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381-21-101 - SO 101 CHODNÍK" sheetId="2" r:id="rId2"/>
    <sheet name="381-21-301 - SO 301 DEŠŤO..." sheetId="3" r:id="rId3"/>
    <sheet name="381-21-401 - SO 401 VEŘEJ..." sheetId="4" r:id="rId4"/>
    <sheet name="381-21-VRN - VEDLEJŠÍ ROZ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'381-21-101 - SO 101 CHODNÍK'!$C$124:$K$665</definedName>
    <definedName name="_xlnm.Print_Area" localSheetId="1">'381-21-101 - SO 101 CHODNÍK'!$C$4:$J$76,'381-21-101 - SO 101 CHODNÍK'!$C$82:$J$106,'381-21-101 - SO 101 CHODNÍK'!$C$112:$K$665</definedName>
    <definedName name="_xlnm.Print_Titles" localSheetId="1">'381-21-101 - SO 101 CHODNÍK'!$124:$124</definedName>
    <definedName name="_xlnm._FilterDatabase" localSheetId="2" hidden="1">'381-21-301 - SO 301 DEŠŤO...'!$C$121:$K$340</definedName>
    <definedName name="_xlnm.Print_Area" localSheetId="2">'381-21-301 - SO 301 DEŠŤO...'!$C$4:$J$76,'381-21-301 - SO 301 DEŠŤO...'!$C$82:$J$103,'381-21-301 - SO 301 DEŠŤO...'!$C$109:$K$340</definedName>
    <definedName name="_xlnm.Print_Titles" localSheetId="2">'381-21-301 - SO 301 DEŠŤO...'!$121:$121</definedName>
    <definedName name="_xlnm._FilterDatabase" localSheetId="3" hidden="1">'381-21-401 - SO 401 VEŘEJ...'!$C$119:$K$308</definedName>
    <definedName name="_xlnm.Print_Area" localSheetId="3">'381-21-401 - SO 401 VEŘEJ...'!$C$4:$J$76,'381-21-401 - SO 401 VEŘEJ...'!$C$82:$J$101,'381-21-401 - SO 401 VEŘEJ...'!$C$107:$K$308</definedName>
    <definedName name="_xlnm.Print_Titles" localSheetId="3">'381-21-401 - SO 401 VEŘEJ...'!$119:$119</definedName>
    <definedName name="_xlnm._FilterDatabase" localSheetId="4" hidden="1">'381-21-VRN - VEDLEJŠÍ ROZ...'!$C$122:$K$188</definedName>
    <definedName name="_xlnm.Print_Area" localSheetId="4">'381-21-VRN - VEDLEJŠÍ ROZ...'!$C$4:$J$76,'381-21-VRN - VEDLEJŠÍ ROZ...'!$C$82:$J$104,'381-21-VRN - VEDLEJŠÍ ROZ...'!$C$110:$K$188</definedName>
    <definedName name="_xlnm.Print_Titles" localSheetId="4">'381-21-VRN - VEDLEJŠÍ ROZ...'!$122:$122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0"/>
  <c r="J119"/>
  <c r="F117"/>
  <c r="E115"/>
  <c r="J92"/>
  <c r="J91"/>
  <c r="F89"/>
  <c r="E87"/>
  <c r="J18"/>
  <c r="E18"/>
  <c r="F120"/>
  <c r="J17"/>
  <c r="J15"/>
  <c r="E15"/>
  <c r="F119"/>
  <c r="J14"/>
  <c r="J12"/>
  <c r="J89"/>
  <c r="E7"/>
  <c r="E113"/>
  <c i="4" r="J37"/>
  <c r="J36"/>
  <c i="1" r="AY97"/>
  <c i="4" r="J35"/>
  <c i="1" r="AX97"/>
  <c i="4"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89"/>
  <c r="E7"/>
  <c r="E110"/>
  <c i="3" r="J37"/>
  <c r="J36"/>
  <c i="1" r="AY96"/>
  <c i="3" r="J35"/>
  <c i="1" r="AX96"/>
  <c i="3" r="BI339"/>
  <c r="BH339"/>
  <c r="BG339"/>
  <c r="BF339"/>
  <c r="T339"/>
  <c r="T338"/>
  <c r="R339"/>
  <c r="R338"/>
  <c r="P339"/>
  <c r="P338"/>
  <c r="BI334"/>
  <c r="BH334"/>
  <c r="BG334"/>
  <c r="BF334"/>
  <c r="T334"/>
  <c r="R334"/>
  <c r="P334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3"/>
  <c r="BH263"/>
  <c r="BG263"/>
  <c r="BF263"/>
  <c r="T263"/>
  <c r="R263"/>
  <c r="P263"/>
  <c r="BI260"/>
  <c r="BH260"/>
  <c r="BG260"/>
  <c r="BF260"/>
  <c r="T260"/>
  <c r="R260"/>
  <c r="P260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39"/>
  <c r="BH239"/>
  <c r="BG239"/>
  <c r="BF239"/>
  <c r="T239"/>
  <c r="R239"/>
  <c r="P239"/>
  <c r="BI227"/>
  <c r="BH227"/>
  <c r="BG227"/>
  <c r="BF227"/>
  <c r="T227"/>
  <c r="R227"/>
  <c r="P227"/>
  <c r="BI223"/>
  <c r="BH223"/>
  <c r="BG223"/>
  <c r="BF223"/>
  <c r="T223"/>
  <c r="R223"/>
  <c r="P223"/>
  <c r="BI213"/>
  <c r="BH213"/>
  <c r="BG213"/>
  <c r="BF213"/>
  <c r="T213"/>
  <c r="R213"/>
  <c r="P213"/>
  <c r="BI210"/>
  <c r="BH210"/>
  <c r="BG210"/>
  <c r="BF210"/>
  <c r="T210"/>
  <c r="R210"/>
  <c r="P210"/>
  <c r="BI200"/>
  <c r="BH200"/>
  <c r="BG200"/>
  <c r="BF200"/>
  <c r="T200"/>
  <c r="R200"/>
  <c r="P200"/>
  <c r="BI191"/>
  <c r="BH191"/>
  <c r="BG191"/>
  <c r="BF191"/>
  <c r="T191"/>
  <c r="R191"/>
  <c r="P191"/>
  <c r="BI188"/>
  <c r="BH188"/>
  <c r="BG188"/>
  <c r="BF188"/>
  <c r="T188"/>
  <c r="R188"/>
  <c r="P188"/>
  <c r="BI174"/>
  <c r="BH174"/>
  <c r="BG174"/>
  <c r="BF174"/>
  <c r="T174"/>
  <c r="R174"/>
  <c r="P174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55"/>
  <c r="BH155"/>
  <c r="BG155"/>
  <c r="BF155"/>
  <c r="T155"/>
  <c r="R155"/>
  <c r="P155"/>
  <c r="BI141"/>
  <c r="BH141"/>
  <c r="BG141"/>
  <c r="BF141"/>
  <c r="T141"/>
  <c r="R141"/>
  <c r="P141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85"/>
  <c i="2" r="J37"/>
  <c r="J36"/>
  <c i="1" r="AY95"/>
  <c i="2" r="J35"/>
  <c i="1" r="AX95"/>
  <c i="2" r="BI664"/>
  <c r="BH664"/>
  <c r="BG664"/>
  <c r="BF664"/>
  <c r="T664"/>
  <c r="T663"/>
  <c r="R664"/>
  <c r="R663"/>
  <c r="P664"/>
  <c r="P663"/>
  <c r="BI659"/>
  <c r="BH659"/>
  <c r="BG659"/>
  <c r="BF659"/>
  <c r="T659"/>
  <c r="R659"/>
  <c r="P659"/>
  <c r="BI656"/>
  <c r="BH656"/>
  <c r="BG656"/>
  <c r="BF656"/>
  <c r="T656"/>
  <c r="R656"/>
  <c r="P656"/>
  <c r="BI652"/>
  <c r="BH652"/>
  <c r="BG652"/>
  <c r="BF652"/>
  <c r="T652"/>
  <c r="R652"/>
  <c r="P652"/>
  <c r="BI644"/>
  <c r="BH644"/>
  <c r="BG644"/>
  <c r="BF644"/>
  <c r="T644"/>
  <c r="R644"/>
  <c r="P644"/>
  <c r="BI642"/>
  <c r="BH642"/>
  <c r="BG642"/>
  <c r="BF642"/>
  <c r="T642"/>
  <c r="R642"/>
  <c r="P642"/>
  <c r="BI638"/>
  <c r="BH638"/>
  <c r="BG638"/>
  <c r="BF638"/>
  <c r="T638"/>
  <c r="R638"/>
  <c r="P638"/>
  <c r="BI633"/>
  <c r="BH633"/>
  <c r="BG633"/>
  <c r="BF633"/>
  <c r="T633"/>
  <c r="R633"/>
  <c r="P633"/>
  <c r="BI629"/>
  <c r="BH629"/>
  <c r="BG629"/>
  <c r="BF629"/>
  <c r="T629"/>
  <c r="R629"/>
  <c r="P629"/>
  <c r="BI626"/>
  <c r="BH626"/>
  <c r="BG626"/>
  <c r="BF626"/>
  <c r="T626"/>
  <c r="R626"/>
  <c r="P626"/>
  <c r="BI623"/>
  <c r="BH623"/>
  <c r="BG623"/>
  <c r="BF623"/>
  <c r="T623"/>
  <c r="R623"/>
  <c r="P623"/>
  <c r="BI621"/>
  <c r="BH621"/>
  <c r="BG621"/>
  <c r="BF621"/>
  <c r="T621"/>
  <c r="R621"/>
  <c r="P621"/>
  <c r="BI615"/>
  <c r="BH615"/>
  <c r="BG615"/>
  <c r="BF615"/>
  <c r="T615"/>
  <c r="R615"/>
  <c r="P615"/>
  <c r="BI607"/>
  <c r="BH607"/>
  <c r="BG607"/>
  <c r="BF607"/>
  <c r="T607"/>
  <c r="R607"/>
  <c r="P607"/>
  <c r="BI604"/>
  <c r="BH604"/>
  <c r="BG604"/>
  <c r="BF604"/>
  <c r="T604"/>
  <c r="R604"/>
  <c r="P604"/>
  <c r="BI597"/>
  <c r="BH597"/>
  <c r="BG597"/>
  <c r="BF597"/>
  <c r="T597"/>
  <c r="R597"/>
  <c r="P597"/>
  <c r="BI592"/>
  <c r="BH592"/>
  <c r="BG592"/>
  <c r="BF592"/>
  <c r="T592"/>
  <c r="R592"/>
  <c r="P592"/>
  <c r="BI587"/>
  <c r="BH587"/>
  <c r="BG587"/>
  <c r="BF587"/>
  <c r="T587"/>
  <c r="R587"/>
  <c r="P587"/>
  <c r="BI578"/>
  <c r="BH578"/>
  <c r="BG578"/>
  <c r="BF578"/>
  <c r="T578"/>
  <c r="R578"/>
  <c r="P578"/>
  <c r="BI570"/>
  <c r="BH570"/>
  <c r="BG570"/>
  <c r="BF570"/>
  <c r="T570"/>
  <c r="R570"/>
  <c r="P570"/>
  <c r="BI566"/>
  <c r="BH566"/>
  <c r="BG566"/>
  <c r="BF566"/>
  <c r="T566"/>
  <c r="R566"/>
  <c r="P566"/>
  <c r="BI559"/>
  <c r="BH559"/>
  <c r="BG559"/>
  <c r="BF559"/>
  <c r="T559"/>
  <c r="R559"/>
  <c r="P559"/>
  <c r="BI556"/>
  <c r="BH556"/>
  <c r="BG556"/>
  <c r="BF556"/>
  <c r="T556"/>
  <c r="R556"/>
  <c r="P556"/>
  <c r="BI549"/>
  <c r="BH549"/>
  <c r="BG549"/>
  <c r="BF549"/>
  <c r="T549"/>
  <c r="R549"/>
  <c r="P549"/>
  <c r="BI547"/>
  <c r="BH547"/>
  <c r="BG547"/>
  <c r="BF547"/>
  <c r="T547"/>
  <c r="R547"/>
  <c r="P547"/>
  <c r="BI545"/>
  <c r="BH545"/>
  <c r="BG545"/>
  <c r="BF545"/>
  <c r="T545"/>
  <c r="R545"/>
  <c r="P545"/>
  <c r="BI543"/>
  <c r="BH543"/>
  <c r="BG543"/>
  <c r="BF543"/>
  <c r="T543"/>
  <c r="R543"/>
  <c r="P543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35"/>
  <c r="BH535"/>
  <c r="BG535"/>
  <c r="BF535"/>
  <c r="T535"/>
  <c r="R535"/>
  <c r="P535"/>
  <c r="BI532"/>
  <c r="BH532"/>
  <c r="BG532"/>
  <c r="BF532"/>
  <c r="T532"/>
  <c r="R532"/>
  <c r="P532"/>
  <c r="BI528"/>
  <c r="BH528"/>
  <c r="BG528"/>
  <c r="BF528"/>
  <c r="T528"/>
  <c r="R528"/>
  <c r="P528"/>
  <c r="BI526"/>
  <c r="BH526"/>
  <c r="BG526"/>
  <c r="BF526"/>
  <c r="T526"/>
  <c r="R526"/>
  <c r="P526"/>
  <c r="BI522"/>
  <c r="BH522"/>
  <c r="BG522"/>
  <c r="BF522"/>
  <c r="T522"/>
  <c r="R522"/>
  <c r="P522"/>
  <c r="BI520"/>
  <c r="BH520"/>
  <c r="BG520"/>
  <c r="BF520"/>
  <c r="T520"/>
  <c r="R520"/>
  <c r="P520"/>
  <c r="BI518"/>
  <c r="BH518"/>
  <c r="BG518"/>
  <c r="BF518"/>
  <c r="T518"/>
  <c r="R518"/>
  <c r="P518"/>
  <c r="BI516"/>
  <c r="BH516"/>
  <c r="BG516"/>
  <c r="BF516"/>
  <c r="T516"/>
  <c r="R516"/>
  <c r="P516"/>
  <c r="BI514"/>
  <c r="BH514"/>
  <c r="BG514"/>
  <c r="BF514"/>
  <c r="T514"/>
  <c r="R514"/>
  <c r="P514"/>
  <c r="BI512"/>
  <c r="BH512"/>
  <c r="BG512"/>
  <c r="BF512"/>
  <c r="T512"/>
  <c r="R512"/>
  <c r="P512"/>
  <c r="BI510"/>
  <c r="BH510"/>
  <c r="BG510"/>
  <c r="BF510"/>
  <c r="T510"/>
  <c r="R510"/>
  <c r="P510"/>
  <c r="BI508"/>
  <c r="BH508"/>
  <c r="BG508"/>
  <c r="BF508"/>
  <c r="T508"/>
  <c r="R508"/>
  <c r="P508"/>
  <c r="BI506"/>
  <c r="BH506"/>
  <c r="BG506"/>
  <c r="BF506"/>
  <c r="T506"/>
  <c r="R506"/>
  <c r="P506"/>
  <c r="BI502"/>
  <c r="BH502"/>
  <c r="BG502"/>
  <c r="BF502"/>
  <c r="T502"/>
  <c r="R502"/>
  <c r="P502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2"/>
  <c r="BH492"/>
  <c r="BG492"/>
  <c r="BF492"/>
  <c r="T492"/>
  <c r="R492"/>
  <c r="P492"/>
  <c r="BI490"/>
  <c r="BH490"/>
  <c r="BG490"/>
  <c r="BF490"/>
  <c r="T490"/>
  <c r="R490"/>
  <c r="P490"/>
  <c r="BI488"/>
  <c r="BH488"/>
  <c r="BG488"/>
  <c r="BF488"/>
  <c r="T488"/>
  <c r="R488"/>
  <c r="P488"/>
  <c r="BI486"/>
  <c r="BH486"/>
  <c r="BG486"/>
  <c r="BF486"/>
  <c r="T486"/>
  <c r="R486"/>
  <c r="P486"/>
  <c r="BI484"/>
  <c r="BH484"/>
  <c r="BG484"/>
  <c r="BF484"/>
  <c r="T484"/>
  <c r="R484"/>
  <c r="P484"/>
  <c r="BI482"/>
  <c r="BH482"/>
  <c r="BG482"/>
  <c r="BF482"/>
  <c r="T482"/>
  <c r="R482"/>
  <c r="P482"/>
  <c r="BI480"/>
  <c r="BH480"/>
  <c r="BG480"/>
  <c r="BF480"/>
  <c r="T480"/>
  <c r="R480"/>
  <c r="P480"/>
  <c r="BI476"/>
  <c r="BH476"/>
  <c r="BG476"/>
  <c r="BF476"/>
  <c r="T476"/>
  <c r="R476"/>
  <c r="P476"/>
  <c r="BI467"/>
  <c r="BH467"/>
  <c r="BG467"/>
  <c r="BF467"/>
  <c r="T467"/>
  <c r="R467"/>
  <c r="P467"/>
  <c r="BI458"/>
  <c r="BH458"/>
  <c r="BG458"/>
  <c r="BF458"/>
  <c r="T458"/>
  <c r="R458"/>
  <c r="P458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1"/>
  <c r="BH441"/>
  <c r="BG441"/>
  <c r="BF441"/>
  <c r="T441"/>
  <c r="R441"/>
  <c r="P441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26"/>
  <c r="BH426"/>
  <c r="BG426"/>
  <c r="BF426"/>
  <c r="T426"/>
  <c r="R426"/>
  <c r="P426"/>
  <c r="BI423"/>
  <c r="BH423"/>
  <c r="BG423"/>
  <c r="BF423"/>
  <c r="T423"/>
  <c r="R423"/>
  <c r="P423"/>
  <c r="BI415"/>
  <c r="BH415"/>
  <c r="BG415"/>
  <c r="BF415"/>
  <c r="T415"/>
  <c r="R415"/>
  <c r="P415"/>
  <c r="BI407"/>
  <c r="BH407"/>
  <c r="BG407"/>
  <c r="BF407"/>
  <c r="T407"/>
  <c r="R407"/>
  <c r="P407"/>
  <c r="BI399"/>
  <c r="BH399"/>
  <c r="BG399"/>
  <c r="BF399"/>
  <c r="T399"/>
  <c r="R399"/>
  <c r="P399"/>
  <c r="BI391"/>
  <c r="BH391"/>
  <c r="BG391"/>
  <c r="BF391"/>
  <c r="T391"/>
  <c r="R391"/>
  <c r="P391"/>
  <c r="BI383"/>
  <c r="BH383"/>
  <c r="BG383"/>
  <c r="BF383"/>
  <c r="T383"/>
  <c r="R383"/>
  <c r="P383"/>
  <c r="BI373"/>
  <c r="BH373"/>
  <c r="BG373"/>
  <c r="BF373"/>
  <c r="T373"/>
  <c r="R373"/>
  <c r="P373"/>
  <c r="BI365"/>
  <c r="BH365"/>
  <c r="BG365"/>
  <c r="BF365"/>
  <c r="T365"/>
  <c r="R365"/>
  <c r="P365"/>
  <c r="BI357"/>
  <c r="BH357"/>
  <c r="BG357"/>
  <c r="BF357"/>
  <c r="T357"/>
  <c r="R357"/>
  <c r="P357"/>
  <c r="BI353"/>
  <c r="BH353"/>
  <c r="BG353"/>
  <c r="BF353"/>
  <c r="T353"/>
  <c r="R353"/>
  <c r="P353"/>
  <c r="BI344"/>
  <c r="BH344"/>
  <c r="BG344"/>
  <c r="BF344"/>
  <c r="T344"/>
  <c r="R344"/>
  <c r="P344"/>
  <c r="BI332"/>
  <c r="BH332"/>
  <c r="BG332"/>
  <c r="BF332"/>
  <c r="T332"/>
  <c r="T331"/>
  <c r="R332"/>
  <c r="R331"/>
  <c r="P332"/>
  <c r="P331"/>
  <c r="BI327"/>
  <c r="BH327"/>
  <c r="BG327"/>
  <c r="BF327"/>
  <c r="T327"/>
  <c r="T326"/>
  <c r="R327"/>
  <c r="R326"/>
  <c r="P327"/>
  <c r="P326"/>
  <c r="BI324"/>
  <c r="BH324"/>
  <c r="BG324"/>
  <c r="BF324"/>
  <c r="T324"/>
  <c r="R324"/>
  <c r="P324"/>
  <c r="BI321"/>
  <c r="BH321"/>
  <c r="BG321"/>
  <c r="BF321"/>
  <c r="T321"/>
  <c r="R321"/>
  <c r="P321"/>
  <c r="BI317"/>
  <c r="BH317"/>
  <c r="BG317"/>
  <c r="BF317"/>
  <c r="T317"/>
  <c r="R317"/>
  <c r="P317"/>
  <c r="BI313"/>
  <c r="BH313"/>
  <c r="BG313"/>
  <c r="BF313"/>
  <c r="T313"/>
  <c r="R313"/>
  <c r="P313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4"/>
  <c r="BH284"/>
  <c r="BG284"/>
  <c r="BF284"/>
  <c r="T284"/>
  <c r="R284"/>
  <c r="P284"/>
  <c r="BI281"/>
  <c r="BH281"/>
  <c r="BG281"/>
  <c r="BF281"/>
  <c r="T281"/>
  <c r="R281"/>
  <c r="P281"/>
  <c r="BI270"/>
  <c r="BH270"/>
  <c r="BG270"/>
  <c r="BF270"/>
  <c r="T270"/>
  <c r="R270"/>
  <c r="P270"/>
  <c r="BI267"/>
  <c r="BH267"/>
  <c r="BG267"/>
  <c r="BF267"/>
  <c r="T267"/>
  <c r="R267"/>
  <c r="P267"/>
  <c r="BI254"/>
  <c r="BH254"/>
  <c r="BG254"/>
  <c r="BF254"/>
  <c r="T254"/>
  <c r="R254"/>
  <c r="P254"/>
  <c r="BI247"/>
  <c r="BH247"/>
  <c r="BG247"/>
  <c r="BF247"/>
  <c r="T247"/>
  <c r="R247"/>
  <c r="P247"/>
  <c r="BI243"/>
  <c r="BH243"/>
  <c r="BG243"/>
  <c r="BF243"/>
  <c r="T243"/>
  <c r="R243"/>
  <c r="P243"/>
  <c r="BI237"/>
  <c r="BH237"/>
  <c r="BG237"/>
  <c r="BF237"/>
  <c r="T237"/>
  <c r="R237"/>
  <c r="P237"/>
  <c r="BI233"/>
  <c r="BH233"/>
  <c r="BG233"/>
  <c r="BF233"/>
  <c r="T233"/>
  <c r="R233"/>
  <c r="P233"/>
  <c r="BI220"/>
  <c r="BH220"/>
  <c r="BG220"/>
  <c r="BF220"/>
  <c r="T220"/>
  <c r="R220"/>
  <c r="P220"/>
  <c r="BI216"/>
  <c r="BH216"/>
  <c r="BG216"/>
  <c r="BF216"/>
  <c r="T216"/>
  <c r="R216"/>
  <c r="P216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87"/>
  <c r="BH187"/>
  <c r="BG187"/>
  <c r="BF187"/>
  <c r="T187"/>
  <c r="R187"/>
  <c r="P187"/>
  <c r="BI178"/>
  <c r="BH178"/>
  <c r="BG178"/>
  <c r="BF178"/>
  <c r="T178"/>
  <c r="R178"/>
  <c r="P178"/>
  <c r="BI171"/>
  <c r="BH171"/>
  <c r="BG171"/>
  <c r="BF171"/>
  <c r="T171"/>
  <c r="R171"/>
  <c r="P171"/>
  <c r="BI164"/>
  <c r="BH164"/>
  <c r="BG164"/>
  <c r="BF164"/>
  <c r="T164"/>
  <c r="R164"/>
  <c r="P164"/>
  <c r="BI156"/>
  <c r="BH156"/>
  <c r="BG156"/>
  <c r="BF156"/>
  <c r="T156"/>
  <c r="R156"/>
  <c r="P156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85"/>
  <c i="1" r="L90"/>
  <c r="AM90"/>
  <c r="AM89"/>
  <c r="L89"/>
  <c r="AM87"/>
  <c r="L87"/>
  <c r="L85"/>
  <c r="L84"/>
  <c i="2" r="J566"/>
  <c r="BK492"/>
  <c r="BK383"/>
  <c r="J247"/>
  <c r="BK164"/>
  <c r="BK604"/>
  <c r="BK520"/>
  <c r="BK423"/>
  <c r="BK578"/>
  <c r="BK664"/>
  <c r="J518"/>
  <c r="BK415"/>
  <c r="J301"/>
  <c r="J130"/>
  <c r="J537"/>
  <c r="J467"/>
  <c r="J296"/>
  <c r="BK656"/>
  <c r="J532"/>
  <c r="J426"/>
  <c r="BK270"/>
  <c r="BK132"/>
  <c r="BK570"/>
  <c r="BK526"/>
  <c r="J514"/>
  <c r="J433"/>
  <c r="J216"/>
  <c r="BK626"/>
  <c r="BK566"/>
  <c r="BK490"/>
  <c r="BK391"/>
  <c r="J317"/>
  <c r="BK267"/>
  <c r="BK156"/>
  <c i="3" r="J319"/>
  <c r="J164"/>
  <c r="J276"/>
  <c r="BK339"/>
  <c r="BK252"/>
  <c r="J125"/>
  <c r="BK295"/>
  <c r="BK213"/>
  <c r="BK135"/>
  <c r="BK282"/>
  <c r="BK330"/>
  <c r="BK286"/>
  <c r="BK191"/>
  <c r="BK315"/>
  <c r="J249"/>
  <c r="J305"/>
  <c r="J239"/>
  <c i="4" r="J275"/>
  <c r="BK193"/>
  <c r="BK269"/>
  <c r="BK169"/>
  <c r="BK285"/>
  <c r="J263"/>
  <c r="BK197"/>
  <c r="BK141"/>
  <c r="BK259"/>
  <c r="BK173"/>
  <c r="J133"/>
  <c r="J216"/>
  <c r="BK147"/>
  <c r="J277"/>
  <c r="BK243"/>
  <c r="J181"/>
  <c r="BK301"/>
  <c r="BK218"/>
  <c r="J157"/>
  <c r="BK277"/>
  <c r="J209"/>
  <c r="J159"/>
  <c i="5" r="J176"/>
  <c r="J158"/>
  <c r="J160"/>
  <c r="J152"/>
  <c r="BK158"/>
  <c r="J185"/>
  <c r="BK149"/>
  <c i="2" r="J633"/>
  <c r="BK518"/>
  <c r="J399"/>
  <c r="BK293"/>
  <c r="J243"/>
  <c r="J664"/>
  <c r="BK541"/>
  <c r="J490"/>
  <c r="J254"/>
  <c r="J623"/>
  <c r="J642"/>
  <c r="J488"/>
  <c r="J391"/>
  <c r="BK216"/>
  <c r="J652"/>
  <c r="BK545"/>
  <c r="J494"/>
  <c r="BK254"/>
  <c r="BK633"/>
  <c r="J520"/>
  <c r="BK344"/>
  <c i="3" r="BK326"/>
  <c r="J252"/>
  <c r="BK305"/>
  <c r="BK172"/>
  <c r="J191"/>
  <c i="4" r="J281"/>
  <c r="BK143"/>
  <c r="BK281"/>
  <c r="BK177"/>
  <c r="J137"/>
  <c r="J265"/>
  <c r="J222"/>
  <c r="J173"/>
  <c r="J127"/>
  <c r="BK257"/>
  <c r="BK195"/>
  <c r="J269"/>
  <c r="J195"/>
  <c r="J283"/>
  <c r="J245"/>
  <c r="J191"/>
  <c r="J305"/>
  <c r="BK201"/>
  <c r="BK125"/>
  <c r="BK205"/>
  <c r="J151"/>
  <c i="5" r="J162"/>
  <c r="BK187"/>
  <c r="J183"/>
  <c r="BK185"/>
  <c r="J126"/>
  <c r="BK183"/>
  <c r="J167"/>
  <c i="2" r="BK547"/>
  <c r="BK480"/>
  <c r="J327"/>
  <c r="J270"/>
  <c r="BK202"/>
  <c r="J570"/>
  <c r="J535"/>
  <c r="BK467"/>
  <c r="BK209"/>
  <c r="BK532"/>
  <c r="J592"/>
  <c r="J486"/>
  <c r="BK365"/>
  <c r="BK205"/>
  <c r="J644"/>
  <c r="J541"/>
  <c r="J484"/>
  <c r="BK324"/>
  <c r="BK178"/>
  <c r="BK549"/>
  <c r="BK455"/>
  <c r="J324"/>
  <c r="J149"/>
  <c r="J604"/>
  <c r="BK535"/>
  <c r="J508"/>
  <c r="BK437"/>
  <c r="J332"/>
  <c r="J187"/>
  <c r="J629"/>
  <c r="J559"/>
  <c r="BK484"/>
  <c r="BK373"/>
  <c r="J293"/>
  <c r="J220"/>
  <c r="BK128"/>
  <c i="3" r="J280"/>
  <c r="BK274"/>
  <c r="J334"/>
  <c r="J270"/>
  <c r="J141"/>
  <c r="BK299"/>
  <c r="BK188"/>
  <c r="J133"/>
  <c r="J301"/>
  <c r="J213"/>
  <c r="J297"/>
  <c r="BK278"/>
  <c r="BK322"/>
  <c r="J263"/>
  <c r="J326"/>
  <c r="J245"/>
  <c i="4" r="J291"/>
  <c r="J228"/>
  <c r="J149"/>
  <c r="BK267"/>
  <c r="J193"/>
  <c r="J307"/>
  <c r="J271"/>
  <c r="J243"/>
  <c r="J214"/>
  <c r="BK159"/>
  <c r="BK275"/>
  <c r="BK226"/>
  <c r="J171"/>
  <c r="J129"/>
  <c r="BK238"/>
  <c r="BK183"/>
  <c r="BK297"/>
  <c r="J257"/>
  <c r="BK199"/>
  <c r="J147"/>
  <c r="J230"/>
  <c r="J177"/>
  <c r="BK137"/>
  <c r="J247"/>
  <c r="BK179"/>
  <c i="5" r="J164"/>
  <c r="BK128"/>
  <c r="J169"/>
  <c r="BK160"/>
  <c r="J171"/>
  <c r="BK132"/>
  <c r="BK179"/>
  <c r="J143"/>
  <c i="2" r="BK615"/>
  <c r="J365"/>
  <c r="J284"/>
  <c r="J171"/>
  <c r="J543"/>
  <c r="BK506"/>
  <c r="J415"/>
  <c r="J656"/>
  <c r="J510"/>
  <c r="BK556"/>
  <c r="BK476"/>
  <c r="BK353"/>
  <c r="J164"/>
  <c r="BK642"/>
  <c r="J522"/>
  <c r="BK482"/>
  <c r="BK237"/>
  <c r="BK644"/>
  <c r="BK494"/>
  <c r="BK407"/>
  <c r="J136"/>
  <c r="J549"/>
  <c r="BK522"/>
  <c r="BK486"/>
  <c r="BK357"/>
  <c r="BK296"/>
  <c r="J140"/>
  <c r="J587"/>
  <c r="J528"/>
  <c r="J458"/>
  <c r="J373"/>
  <c r="BK290"/>
  <c r="BK171"/>
  <c i="3" r="J330"/>
  <c r="BK260"/>
  <c r="J282"/>
  <c r="BK129"/>
  <c r="J295"/>
  <c r="BK210"/>
  <c r="J313"/>
  <c r="BK276"/>
  <c r="J174"/>
  <c r="BK319"/>
  <c r="J247"/>
  <c r="J309"/>
  <c r="BK272"/>
  <c r="BK317"/>
  <c r="BK223"/>
  <c r="BK290"/>
  <c r="J210"/>
  <c i="4" r="J301"/>
  <c r="BK249"/>
  <c r="J179"/>
  <c r="J299"/>
  <c r="J234"/>
  <c r="J175"/>
  <c r="BK131"/>
  <c r="J267"/>
  <c r="J236"/>
  <c r="BK167"/>
  <c r="J287"/>
  <c r="BK232"/>
  <c r="J167"/>
  <c r="BK127"/>
  <c r="BK234"/>
  <c r="J201"/>
  <c r="J141"/>
  <c r="BK271"/>
  <c r="BK222"/>
  <c r="BK157"/>
  <c r="J297"/>
  <c r="J224"/>
  <c r="J155"/>
  <c r="BK230"/>
  <c r="BK187"/>
  <c i="5" r="BK181"/>
  <c r="J187"/>
  <c r="J128"/>
  <c r="J181"/>
  <c r="BK147"/>
  <c r="J156"/>
  <c r="BK139"/>
  <c i="2" r="BK659"/>
  <c r="BK543"/>
  <c r="J455"/>
  <c r="J290"/>
  <c r="J209"/>
  <c r="BK652"/>
  <c r="J512"/>
  <c r="J453"/>
  <c r="BK198"/>
  <c r="J516"/>
  <c r="BK528"/>
  <c r="BK426"/>
  <c r="J178"/>
  <c r="J578"/>
  <c r="BK496"/>
  <c r="BK288"/>
  <c r="J128"/>
  <c r="BK539"/>
  <c r="BK435"/>
  <c r="J299"/>
  <c r="J205"/>
  <c r="BK130"/>
  <c r="BK537"/>
  <c r="BK516"/>
  <c r="BK441"/>
  <c r="BK313"/>
  <c r="J156"/>
  <c r="BK607"/>
  <c r="J547"/>
  <c r="J441"/>
  <c r="J313"/>
  <c r="BK247"/>
  <c r="BK140"/>
  <c i="3" r="J299"/>
  <c r="J135"/>
  <c r="BK164"/>
  <c r="BK297"/>
  <c r="J223"/>
  <c r="J315"/>
  <c r="J260"/>
  <c r="BK155"/>
  <c r="J317"/>
  <c r="BK243"/>
  <c r="BK307"/>
  <c r="J188"/>
  <c r="J284"/>
  <c r="BK293"/>
  <c r="J227"/>
  <c i="4" r="BK299"/>
  <c r="BK224"/>
  <c r="BK123"/>
  <c r="BK255"/>
  <c r="J165"/>
  <c r="J279"/>
  <c r="J255"/>
  <c r="J199"/>
  <c r="BK165"/>
  <c r="BK305"/>
  <c r="J207"/>
  <c r="BK155"/>
  <c r="J251"/>
  <c r="BK175"/>
  <c r="BK287"/>
  <c r="BK253"/>
  <c r="J226"/>
  <c r="BK145"/>
  <c r="BK251"/>
  <c r="BK189"/>
  <c r="BK283"/>
  <c r="J218"/>
  <c r="J163"/>
  <c i="5" r="BK156"/>
  <c r="BK152"/>
  <c r="BK167"/>
  <c r="BK162"/>
  <c r="BK174"/>
  <c r="BK136"/>
  <c r="J154"/>
  <c i="2" r="BK587"/>
  <c r="BK512"/>
  <c r="J437"/>
  <c r="J321"/>
  <c r="J267"/>
  <c i="1" r="AS94"/>
  <c i="2" r="J451"/>
  <c r="J194"/>
  <c r="J506"/>
  <c r="BK514"/>
  <c r="BK453"/>
  <c r="J281"/>
  <c r="J132"/>
  <c r="BK508"/>
  <c r="BK327"/>
  <c r="BK136"/>
  <c r="J597"/>
  <c r="BK488"/>
  <c r="BK301"/>
  <c r="BK638"/>
  <c r="J502"/>
  <c r="BK399"/>
  <c r="BK321"/>
  <c r="BK233"/>
  <c i="3" r="BK270"/>
  <c r="BK311"/>
  <c r="BK174"/>
  <c r="BK309"/>
  <c r="BK168"/>
  <c r="J311"/>
  <c r="BK227"/>
  <c r="BK141"/>
  <c r="J307"/>
  <c r="BK313"/>
  <c r="BK200"/>
  <c r="BK334"/>
  <c r="BK245"/>
  <c r="J303"/>
  <c i="4" r="J295"/>
  <c r="BK209"/>
  <c r="BK133"/>
  <c r="BK261"/>
  <c r="BK181"/>
  <c r="BK139"/>
  <c r="J273"/>
  <c r="J241"/>
  <c r="J183"/>
  <c r="BK303"/>
  <c r="J253"/>
  <c r="J197"/>
  <c r="BK263"/>
  <c r="BK207"/>
  <c r="J293"/>
  <c r="J238"/>
  <c r="BK153"/>
  <c r="J259"/>
  <c r="J212"/>
  <c r="BK149"/>
  <c r="BK265"/>
  <c r="BK185"/>
  <c r="J145"/>
  <c i="5" r="J141"/>
  <c r="J179"/>
  <c r="BK171"/>
  <c r="J130"/>
  <c r="BK154"/>
  <c r="BK169"/>
  <c r="BK145"/>
  <c r="BK126"/>
  <c i="2" r="BK597"/>
  <c r="J545"/>
  <c r="J357"/>
  <c r="BK281"/>
  <c r="BK145"/>
  <c r="BK559"/>
  <c r="J496"/>
  <c r="BK243"/>
  <c r="J526"/>
  <c r="BK629"/>
  <c r="J480"/>
  <c r="J383"/>
  <c r="BK149"/>
  <c r="BK592"/>
  <c r="BK498"/>
  <c r="J344"/>
  <c r="J607"/>
  <c r="J498"/>
  <c r="J423"/>
  <c r="BK220"/>
  <c r="J233"/>
  <c r="J615"/>
  <c r="J407"/>
  <c r="BK299"/>
  <c r="BK187"/>
  <c i="3" r="BK303"/>
  <c r="J200"/>
  <c r="J274"/>
  <c r="J129"/>
  <c r="J286"/>
  <c r="BK263"/>
  <c r="J290"/>
  <c r="J168"/>
  <c r="J278"/>
  <c r="BK133"/>
  <c r="BK249"/>
  <c r="BK125"/>
  <c i="4" r="J261"/>
  <c r="BK171"/>
  <c r="BK291"/>
  <c r="J220"/>
  <c r="J153"/>
  <c r="J303"/>
  <c r="BK245"/>
  <c r="J189"/>
  <c r="J135"/>
  <c r="J289"/>
  <c r="BK247"/>
  <c r="J143"/>
  <c r="BK241"/>
  <c r="J185"/>
  <c r="J125"/>
  <c r="BK273"/>
  <c r="BK212"/>
  <c r="J123"/>
  <c r="BK236"/>
  <c r="BK191"/>
  <c r="BK135"/>
  <c r="BK216"/>
  <c r="J139"/>
  <c i="5" r="J149"/>
  <c r="J136"/>
  <c r="J134"/>
  <c r="BK143"/>
  <c r="J145"/>
  <c r="BK176"/>
  <c i="2" r="J638"/>
  <c r="J482"/>
  <c r="J353"/>
  <c r="J288"/>
  <c r="J237"/>
  <c r="J659"/>
  <c r="J539"/>
  <c r="J476"/>
  <c r="BK284"/>
  <c r="J621"/>
  <c r="J626"/>
  <c r="J492"/>
  <c r="J435"/>
  <c r="BK317"/>
  <c r="J145"/>
  <c r="J556"/>
  <c r="BK502"/>
  <c r="BK451"/>
  <c r="J198"/>
  <c r="BK621"/>
  <c r="BK458"/>
  <c r="J202"/>
  <c r="BK623"/>
  <c r="BK510"/>
  <c r="BK433"/>
  <c r="BK332"/>
  <c r="BK194"/>
  <c i="3" r="BK247"/>
  <c r="J293"/>
  <c r="J137"/>
  <c r="BK301"/>
  <c r="J243"/>
  <c r="J322"/>
  <c r="BK239"/>
  <c r="J339"/>
  <c r="BK137"/>
  <c r="BK284"/>
  <c r="J155"/>
  <c r="J272"/>
  <c r="BK280"/>
  <c r="J172"/>
  <c i="4" r="BK289"/>
  <c r="BK203"/>
  <c r="BK307"/>
  <c r="J205"/>
  <c r="BK151"/>
  <c r="BK295"/>
  <c r="J249"/>
  <c r="J203"/>
  <c r="J131"/>
  <c r="BK214"/>
  <c r="BK163"/>
  <c r="BK293"/>
  <c r="BK228"/>
  <c r="BK161"/>
  <c r="J285"/>
  <c r="J232"/>
  <c r="J161"/>
  <c r="BK279"/>
  <c r="J187"/>
  <c r="BK129"/>
  <c r="BK220"/>
  <c r="J169"/>
  <c i="5" r="BK130"/>
  <c r="BK134"/>
  <c r="J132"/>
  <c r="BK141"/>
  <c r="BK164"/>
  <c r="J174"/>
  <c r="J147"/>
  <c r="J139"/>
  <c i="2" l="1" r="P343"/>
  <c r="P534"/>
  <c i="3" r="T124"/>
  <c r="T226"/>
  <c r="BK321"/>
  <c r="J321"/>
  <c r="J101"/>
  <c i="4" r="BK211"/>
  <c r="J211"/>
  <c r="J99"/>
  <c r="R211"/>
  <c i="2" r="P127"/>
  <c r="BK534"/>
  <c r="J534"/>
  <c r="J103"/>
  <c r="T641"/>
  <c i="3" r="R124"/>
  <c r="P226"/>
  <c r="R321"/>
  <c i="4" r="T122"/>
  <c r="P211"/>
  <c r="T211"/>
  <c i="2" r="T343"/>
  <c r="T466"/>
  <c r="R641"/>
  <c i="3" r="P124"/>
  <c r="T251"/>
  <c i="4" r="BK240"/>
  <c r="J240"/>
  <c r="J100"/>
  <c i="2" r="R343"/>
  <c r="P466"/>
  <c r="BK641"/>
  <c r="J641"/>
  <c r="J104"/>
  <c i="3" r="P251"/>
  <c i="2" r="BK343"/>
  <c r="J343"/>
  <c r="J101"/>
  <c r="R534"/>
  <c i="3" r="R251"/>
  <c i="4" r="R122"/>
  <c r="P240"/>
  <c i="5" r="BK125"/>
  <c r="J125"/>
  <c r="J98"/>
  <c r="T138"/>
  <c i="2" r="T127"/>
  <c r="T126"/>
  <c r="T125"/>
  <c r="T534"/>
  <c i="5" r="T125"/>
  <c r="R151"/>
  <c i="2" r="BK127"/>
  <c r="J127"/>
  <c r="J98"/>
  <c i="3" r="BK251"/>
  <c r="J251"/>
  <c r="J100"/>
  <c r="T321"/>
  <c i="4" r="BK122"/>
  <c r="J122"/>
  <c r="J98"/>
  <c r="R240"/>
  <c i="5" r="P125"/>
  <c r="BK138"/>
  <c r="J138"/>
  <c r="J99"/>
  <c r="R138"/>
  <c r="BK151"/>
  <c r="J151"/>
  <c r="J100"/>
  <c r="T151"/>
  <c r="BK173"/>
  <c r="J173"/>
  <c r="J102"/>
  <c i="2" r="R127"/>
  <c r="R126"/>
  <c r="R125"/>
  <c r="BK466"/>
  <c r="J466"/>
  <c r="J102"/>
  <c r="R466"/>
  <c r="P641"/>
  <c i="3" r="BK124"/>
  <c r="BK226"/>
  <c r="J226"/>
  <c r="J99"/>
  <c r="R226"/>
  <c r="P321"/>
  <c i="4" r="P122"/>
  <c r="P121"/>
  <c r="P120"/>
  <c i="1" r="AU97"/>
  <c i="4" r="T240"/>
  <c i="5" r="R125"/>
  <c r="P138"/>
  <c r="P151"/>
  <c r="BK166"/>
  <c r="J166"/>
  <c r="J101"/>
  <c r="P166"/>
  <c r="R166"/>
  <c r="T166"/>
  <c r="P173"/>
  <c r="R173"/>
  <c r="T173"/>
  <c r="BK178"/>
  <c r="J178"/>
  <c r="J103"/>
  <c r="P178"/>
  <c r="R178"/>
  <c r="T178"/>
  <c i="2" r="BK663"/>
  <c r="J663"/>
  <c r="J105"/>
  <c i="3" r="BK338"/>
  <c r="J338"/>
  <c r="J102"/>
  <c i="2" r="BK331"/>
  <c r="J331"/>
  <c r="J100"/>
  <c r="BK326"/>
  <c r="J326"/>
  <c r="J99"/>
  <c i="5" r="J117"/>
  <c r="BE132"/>
  <c r="BE134"/>
  <c r="BE136"/>
  <c r="BE145"/>
  <c r="BE160"/>
  <c r="BE171"/>
  <c r="E85"/>
  <c r="BE174"/>
  <c r="BE176"/>
  <c r="BE187"/>
  <c r="F91"/>
  <c r="BE126"/>
  <c r="BE147"/>
  <c r="BE152"/>
  <c r="BE164"/>
  <c r="F92"/>
  <c i="4" r="BK121"/>
  <c r="BK120"/>
  <c r="J120"/>
  <c r="J96"/>
  <c i="5" r="BE128"/>
  <c r="BE139"/>
  <c r="BE156"/>
  <c r="BE158"/>
  <c r="BE167"/>
  <c r="BE162"/>
  <c r="BE130"/>
  <c r="BE141"/>
  <c r="BE143"/>
  <c r="BE149"/>
  <c r="BE154"/>
  <c r="BE179"/>
  <c r="BE181"/>
  <c r="BE183"/>
  <c r="BE169"/>
  <c r="BE185"/>
  <c i="4" r="F117"/>
  <c r="BE125"/>
  <c r="BE141"/>
  <c r="BE147"/>
  <c r="BE155"/>
  <c r="BE165"/>
  <c r="BE193"/>
  <c r="BE224"/>
  <c r="E85"/>
  <c r="BE159"/>
  <c r="BE169"/>
  <c r="BE181"/>
  <c r="BE209"/>
  <c r="BE261"/>
  <c r="BE263"/>
  <c r="BE271"/>
  <c r="BE275"/>
  <c r="BE301"/>
  <c r="BE303"/>
  <c r="BE129"/>
  <c r="BE131"/>
  <c r="BE133"/>
  <c r="BE143"/>
  <c r="BE151"/>
  <c r="BE177"/>
  <c r="BE195"/>
  <c r="BE203"/>
  <c r="BE205"/>
  <c r="BE247"/>
  <c r="BE249"/>
  <c r="BE291"/>
  <c i="3" r="J124"/>
  <c r="J98"/>
  <c i="4" r="BE153"/>
  <c r="BE167"/>
  <c r="BE173"/>
  <c r="BE179"/>
  <c r="BE191"/>
  <c r="BE218"/>
  <c r="BE222"/>
  <c r="BE232"/>
  <c r="BE236"/>
  <c r="BE253"/>
  <c r="BE257"/>
  <c r="BE259"/>
  <c r="BE277"/>
  <c r="BE137"/>
  <c r="BE201"/>
  <c r="BE212"/>
  <c r="BE245"/>
  <c r="BE273"/>
  <c r="BE279"/>
  <c r="BE283"/>
  <c r="BE285"/>
  <c r="BE295"/>
  <c r="BE297"/>
  <c r="BE299"/>
  <c r="BE123"/>
  <c r="BE145"/>
  <c r="BE175"/>
  <c r="BE185"/>
  <c r="BE238"/>
  <c r="BE251"/>
  <c r="BE281"/>
  <c r="BE305"/>
  <c r="J114"/>
  <c r="BE127"/>
  <c r="BE149"/>
  <c r="BE157"/>
  <c r="BE161"/>
  <c r="BE171"/>
  <c r="BE187"/>
  <c r="BE207"/>
  <c r="BE226"/>
  <c r="BE228"/>
  <c r="BE241"/>
  <c r="BE243"/>
  <c r="BE289"/>
  <c r="BE293"/>
  <c r="BE307"/>
  <c r="BE135"/>
  <c r="BE139"/>
  <c r="BE163"/>
  <c r="BE183"/>
  <c r="BE189"/>
  <c r="BE197"/>
  <c r="BE199"/>
  <c r="BE214"/>
  <c r="BE216"/>
  <c r="BE220"/>
  <c r="BE230"/>
  <c r="BE234"/>
  <c r="BE255"/>
  <c r="BE265"/>
  <c r="BE267"/>
  <c r="BE269"/>
  <c r="BE287"/>
  <c i="2" r="BK126"/>
  <c r="BK125"/>
  <c r="J125"/>
  <c i="3" r="F92"/>
  <c r="BE133"/>
  <c r="BE164"/>
  <c r="BE299"/>
  <c r="BE309"/>
  <c r="BE191"/>
  <c r="BE243"/>
  <c r="BE274"/>
  <c r="BE290"/>
  <c r="BE297"/>
  <c r="BE311"/>
  <c r="BE319"/>
  <c r="BE125"/>
  <c r="BE135"/>
  <c r="BE137"/>
  <c r="BE239"/>
  <c r="BE247"/>
  <c r="BE270"/>
  <c r="BE301"/>
  <c r="BE334"/>
  <c r="E112"/>
  <c r="BE141"/>
  <c r="BE155"/>
  <c r="BE168"/>
  <c r="BE172"/>
  <c r="BE200"/>
  <c r="BE227"/>
  <c r="BE249"/>
  <c r="BE252"/>
  <c r="BE260"/>
  <c r="BE276"/>
  <c r="BE286"/>
  <c r="BE339"/>
  <c r="BE272"/>
  <c r="J116"/>
  <c r="BE245"/>
  <c r="BE278"/>
  <c r="BE280"/>
  <c r="BE282"/>
  <c r="BE284"/>
  <c r="BE305"/>
  <c r="BE313"/>
  <c r="BE315"/>
  <c r="BE322"/>
  <c r="BE188"/>
  <c r="BE213"/>
  <c r="BE223"/>
  <c r="BE303"/>
  <c r="BE307"/>
  <c r="BE317"/>
  <c r="BE326"/>
  <c r="BE330"/>
  <c r="BE129"/>
  <c r="BE174"/>
  <c r="BE210"/>
  <c r="BE263"/>
  <c r="BE293"/>
  <c r="BE295"/>
  <c i="2" r="F92"/>
  <c r="J119"/>
  <c r="BE164"/>
  <c r="BE254"/>
  <c r="BE281"/>
  <c r="BE284"/>
  <c r="BE288"/>
  <c r="BE383"/>
  <c r="BE482"/>
  <c r="BE488"/>
  <c r="BE520"/>
  <c r="BE604"/>
  <c r="BE644"/>
  <c r="BE652"/>
  <c r="BE128"/>
  <c r="BE130"/>
  <c r="BE132"/>
  <c r="BE205"/>
  <c r="BE220"/>
  <c r="BE293"/>
  <c r="BE299"/>
  <c r="BE301"/>
  <c r="BE321"/>
  <c r="BE324"/>
  <c r="BE327"/>
  <c r="BE353"/>
  <c r="BE365"/>
  <c r="BE407"/>
  <c r="BE467"/>
  <c r="BE476"/>
  <c r="BE480"/>
  <c r="BE490"/>
  <c r="BE506"/>
  <c r="BE592"/>
  <c r="BE209"/>
  <c r="BE237"/>
  <c r="BE243"/>
  <c r="BE247"/>
  <c r="BE296"/>
  <c r="BE433"/>
  <c r="BE451"/>
  <c r="BE453"/>
  <c r="BE486"/>
  <c r="BE512"/>
  <c r="BE543"/>
  <c r="BE556"/>
  <c r="BE587"/>
  <c r="E115"/>
  <c r="BE216"/>
  <c r="BE233"/>
  <c r="BE267"/>
  <c r="BE270"/>
  <c r="BE332"/>
  <c r="BE357"/>
  <c r="BE373"/>
  <c r="BE514"/>
  <c r="BE570"/>
  <c r="BE597"/>
  <c r="BE629"/>
  <c r="BE633"/>
  <c r="BE638"/>
  <c r="BE664"/>
  <c r="BE140"/>
  <c r="BE198"/>
  <c r="BE202"/>
  <c r="BE313"/>
  <c r="BE344"/>
  <c r="BE484"/>
  <c r="BE498"/>
  <c r="BE508"/>
  <c r="BE510"/>
  <c r="BE526"/>
  <c r="BE535"/>
  <c r="BE578"/>
  <c r="BE659"/>
  <c r="BE518"/>
  <c r="BE528"/>
  <c r="BE537"/>
  <c r="BE541"/>
  <c r="BE547"/>
  <c r="BE559"/>
  <c r="BE566"/>
  <c r="BE607"/>
  <c r="BE136"/>
  <c r="BE145"/>
  <c r="BE171"/>
  <c r="BE290"/>
  <c r="BE391"/>
  <c r="BE399"/>
  <c r="BE426"/>
  <c r="BE435"/>
  <c r="BE437"/>
  <c r="BE441"/>
  <c r="BE455"/>
  <c r="BE458"/>
  <c r="BE492"/>
  <c r="BE494"/>
  <c r="BE516"/>
  <c r="BE522"/>
  <c r="BE545"/>
  <c r="BE549"/>
  <c r="BE615"/>
  <c r="BE642"/>
  <c r="BE656"/>
  <c r="BE149"/>
  <c r="BE156"/>
  <c r="BE178"/>
  <c r="BE187"/>
  <c r="BE194"/>
  <c r="BE317"/>
  <c r="BE415"/>
  <c r="BE423"/>
  <c r="BE496"/>
  <c r="BE502"/>
  <c r="BE532"/>
  <c r="BE539"/>
  <c r="BE621"/>
  <c r="BE623"/>
  <c r="BE626"/>
  <c r="F35"/>
  <c i="1" r="BB95"/>
  <c i="5" r="F35"/>
  <c i="1" r="BB98"/>
  <c i="5" r="J34"/>
  <c i="1" r="AW98"/>
  <c i="2" r="F36"/>
  <c i="1" r="BC95"/>
  <c i="2" r="J30"/>
  <c i="4" r="F35"/>
  <c i="1" r="BB97"/>
  <c i="2" r="F34"/>
  <c i="1" r="BA95"/>
  <c i="4" r="F37"/>
  <c i="1" r="BD97"/>
  <c i="2" r="J34"/>
  <c i="1" r="AW95"/>
  <c i="5" r="F34"/>
  <c i="1" r="BA98"/>
  <c i="3" r="J34"/>
  <c i="1" r="AW96"/>
  <c i="3" r="F36"/>
  <c i="1" r="BC96"/>
  <c i="4" r="F34"/>
  <c i="1" r="BA97"/>
  <c i="3" r="F34"/>
  <c i="1" r="BA96"/>
  <c i="3" r="F37"/>
  <c i="1" r="BD96"/>
  <c i="3" r="F35"/>
  <c i="1" r="BB96"/>
  <c i="4" r="J34"/>
  <c i="1" r="AW97"/>
  <c i="4" r="F36"/>
  <c i="1" r="BC97"/>
  <c i="2" r="F37"/>
  <c i="1" r="BD95"/>
  <c i="5" r="F36"/>
  <c i="1" r="BC98"/>
  <c i="5" r="F37"/>
  <c i="1" r="BD98"/>
  <c i="3" l="1" r="BK123"/>
  <c r="BK122"/>
  <c r="J122"/>
  <c i="5" r="P124"/>
  <c r="P123"/>
  <c i="1" r="AU98"/>
  <c i="5" r="T124"/>
  <c r="T123"/>
  <c r="R124"/>
  <c r="R123"/>
  <c i="3" r="R123"/>
  <c r="R122"/>
  <c i="4" r="T121"/>
  <c r="T120"/>
  <c i="3" r="T123"/>
  <c r="T122"/>
  <c r="P123"/>
  <c r="P122"/>
  <c i="1" r="AU96"/>
  <c i="4" r="R121"/>
  <c r="R120"/>
  <c i="2" r="P126"/>
  <c r="P125"/>
  <c i="1" r="AU95"/>
  <c i="5" r="BK124"/>
  <c r="J124"/>
  <c r="J97"/>
  <c i="4" r="J121"/>
  <c r="J97"/>
  <c i="1" r="AG95"/>
  <c i="2" r="J126"/>
  <c r="J97"/>
  <c r="J96"/>
  <c i="3" r="J30"/>
  <c i="1" r="AG96"/>
  <c i="2" r="J33"/>
  <c i="1" r="AV95"/>
  <c r="AT95"/>
  <c r="AN95"/>
  <c i="3" r="J33"/>
  <c i="1" r="AV96"/>
  <c r="AT96"/>
  <c r="AN96"/>
  <c i="2" r="F33"/>
  <c i="1" r="AZ95"/>
  <c i="4" r="J33"/>
  <c i="1" r="AV97"/>
  <c r="AT97"/>
  <c i="4" r="F33"/>
  <c i="1" r="AZ97"/>
  <c i="3" r="F33"/>
  <c i="1" r="AZ96"/>
  <c i="4" r="J30"/>
  <c i="1" r="AG97"/>
  <c i="5" r="F33"/>
  <c i="1" r="AZ98"/>
  <c i="5" r="J33"/>
  <c i="1" r="AV98"/>
  <c r="AT98"/>
  <c r="BC94"/>
  <c r="AY94"/>
  <c r="BA94"/>
  <c r="W30"/>
  <c r="BD94"/>
  <c r="W33"/>
  <c r="BB94"/>
  <c r="W31"/>
  <c i="3" l="1" r="J123"/>
  <c r="J97"/>
  <c i="5" r="BK123"/>
  <c r="J123"/>
  <c r="J96"/>
  <c i="3" r="J96"/>
  <c i="1" r="AN97"/>
  <c i="4" r="J39"/>
  <c i="3" r="J39"/>
  <c i="2" r="J39"/>
  <c i="1" r="AU94"/>
  <c r="AZ94"/>
  <c r="W29"/>
  <c r="AW94"/>
  <c r="AK30"/>
  <c r="AX94"/>
  <c r="W32"/>
  <c i="5" l="1" r="J30"/>
  <c i="1" r="AG98"/>
  <c r="AV94"/>
  <c r="AK29"/>
  <c i="5" l="1" r="J39"/>
  <c i="1" r="AG94"/>
  <c r="AN98"/>
  <c r="AT94"/>
  <c l="1" r="AN94"/>
  <c r="AK26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<sst xmlns="http://schemas.openxmlformats.org/spreadsheetml/2006/main">
  <si>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</si>
  <si>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</si>
  <si>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</si>
  <si>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</si>
  <si>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</si>
  <si>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{7529e828-e8d8-404f-9d9e-d25f61b4e664}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</si>
  <si>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</si>
  <si>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</si>
  <si>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</si>
  <si>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</si>
  <si>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</si>
  <si>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</si>
  <si>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</si>
  <si>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</si>
  <si>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381-21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</si>
  <si>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</si>
  <si>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</si>
  <si>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ul. Pernerova</t>
  </si>
  <si>
    <t>KSO:</t>
  </si>
  <si>
    <t>CC-CZ:</t>
  </si>
  <si>
    <t>Místo:</t>
  </si>
  <si>
    <t>Choceň</t>
  </si>
  <si>
    <t>Datum:</t>
  </si>
  <si>
    <t>24. 12. 2021</t>
  </si>
  <si>
    <t>Zadavatel:</t>
  </si>
  <si>
    <t>IČ:</t>
  </si>
  <si>
    <t>Město Choceň</t>
  </si>
  <si>
    <t>DIČ:</t>
  </si>
  <si>
    <t>Uchazeč:</t>
  </si>
  <si>
    <t>Vyplň údaj</t>
  </si>
  <si>
    <t>Projektant:</t>
  </si>
  <si>
    <t>JDS projekt, s.r.o.</t>
  </si>
  <si>
    <t>True</t>
  </si>
  <si>
    <t>Zpracovatel:</t>
  </si>
  <si>
    <t>Suchánek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</si>
  <si>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</si>
  <si>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</si>
  <si>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</si>
  <si>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</si>
  <si>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</si>
  <si>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</si>
  <si>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</si>
  <si>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</si>
  <si>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</si>
  <si>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</si>
  <si>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</si>
  <si>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</si>
  <si>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</si>
  <si>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</si>
  <si>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</si>
  <si>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</si>
  <si>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</si>
  <si>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</si>
  <si>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</si>
  <si>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</si>
  <si>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</si>
  <si>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</si>
  <si>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</si>
  <si>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</si>
  <si>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</si>
  <si>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</si>
  <si>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</si>
  <si>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</si>
  <si>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</si>
  <si>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</si>
  <si>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</si>
  <si>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</si>
  <si>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</si>
  <si>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</si>
  <si>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</si>
  <si>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</si>
  <si>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</si>
  <si>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</si>
  <si>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</si>
  <si>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</si>
  <si>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</si>
  <si>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</si>
  <si>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</si>
  <si>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</si>
  <si>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</si>
  <si>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</si>
  <si>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381-21-101</t>
  </si>
  <si>
    <t>SO 101 CHODNÍK</t>
  </si>
  <si>
    <t>STA</t>
  </si>
  <si>
    <t>1</t>
  </si>
  <si>
    <t>{132c6973-943f-4957-a339-cc80443a30e1}</t>
  </si>
  <si>
    <t>2</t>
  </si>
  <si>
    <t>381-21-301</t>
  </si>
  <si>
    <t>SO 301 DEŠŤOVÁ KANALIZACE</t>
  </si>
  <si>
    <t>{1da9f200-9c58-4c90-a79f-8e4a393db3fc}</t>
  </si>
  <si>
    <t>381-21-401</t>
  </si>
  <si>
    <t>SO 401 VEŘEJNÉ OSVĚTLENÍ</t>
  </si>
  <si>
    <t>{6c89970d-97af-4a3a-aea0-3e55b9ee9c38}</t>
  </si>
  <si>
    <t>381-21-VRN</t>
  </si>
  <si>
    <t>VEDLEJŠÍ ROZPOČTOVÉ NÁKLADY</t>
  </si>
  <si>
    <t>{b414b26c-3b42-4588-9da6-f68fbb3d0fac}</t>
  </si>
  <si>
    <t>KRYCÍ LIST SOUPISU PRACÍ</t>
  </si>
  <si>
    <t>Objekt:</t>
  </si>
  <si>
    <t>381-21-101 - SO 101 CHODNÍK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</si>
  <si>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</si>
  <si>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</si>
  <si>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</si>
  <si>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</si>
  <si>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</si>
  <si>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</si>
  <si>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</si>
  <si>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</si>
  <si>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</si>
  <si>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</si>
  <si>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</si>
  <si>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</si>
  <si>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</si>
  <si>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</si>
  <si>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</si>
  <si>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</si>
  <si>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</si>
  <si>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</si>
  <si>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</si>
  <si>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</si>
  <si>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</si>
  <si>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</si>
  <si>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</si>
  <si>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</si>
  <si>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</si>
  <si>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</si>
  <si>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</si>
  <si>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</si>
  <si>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</si>
  <si>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</si>
  <si>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</si>
  <si>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</si>
  <si>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</si>
  <si>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</si>
  <si>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</si>
  <si>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CS ÚRS 2021 01</t>
  </si>
  <si>
    <t>4</t>
  </si>
  <si>
    <t>1435979917</t>
  </si>
  <si>
    <t>PP</t>
  </si>
  <si>
    <t>Odstranění křovin a stromů s odstraněním kořenů ručně průměru kmene do 100 mm jakékoliv plochy v rovině nebo ve svahu o sklonu do 1:5</t>
  </si>
  <si>
    <t>111211241</t>
  </si>
  <si>
    <t>Snesení listnatého klestu D do 30 cm ve svahu přes 1:3</t>
  </si>
  <si>
    <t>kus</t>
  </si>
  <si>
    <t>-707430464</t>
  </si>
  <si>
    <t>Snesení větví stromů na hromady nebo naložení na dopravní prostředek listnatých v rovině nebo ve svahu přes 1:3, průměru kmene do 30 cm</t>
  </si>
  <si>
    <t>3</t>
  </si>
  <si>
    <t>113106123</t>
  </si>
  <si>
    <t>Rozebrání dlažeb ze zámkových dlaždic komunikací pro pěší ručně</t>
  </si>
  <si>
    <t>1023965672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</si>
  <si>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</si>
  <si>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VV</t>
  </si>
  <si>
    <t>v ul. Litomyšlská</t>
  </si>
  <si>
    <t>2*23</t>
  </si>
  <si>
    <t>113106171</t>
  </si>
  <si>
    <t>Rozebrání dlažeb vozovek ze zámkové dlažby s ložem z kameniva ručně</t>
  </si>
  <si>
    <t>-474443725</t>
  </si>
  <si>
    <t>Rozebrání dlažeb a dílců vozovek a ploch s přemístěním hmot na skládku na vzdálenost do 3 m nebo s naložením na dopravní prostředek, s jakoukoliv výplní spár ručně ze zámkové dlažby s ložem z kameniva</t>
  </si>
  <si>
    <t>st. sjezd</t>
  </si>
  <si>
    <t>5</t>
  </si>
  <si>
    <t>113107162</t>
  </si>
  <si>
    <t>Odstranění podkladu z kameniva drceného tl 200 mm strojně pl přes 50 do 200 m2</t>
  </si>
  <si>
    <t>-622818649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</si>
  <si>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</si>
  <si>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st. chodníky</t>
  </si>
  <si>
    <t>46</t>
  </si>
  <si>
    <t>Součet</t>
  </si>
  <si>
    <t>6</t>
  </si>
  <si>
    <t>113107163</t>
  </si>
  <si>
    <t>Odstranění podkladu z kameniva drceného tl 300 mm strojně pl přes 50 do 200 m2</t>
  </si>
  <si>
    <t>642006634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</si>
  <si>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</si>
  <si>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odtěžení ve st. štěrkových sjezdech</t>
  </si>
  <si>
    <t>12+24+52+10</t>
  </si>
  <si>
    <t>7</t>
  </si>
  <si>
    <t>113107164</t>
  </si>
  <si>
    <t>Odstranění podkladu z kameniva drceného tl 400 mm strojně pl přes 50 do 200 m2</t>
  </si>
  <si>
    <t>2082937689</t>
  </si>
  <si>
    <t>Odstranění podkladů nebo krytů strojně plochy jednotlivě přes 50 m2 do 200 m2 s přemístěním hmot na skládku na vzdálenost do 20 m nebo s naložením na dopravní prostředek z kameniva hrubého drceného, o tl. vrstvy přes 300 do 400 mm</t>
  </si>
  <si>
    <t>dotěžení pod obrubníky ul. Litomyšlská</t>
  </si>
  <si>
    <t>0,75*34</t>
  </si>
  <si>
    <t>ul Pernerova + zábor vozovky</t>
  </si>
  <si>
    <t>0,75*150</t>
  </si>
  <si>
    <t>8</t>
  </si>
  <si>
    <t>113107182</t>
  </si>
  <si>
    <t>Odstranění podkladu živičného tl 100 mm strojně pl přes 50 do 200 m2</t>
  </si>
  <si>
    <t>76460536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</si>
  <si>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</si>
  <si>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do vybourání živice pod frézováním</t>
  </si>
  <si>
    <t>frézování ul. Litomyšlská</t>
  </si>
  <si>
    <t>0,75*150+50</t>
  </si>
  <si>
    <t>9</t>
  </si>
  <si>
    <t>113154122</t>
  </si>
  <si>
    <t>Frézování živičného krytu tl 40 mm pruh š 1 m pl do 500 m2 bez překážek v trase</t>
  </si>
  <si>
    <t>955498528</t>
  </si>
  <si>
    <t xml:space="preserve">Frézování živičného podkladu nebo krytu  s naložením na dopravní prostředek plochy do 500 m2 bez překážek v trase pruhu šířky přes 0,5 m do 1 m, tloušťky vrstvy 40 mm</t>
  </si>
  <si>
    <t>1,25*34</t>
  </si>
  <si>
    <t>1,25*150+50</t>
  </si>
  <si>
    <t>10</t>
  </si>
  <si>
    <t>113154124</t>
  </si>
  <si>
    <t>Frézování živičného krytu tl 100 mm pruh š 1 m pl do 500 m2 bez překážek v trase</t>
  </si>
  <si>
    <t>-1044013322</t>
  </si>
  <si>
    <t xml:space="preserve">Frézování živičného podkladu nebo krytu  s naložením na dopravní prostředek plochy do 500 m2 bez překážek v trase pruhu šířky přes 0,5 m do 1 m, tloušťky vrstvy 100 mm</t>
  </si>
  <si>
    <t>frézování ul. Litomyšlská tl. 70mm</t>
  </si>
  <si>
    <t>1*34</t>
  </si>
  <si>
    <t>ul Pernerova tl. 70mm + zábor vozovky</t>
  </si>
  <si>
    <t>1*150+50</t>
  </si>
  <si>
    <t>11</t>
  </si>
  <si>
    <t>113201112</t>
  </si>
  <si>
    <t>Vytrhání obrub silničních ležatých</t>
  </si>
  <si>
    <t>m</t>
  </si>
  <si>
    <t>-2085352943</t>
  </si>
  <si>
    <t xml:space="preserve">Vytrhání obrub  s vybouráním lože, s přemístěním hmot na skládku na vzdálenost do 3 m nebo s naložením na dopravní prostředek silničních ležatých</t>
  </si>
  <si>
    <t>sjezd na štěrkovou plochu ul . Litomyšlská</t>
  </si>
  <si>
    <t>5,2</t>
  </si>
  <si>
    <t>ul Pernerova sjezd -ku</t>
  </si>
  <si>
    <t>24</t>
  </si>
  <si>
    <t>v ostrůvku</t>
  </si>
  <si>
    <t>113202111</t>
  </si>
  <si>
    <t>Vytrhání obrub krajníků obrubníků stojatých</t>
  </si>
  <si>
    <t>339122590</t>
  </si>
  <si>
    <t xml:space="preserve">Vytrhání obrub  s vybouráním lože, s přemístěním hmot na skládku na vzdálenost do 3 m nebo s naložením na dopravní prostředek z krajníků nebo obrubníků stojatých</t>
  </si>
  <si>
    <t>ul. Litomyšlská</t>
  </si>
  <si>
    <t>28+2+3+3</t>
  </si>
  <si>
    <t>ul. Pernerova</t>
  </si>
  <si>
    <t>13</t>
  </si>
  <si>
    <t>119001401</t>
  </si>
  <si>
    <t>Dočasné zajištění potrubí ocelového nebo litinového DN do 200 mm</t>
  </si>
  <si>
    <t>-1268637836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</si>
  <si>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ocelového nebo litinového, jmenovité světlosti DN do 200 mm</t>
  </si>
  <si>
    <t>STL plynovod</t>
  </si>
  <si>
    <t>38+77+78</t>
  </si>
  <si>
    <t>14</t>
  </si>
  <si>
    <t>119001421</t>
  </si>
  <si>
    <t>Dočasné zajištění kabelů a kabelových tratí ze 3 volně ložených kabelů</t>
  </si>
  <si>
    <t>-1656691710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</si>
  <si>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</si>
  <si>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sdělovací kabel</t>
  </si>
  <si>
    <t>80</t>
  </si>
  <si>
    <t>15</t>
  </si>
  <si>
    <t>121151113</t>
  </si>
  <si>
    <t>Sejmutí ornice plochy do 500 m2 tl vrstvy do 200 mm strojně</t>
  </si>
  <si>
    <t>-1401190699</t>
  </si>
  <si>
    <t>Sejmutí ornice strojně při souvislé ploše přes 100 do 500 m2, tl. vrstvy do 200 mm</t>
  </si>
  <si>
    <t>370+110+41</t>
  </si>
  <si>
    <t>16</t>
  </si>
  <si>
    <t>122252203</t>
  </si>
  <si>
    <t>Odkopávky a prokopávky nezapažené pro silnice a dálnice v hornině třídy těžitelnosti I objem do 100 m3 strojně</t>
  </si>
  <si>
    <t>m3</t>
  </si>
  <si>
    <t>-185756717</t>
  </si>
  <si>
    <t>Odkopávky a prokopávky nezapažené pro silnice a dálnice strojně v hornině třídy těžitelnosti I do 100 m3</t>
  </si>
  <si>
    <t>odkopávky pro nový chodník, sjezdy vč. svahu</t>
  </si>
  <si>
    <t>(42+9+92+245)*0,15</t>
  </si>
  <si>
    <t>17</t>
  </si>
  <si>
    <t>131113101</t>
  </si>
  <si>
    <t>Hloubení jam v soudržných horninách třídy těžitelnosti I, skupiny 1 a 2 ručně</t>
  </si>
  <si>
    <t>1870173176</t>
  </si>
  <si>
    <t>Hloubení jam ručně zapažených i nezapažených s urovnáním dna do předepsaného profilu a spádu v hornině třídy těžitelnosti I skupiny 1 a 2 soudržných</t>
  </si>
  <si>
    <t>hloubení jam s vybouráním vpusti na ul. Litomyšlská</t>
  </si>
  <si>
    <t>(1,25*1,25*1,6)*2</t>
  </si>
  <si>
    <t>ruční hloubení kopaných sond 15 ks</t>
  </si>
  <si>
    <t>1*0,5*1,2*15</t>
  </si>
  <si>
    <t>18</t>
  </si>
  <si>
    <t>132112211</t>
  </si>
  <si>
    <t>Hloubení rýh š do 2000 mm v soudržných horninách třídy těžitelnosti I, skupiny 1 a 2 ručně</t>
  </si>
  <si>
    <t>-46767942</t>
  </si>
  <si>
    <t>Hloubení rýh šířky přes 800 do 2 000 mm ručně zapažených i nezapažených, s urovnáním dna do předepsaného profilu a spádu v hornině třídy těžitelnosti I skupiny 1 a 2 soudržných</t>
  </si>
  <si>
    <t>přípojky v blízkosti inženýrských sítí - odhad</t>
  </si>
  <si>
    <t>20</t>
  </si>
  <si>
    <t>19</t>
  </si>
  <si>
    <t>132151252</t>
  </si>
  <si>
    <t>Hloubení rýh nezapažených š do 2000 mm v hornině třídy těžitelnosti I, skupiny 1 a 2 objem do 50 m3 strojně</t>
  </si>
  <si>
    <t>474354149</t>
  </si>
  <si>
    <t>Hloubení nezapažených rýh šířky přes 800 do 2 000 mm strojně s urovnáním dna do předepsaného profilu a spádu v hornině třídy těžitelnosti I skupiny 1 a 2 přes 20 do 50 m3</t>
  </si>
  <si>
    <t>přípojka ke schodišti</t>
  </si>
  <si>
    <t>8*1*0,8</t>
  </si>
  <si>
    <t>přípojka ke sjezdu</t>
  </si>
  <si>
    <t>(8+28)*1*1,5</t>
  </si>
  <si>
    <t>drenáž u kruháku</t>
  </si>
  <si>
    <t>12*1*0,6</t>
  </si>
  <si>
    <t>přípojky od UV č.3-6 a od žlabu</t>
  </si>
  <si>
    <t>(8+6)*1*1</t>
  </si>
  <si>
    <t>odečet ručního kopání</t>
  </si>
  <si>
    <t>-20</t>
  </si>
  <si>
    <t>139911121</t>
  </si>
  <si>
    <t>Bourání kcí v hloubených vykopávkách ze zdiva z betonu prostého ručně</t>
  </si>
  <si>
    <t>-494637760</t>
  </si>
  <si>
    <t>Bourání konstrukcí v hloubených vykopávkách ručně s přemístěním suti na hromady na vzdálenost do 20 m nebo s naložením na dopravní prostředek z betonu prostého neprokládaného</t>
  </si>
  <si>
    <t>dvě uliční vpusti UV1-2</t>
  </si>
  <si>
    <t>0,25*2</t>
  </si>
  <si>
    <t>162551107</t>
  </si>
  <si>
    <t>Vodorovné přemístění do 2500 m výkopku/sypaniny z horniny třídy těžitelnosti I, skupiny 1 až 3</t>
  </si>
  <si>
    <t>-169402798</t>
  </si>
  <si>
    <t>Vodorovné přemístění výkopku nebo sypaniny po suchu na obvyklém dopravním prostředku, bez naložení výkopku, avšak se složením bez rozhrnutí z horniny třídy těžitelnosti I skupiny 1 až 3 na vzdálenost přes 2 000 do 2 500 m</t>
  </si>
  <si>
    <t>5+58,2+20+61,6</t>
  </si>
  <si>
    <t>sejmuté ornice - ornice pro rozprostření</t>
  </si>
  <si>
    <t>521*0,2-(91+38+145)*0,2</t>
  </si>
  <si>
    <t>22</t>
  </si>
  <si>
    <t>171201221</t>
  </si>
  <si>
    <t>Poplatek za uložení na skládce (skládkovné) zeminy a kamení kód odpadu 17 05 04</t>
  </si>
  <si>
    <t>t</t>
  </si>
  <si>
    <t>-1481799932</t>
  </si>
  <si>
    <t>Poplatek za uložení stavebního odpadu na skládce (skládkovné) zeminy a kamení zatříděného do Katalogu odpadů pod kódem 17 05 04</t>
  </si>
  <si>
    <t>pouze zeminy (bez ornice)</t>
  </si>
  <si>
    <t>(5+58,2+20+61,6)*1,67</t>
  </si>
  <si>
    <t>23</t>
  </si>
  <si>
    <t>171251201</t>
  </si>
  <si>
    <t>Uložení sypaniny na skládky nebo meziskládky</t>
  </si>
  <si>
    <t>48719086</t>
  </si>
  <si>
    <t>Uložení sypaniny na skládky nebo meziskládky bez hutnění s upravením uložené sypaniny do předepsaného tvaru</t>
  </si>
  <si>
    <t>pouze zeminy</t>
  </si>
  <si>
    <t>ornice</t>
  </si>
  <si>
    <t>49,40</t>
  </si>
  <si>
    <t>174151101</t>
  </si>
  <si>
    <t>Zásyp jam, šachet rýh nebo kolem objektů sypaninou se zhutněním</t>
  </si>
  <si>
    <t>-1069645484</t>
  </si>
  <si>
    <t>Zásyp sypaninou z jakékoliv horniny strojně s uložením výkopku ve vrstvách se zhutněním jam, šachet, rýh nebo kolem objektů v těchto vykopávkách</t>
  </si>
  <si>
    <t>8*1*(0,8-0,4)</t>
  </si>
  <si>
    <t>přípojka ke sjezdu - kruhák</t>
  </si>
  <si>
    <t>(8+28)*1*(1,5-0,4)</t>
  </si>
  <si>
    <t>12*1*(0,6-0,4)</t>
  </si>
  <si>
    <t>(8+6)*1*(1-0,45)</t>
  </si>
  <si>
    <t>okolo VU 1-2</t>
  </si>
  <si>
    <t>((0,65*0,65*3,14*1,6)-(0,3*0,3*3,14*1,6))*2</t>
  </si>
  <si>
    <t>25</t>
  </si>
  <si>
    <t>M</t>
  </si>
  <si>
    <t>58331200</t>
  </si>
  <si>
    <t>štěrkopísek netříděný zásypový</t>
  </si>
  <si>
    <t>-10578762</t>
  </si>
  <si>
    <t>52,28*2 'Přepočtené koeficientem množství</t>
  </si>
  <si>
    <t>26</t>
  </si>
  <si>
    <t>175151101</t>
  </si>
  <si>
    <t>Obsypání potrubí strojně sypaninou bez prohození, uloženou do 3 m</t>
  </si>
  <si>
    <t>-680247681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</si>
  <si>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</si>
  <si>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8*1*0,3</t>
  </si>
  <si>
    <t>(8+28)*1*0,3</t>
  </si>
  <si>
    <t>drenáž u kruháku - materiál drť fr. 8/16</t>
  </si>
  <si>
    <t>12*1*0,3</t>
  </si>
  <si>
    <t>(8+6)*1*0,35</t>
  </si>
  <si>
    <t>27</t>
  </si>
  <si>
    <t>58337303</t>
  </si>
  <si>
    <t>štěrkopísek frakce 0/8</t>
  </si>
  <si>
    <t>276038285</t>
  </si>
  <si>
    <t>(21,7-3,6)*2</t>
  </si>
  <si>
    <t>28</t>
  </si>
  <si>
    <t>58343872</t>
  </si>
  <si>
    <t>kamenivo drcené hrubé frakce 8/16</t>
  </si>
  <si>
    <t>1449685050</t>
  </si>
  <si>
    <t>obsyp drenážního potrubí</t>
  </si>
  <si>
    <t>3,6*2</t>
  </si>
  <si>
    <t>29</t>
  </si>
  <si>
    <t>180405113</t>
  </si>
  <si>
    <t>Založení trávníku ve vegetačních prefabrikátech výsevem semene ve svahu do 1:1</t>
  </si>
  <si>
    <t>1640921866</t>
  </si>
  <si>
    <t>Založení trávníků ve vegetačních dlaždicích nebo prefabrikátech výsevem semene na svahu přes 1:2 do 1:1</t>
  </si>
  <si>
    <t>30</t>
  </si>
  <si>
    <t>00572474</t>
  </si>
  <si>
    <t>osivo směs travní krajinná-svahová</t>
  </si>
  <si>
    <t>kg</t>
  </si>
  <si>
    <t>596929810</t>
  </si>
  <si>
    <t>(91,65+145+38)*0,02</t>
  </si>
  <si>
    <t>31</t>
  </si>
  <si>
    <t>181311103</t>
  </si>
  <si>
    <t>Rozprostření ornice tl vrstvy do 200 mm v rovině nebo ve svahu do 1:5 ručně</t>
  </si>
  <si>
    <t>1494152082</t>
  </si>
  <si>
    <t>Rozprostření a urovnání ornice v rovině nebo ve svahu sklonu do 1:5 ručně při souvislé ploše, tl. vrstvy do 200 mm</t>
  </si>
  <si>
    <t>19+19</t>
  </si>
  <si>
    <t>32</t>
  </si>
  <si>
    <t>181411131</t>
  </si>
  <si>
    <t>Založení parkového trávníku výsevem plochy do 1000 m2 v rovině a ve svahu do 1:5</t>
  </si>
  <si>
    <t>-1252587929</t>
  </si>
  <si>
    <t>Založení trávníku na půdě předem připravené plochy do 1000 m2 výsevem včetně utažení parkového v rovině nebo na svahu do 1:5</t>
  </si>
  <si>
    <t>38</t>
  </si>
  <si>
    <t>33</t>
  </si>
  <si>
    <t>181411132</t>
  </si>
  <si>
    <t>Založení parkového trávníku výsevem plochy do 1000 m2 ve svahu do 1:2</t>
  </si>
  <si>
    <t>246377115</t>
  </si>
  <si>
    <t>Založení trávníku na půdě předem připravené plochy do 1000 m2 výsevem včetně utažení parkového na svahu přes 1:5 do 1:2</t>
  </si>
  <si>
    <t>34</t>
  </si>
  <si>
    <t>181911102</t>
  </si>
  <si>
    <t>Úprava pláně v hornině třídy těžitelnosti I, skupiny 1 až 2 se zhutněním ručně</t>
  </si>
  <si>
    <t>43124465</t>
  </si>
  <si>
    <t>Úprava pláně vyrovnáním výškových rozdílů ručně v hornině třídy těžitelnosti I skupiny 1 a 2 se zhutněním</t>
  </si>
  <si>
    <t>pod chodníky</t>
  </si>
  <si>
    <t>220+433,4</t>
  </si>
  <si>
    <t xml:space="preserve">pod obrubníky u doplnění konstrukce </t>
  </si>
  <si>
    <t>0,5*34</t>
  </si>
  <si>
    <t>ul Pernerova</t>
  </si>
  <si>
    <t>0,5*150</t>
  </si>
  <si>
    <t>v rýhách přípojek</t>
  </si>
  <si>
    <t>(8+8+28+12+8+6)*1</t>
  </si>
  <si>
    <t>35</t>
  </si>
  <si>
    <t>58343930</t>
  </si>
  <si>
    <t>kamenivo drcené hrubé frakce 16/32</t>
  </si>
  <si>
    <t>CS ÚRS 2023 01</t>
  </si>
  <si>
    <t>-1399783619</t>
  </si>
  <si>
    <t>kamenivo pro vyrovnání a zahutnění pláně</t>
  </si>
  <si>
    <t>815,4*0,15*2,5</t>
  </si>
  <si>
    <t>36</t>
  </si>
  <si>
    <t>182151111</t>
  </si>
  <si>
    <t>Svahování v zářezech v hornině třídy těžitelnosti I, skupiny 1 až 3 strojně</t>
  </si>
  <si>
    <t>1652888636</t>
  </si>
  <si>
    <t>Svahování trvalých svahů do projektovaných profilů strojně s potřebným přemístěním výkopku při svahování v zářezech v hornině třídy těžitelnosti I, skupiny 1 až 3</t>
  </si>
  <si>
    <t>svahování pro uložení svahových tvárnic 1:1</t>
  </si>
  <si>
    <t>65*1,41</t>
  </si>
  <si>
    <t>37</t>
  </si>
  <si>
    <t>182311123</t>
  </si>
  <si>
    <t>Rozprostření ornice ve svahu přes 1:5 tl vrstvy do 200 mm ručně</t>
  </si>
  <si>
    <t>-588934259</t>
  </si>
  <si>
    <t>Rozprostření a urovnání ornice ve svahu sklonu přes 1:5 ručně při souvislé ploše, tl. vrstvy do 200 mm</t>
  </si>
  <si>
    <t>145</t>
  </si>
  <si>
    <t>182313101</t>
  </si>
  <si>
    <t>Vyplnění otvorů tvárnic nebo panelů ornicí</t>
  </si>
  <si>
    <t>-267898879</t>
  </si>
  <si>
    <t>Vyplnění otvorů ornicí v mřížovinových nebo vylehčených tvárnicích nebo panelech pro jakýkoliv tvar a velikost otvorů</t>
  </si>
  <si>
    <t>Zakládání</t>
  </si>
  <si>
    <t>39</t>
  </si>
  <si>
    <t>212752102</t>
  </si>
  <si>
    <t>Trativod z drenážních trubek korugovaných PE-HD SN 4 perforace 360° včetně lože otevřený výkop DN 150 pro liniové stavby</t>
  </si>
  <si>
    <t>-861587963</t>
  </si>
  <si>
    <t>Trativody z drenážních trubek pro liniové stavby a komunikace se zřízením štěrkového lože pod trubky a s jejich obsypem v otevřeném výkopu trubka korugovaná sendvičová PE-HD SN 4 celoperforovaná 360° DN 150</t>
  </si>
  <si>
    <t>drenáž v st příkopu od č.p. 428</t>
  </si>
  <si>
    <t>Vodorovné konstrukce</t>
  </si>
  <si>
    <t>40</t>
  </si>
  <si>
    <t>451541111</t>
  </si>
  <si>
    <t>Lože pod potrubí otevřený výkop ze štěrkodrtě</t>
  </si>
  <si>
    <t>-1675175602</t>
  </si>
  <si>
    <t>Lože pod potrubí, stoky a drobné objekty v otevřeném výkopu ze štěrkodrtě 0-63 mm</t>
  </si>
  <si>
    <t>8*1*0,1</t>
  </si>
  <si>
    <t>28*1*0,1</t>
  </si>
  <si>
    <t>12*1*0,1</t>
  </si>
  <si>
    <t>(8+6)*1*0,1</t>
  </si>
  <si>
    <t>Komunikace pozemní</t>
  </si>
  <si>
    <t>41</t>
  </si>
  <si>
    <t>564831111</t>
  </si>
  <si>
    <t>Podklad ze štěrkodrtě ŠD tl 100 mm</t>
  </si>
  <si>
    <t>-398429692</t>
  </si>
  <si>
    <t xml:space="preserve">Podklad ze štěrkodrti ŠD  s rozprostřením a zhutněním, po zhutnění tl. 100 mm</t>
  </si>
  <si>
    <t>ve sjezdech přes přes chodník v šíři vč. přechodů</t>
  </si>
  <si>
    <t>(6+5,2+14+6+2,8)*2+4*5</t>
  </si>
  <si>
    <t>atipické sjezdy</t>
  </si>
  <si>
    <t>32+88</t>
  </si>
  <si>
    <t>ostrůvek přechodu - zesílená konstrukce chodníku</t>
  </si>
  <si>
    <t>42</t>
  </si>
  <si>
    <t>564861111</t>
  </si>
  <si>
    <t>Podklad ze štěrkodrtě ŠD tl 200 mm</t>
  </si>
  <si>
    <t>-741780037</t>
  </si>
  <si>
    <t xml:space="preserve">Podklad ze štěrkodrti ŠD  s rozprostřením a zhutněním, po zhutnění tl. 200 mm</t>
  </si>
  <si>
    <t>433,4</t>
  </si>
  <si>
    <t>43</t>
  </si>
  <si>
    <t>564871111</t>
  </si>
  <si>
    <t>Podklad ze štěrkodrtě ŠD tl 250 mm</t>
  </si>
  <si>
    <t>194355152</t>
  </si>
  <si>
    <t xml:space="preserve">Podklad ze štěrkodrti ŠD  s rozprostřením a zhutněním, po zhutnění tl. 250 mm</t>
  </si>
  <si>
    <t>doplnění konstrukce komunikace</t>
  </si>
  <si>
    <t>44</t>
  </si>
  <si>
    <t>566901261</t>
  </si>
  <si>
    <t>Vyspravení podkladu po překopech ing sítí plochy přes 15 m2 obalovaným kamenivem ACP (OK) tl. 100 mm</t>
  </si>
  <si>
    <t>-1334843870</t>
  </si>
  <si>
    <t>Vyspravení podkladu po překopech inženýrských sítí plochy přes 15 m2 s rozprostřením a zhutněním obalovaným kamenivem ACP (OK) tl. 100 mm</t>
  </si>
  <si>
    <t>vyspravení vozovky tl.80mm</t>
  </si>
  <si>
    <t>0,50*34</t>
  </si>
  <si>
    <t>0,50*150</t>
  </si>
  <si>
    <t>45</t>
  </si>
  <si>
    <t>567122111</t>
  </si>
  <si>
    <t>Podklad ze směsi stmelené cementem SC C 8/10 (KSC I) tl 120 mm</t>
  </si>
  <si>
    <t>-960122861</t>
  </si>
  <si>
    <t>Podklad ze směsi stmelené cementem SC bez dilatačních spár, s rozprostřením a zhutněním SC C 8/10 (KSC I), po zhutnění tl. 120 mm</t>
  </si>
  <si>
    <t>sjezdy</t>
  </si>
  <si>
    <t>220</t>
  </si>
  <si>
    <t>572341111</t>
  </si>
  <si>
    <t>Vyspravení krytu komunikací po překopech plochy přes 15 m2 asfalt betonem ACO (AB) tl 50 mm</t>
  </si>
  <si>
    <t>1437784658</t>
  </si>
  <si>
    <t>Vyspravení krytu komunikací po překopech inženýrských sítí plochy přes 15 m2 asfaltovým betonem ACO (AB), po zhutnění tl. přes 30 do 50 mm</t>
  </si>
  <si>
    <t xml:space="preserve">vyspravení vozovky ACO 11  tl. 40mm</t>
  </si>
  <si>
    <t>1*150</t>
  </si>
  <si>
    <t>47</t>
  </si>
  <si>
    <t>572341112</t>
  </si>
  <si>
    <t>Vyspravení krytu komunikací po překopech plochy přes 15 m2 asfalt betonem ACO (AB) tl 70 mm</t>
  </si>
  <si>
    <t>1785383489</t>
  </si>
  <si>
    <t>Vyspravení krytu komunikací po překopech inženýrských sítí plochy přes 15 m2 asfaltovým betonem ACO (AB), po zhutnění tl. přes 50 do 70 mm</t>
  </si>
  <si>
    <t>vyspravení vozovky ACL 16+ tl. 70mm</t>
  </si>
  <si>
    <t>48</t>
  </si>
  <si>
    <t>573111112</t>
  </si>
  <si>
    <t>Postřik živičný infiltrační s posypem z asfaltu množství 1 kg/m2</t>
  </si>
  <si>
    <t>1406569609</t>
  </si>
  <si>
    <t>Postřik infiltrační PI z asfaltu silničního s posypem kamenivem, v množství 1,00 kg/m2</t>
  </si>
  <si>
    <t>vyspravení vozovky</t>
  </si>
  <si>
    <t>49</t>
  </si>
  <si>
    <t>573211107</t>
  </si>
  <si>
    <t>Postřik živičný spojovací z asfaltu v množství 0,30 kg/m2</t>
  </si>
  <si>
    <t>-579700776</t>
  </si>
  <si>
    <t>Postřik spojovací PS bez posypu kamenivem z asfaltu silničního, v množství 0,30 kg/m2</t>
  </si>
  <si>
    <t>(1+0,75)*34</t>
  </si>
  <si>
    <t>(1+0,75)*150</t>
  </si>
  <si>
    <t>50</t>
  </si>
  <si>
    <t>596211112</t>
  </si>
  <si>
    <t>Kladení zámkové dlažby komunikací pro pěší tl 60 mm skupiny A pl do 300 m2</t>
  </si>
  <si>
    <t>1633630806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</si>
  <si>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100 do 300 m2</t>
  </si>
  <si>
    <t>chodníky v šíři 2m</t>
  </si>
  <si>
    <t>(10+9+17+9,5+12+10,5+25,5+90+20)*2</t>
  </si>
  <si>
    <t>chodník v šíři 3m</t>
  </si>
  <si>
    <t>(5,2+3,6)*3</t>
  </si>
  <si>
    <t>z toho signální a varovné pásy 16m2</t>
  </si>
  <si>
    <t>51</t>
  </si>
  <si>
    <t>592x001</t>
  </si>
  <si>
    <t>dlažba tvar obdélník 200x100x60mm barevná s hmatovou úpravou (slepecká)</t>
  </si>
  <si>
    <t>835067747</t>
  </si>
  <si>
    <t>dlažba tvar ibdélník 200x100x60mm barevná s hmatovou úpravou (slepecká)</t>
  </si>
  <si>
    <t>16*1,05 'Přepočtené koeficientem množství</t>
  </si>
  <si>
    <t>52</t>
  </si>
  <si>
    <t>59245018</t>
  </si>
  <si>
    <t>dlažba tvar obdélník betonová 200x100x60mm přírodní</t>
  </si>
  <si>
    <t>-1040671042</t>
  </si>
  <si>
    <t>433,4*1,02</t>
  </si>
  <si>
    <t>odečet barevné dlažby</t>
  </si>
  <si>
    <t>-16</t>
  </si>
  <si>
    <t>426,068*1,05 'Přepočtené koeficientem množství</t>
  </si>
  <si>
    <t>53</t>
  </si>
  <si>
    <t>596211114</t>
  </si>
  <si>
    <t>Příplatek za kombinaci dvou barev u kladení betonových dlažeb komunikací pro pěší tl 60 mm skupiny A</t>
  </si>
  <si>
    <t>-911610674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</si>
  <si>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Příplatek k cenám za dlažbu z prvků dvou barev</t>
  </si>
  <si>
    <t>54</t>
  </si>
  <si>
    <t>596212210</t>
  </si>
  <si>
    <t>Kladení zámkové dlažby pozemních komunikací tl 80 mm skupiny A pl do 50 m2</t>
  </si>
  <si>
    <t>-1009016464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</si>
  <si>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do 50 m2</t>
  </si>
  <si>
    <t>55</t>
  </si>
  <si>
    <t>592x002</t>
  </si>
  <si>
    <t>dlažba tvar obdélník 200x100x80mm barevná s hmatovou úpravou (slepecká)</t>
  </si>
  <si>
    <t>2004114035</t>
  </si>
  <si>
    <t>dlažba tvar ibdélník 200x100x80mm barevná s hmatovou úpravou (slepecká)</t>
  </si>
  <si>
    <t>25*1,05</t>
  </si>
  <si>
    <t>26,25*1,03 'Přepočtené koeficientem množství</t>
  </si>
  <si>
    <t>56</t>
  </si>
  <si>
    <t>59245020</t>
  </si>
  <si>
    <t>dlažba tvar obdélník betonová 200x100x80mm přírodní</t>
  </si>
  <si>
    <t>152822136</t>
  </si>
  <si>
    <t>základní plocha</t>
  </si>
  <si>
    <t>220*1,02</t>
  </si>
  <si>
    <t>odečet varovných pásů</t>
  </si>
  <si>
    <t>-25</t>
  </si>
  <si>
    <t>odečet vybouraných dlažeb</t>
  </si>
  <si>
    <t>-21</t>
  </si>
  <si>
    <t>178,4*1,03 'Přepočtené koeficientem množství</t>
  </si>
  <si>
    <t>57</t>
  </si>
  <si>
    <t>596212214</t>
  </si>
  <si>
    <t>Příplatek za kombinaci dvou barev u betonových dlažeb pozemních komunikací tl 80 mm skupiny A</t>
  </si>
  <si>
    <t>-2100724460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</si>
  <si>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Příplatek k cenám za dlažbu z prvků dvou barev</t>
  </si>
  <si>
    <t>58</t>
  </si>
  <si>
    <t>596412211</t>
  </si>
  <si>
    <t>Kladení dlažby z vegetačních tvárnic pozemních komunikací tl 80 mm do 100 m2</t>
  </si>
  <si>
    <t>-552276330</t>
  </si>
  <si>
    <t xml:space="preserve">Kladení dlažby z betonových vegetačních dlaždic pozemních komunikací  s ložem z kameniva těženého nebo drceného tl. do 50 mm, s vyplněním spár a vegetačních otvorů, s hutněním vibrováním tl. 80 mm, pro plochy přes 50 do 100 m2</t>
  </si>
  <si>
    <t>59</t>
  </si>
  <si>
    <t>59246016</t>
  </si>
  <si>
    <t>dlažba plošná betonová vegetační 600x400x80mm</t>
  </si>
  <si>
    <t>889329087</t>
  </si>
  <si>
    <t>91,65*1,03 'Přepočtené koeficientem množství</t>
  </si>
  <si>
    <t>60</t>
  </si>
  <si>
    <t>599142111</t>
  </si>
  <si>
    <t>Úprava zálivky dilatačních nebo pracovních spár v cementobetonovém krytu hl do 40 mm š do 40 mm</t>
  </si>
  <si>
    <t>-704814458</t>
  </si>
  <si>
    <t xml:space="preserve">Úprava zálivky dilatačních nebo pracovních spár  v cementobetonovém krytu, hloubky do 40 mm, šířky přes 20 do 40 mm</t>
  </si>
  <si>
    <t>podél vodících proužků a nově osazených obrubníků</t>
  </si>
  <si>
    <t>34+12</t>
  </si>
  <si>
    <t>150+8</t>
  </si>
  <si>
    <t>Trubní vedení</t>
  </si>
  <si>
    <t>61</t>
  </si>
  <si>
    <t>871315221</t>
  </si>
  <si>
    <t>Kanalizační potrubí z tvrdého PVC jednovrstvé tuhost třídy SN8 DN 160</t>
  </si>
  <si>
    <t>1887041404</t>
  </si>
  <si>
    <t>Kanalizační potrubí z tvrdého PVC v otevřeném výkopu ve sklonu do 20 %, hladkého plnostěnného jednovrstvého, tuhost třídy SN 8 DN 160</t>
  </si>
  <si>
    <t>přípojky od žlabu</t>
  </si>
  <si>
    <t>62</t>
  </si>
  <si>
    <t>871355221</t>
  </si>
  <si>
    <t>Kanalizační potrubí z tvrdého PVC jednovrstvé tuhost třídy SN8 DN 200</t>
  </si>
  <si>
    <t>-842407200</t>
  </si>
  <si>
    <t>Kanalizační potrubí z tvrdého PVC v otevřeném výkopu ve sklonu do 20 %, hladkého plnostěnného jednovrstvého, tuhost třídy SN 8 DN 200</t>
  </si>
  <si>
    <t>od UV3-6 + žlabu u vozovky, prodloužení u UV 1-2</t>
  </si>
  <si>
    <t>63</t>
  </si>
  <si>
    <t>877310310</t>
  </si>
  <si>
    <t>Montáž kolen na kanalizačním potrubí z PP trub hladkých plnostěnných DN 150</t>
  </si>
  <si>
    <t>-120674810</t>
  </si>
  <si>
    <t>Montáž tvarovek na kanalizačním plastovém potrubí z polypropylenu PP hladkého plnostěnného kolen DN 150</t>
  </si>
  <si>
    <t>64</t>
  </si>
  <si>
    <t>28611359</t>
  </si>
  <si>
    <t>koleno kanalizace PVC KG 160x15°</t>
  </si>
  <si>
    <t>-1855225404</t>
  </si>
  <si>
    <t>65</t>
  </si>
  <si>
    <t>28611360</t>
  </si>
  <si>
    <t>koleno kanalizace PVC KG 160x30°</t>
  </si>
  <si>
    <t>1983306479</t>
  </si>
  <si>
    <t>66</t>
  </si>
  <si>
    <t>28611361</t>
  </si>
  <si>
    <t>koleno kanalizační PVC KG 160x45°</t>
  </si>
  <si>
    <t>-1608433128</t>
  </si>
  <si>
    <t>67</t>
  </si>
  <si>
    <t>28611363</t>
  </si>
  <si>
    <t>koleno kanalizační PVC KG 160x87°</t>
  </si>
  <si>
    <t>1311328798</t>
  </si>
  <si>
    <t>68</t>
  </si>
  <si>
    <t>877350310</t>
  </si>
  <si>
    <t>Montáž kolen na kanalizačním potrubí z PP trub hladkých plnostěnných DN 200</t>
  </si>
  <si>
    <t>123774569</t>
  </si>
  <si>
    <t>Montáž tvarovek na kanalizačním plastovém potrubí z polypropylenu PP hladkého plnostěnného kolen DN 200</t>
  </si>
  <si>
    <t>69</t>
  </si>
  <si>
    <t>28611364</t>
  </si>
  <si>
    <t>koleno kanalizace PVC KG 200x15°</t>
  </si>
  <si>
    <t>-2055615091</t>
  </si>
  <si>
    <t>70</t>
  </si>
  <si>
    <t>28611366</t>
  </si>
  <si>
    <t>koleno kanalizace PVC KG 200x45°</t>
  </si>
  <si>
    <t>682617462</t>
  </si>
  <si>
    <t>71</t>
  </si>
  <si>
    <t>877350330</t>
  </si>
  <si>
    <t>Montáž spojek na kanalizačním potrubí z PP trub hladkých plnostěnných DN 200</t>
  </si>
  <si>
    <t>-647468878</t>
  </si>
  <si>
    <t>Montáž tvarovek na kanalizačním plastovém potrubí z polypropylenu PP hladkého plnostěnného spojek nebo redukcí DN 200</t>
  </si>
  <si>
    <t>72</t>
  </si>
  <si>
    <t>28611530</t>
  </si>
  <si>
    <t>přechod kanalizační KG kamenina-plast DN 200</t>
  </si>
  <si>
    <t>-765448805</t>
  </si>
  <si>
    <t>uv 1-2</t>
  </si>
  <si>
    <t>73</t>
  </si>
  <si>
    <t>894812112</t>
  </si>
  <si>
    <t>Revizní a čistící šachta z PP šachtové dno DN 315/150 pravý nebo levý přítok</t>
  </si>
  <si>
    <t>752041195</t>
  </si>
  <si>
    <t>Revizní a čistící šachta z polypropylenu PP pro hladké trouby DN 315 šachtové dno (DN šachty / DN trubního vedení) DN 315/150 pravý nebo levý přítok</t>
  </si>
  <si>
    <t>ve sjezdu</t>
  </si>
  <si>
    <t>74</t>
  </si>
  <si>
    <t>894812131</t>
  </si>
  <si>
    <t>Revizní a čistící šachta z PP DN 315 šachtová roura korugovaná bez hrdla světlé hloubky 1250 mm</t>
  </si>
  <si>
    <t>-1489192694</t>
  </si>
  <si>
    <t>Revizní a čistící šachta z polypropylenu PP pro hladké trouby DN 315 roura šachtová korugovaná bez hrdla, světlé hloubky 1250 mm</t>
  </si>
  <si>
    <t>75</t>
  </si>
  <si>
    <t>894812149</t>
  </si>
  <si>
    <t>Příplatek k rourám revizní a čistící šachty z PP DN 315 za uříznutí šachtové roury</t>
  </si>
  <si>
    <t>1438711052</t>
  </si>
  <si>
    <t>Revizní a čistící šachta z polypropylenu PP pro hladké trouby DN 315 roura šachtová korugovaná Příplatek k cenám 2131 - 2142 za uříznutí šachtové roury</t>
  </si>
  <si>
    <t>76</t>
  </si>
  <si>
    <t>894812162</t>
  </si>
  <si>
    <t>Revizní a čistící šachta z PP DN 315 poklop litinový s rámem na betonový konus pro třídu zatížení B125</t>
  </si>
  <si>
    <t>-2078543599</t>
  </si>
  <si>
    <t>Revizní a čistící šachta z polypropylenu PP pro hladké trouby DN 315 poklop litinový (pro třídu zatížení) s rámem na betonový konus (B125)</t>
  </si>
  <si>
    <t>77</t>
  </si>
  <si>
    <t>895941111</t>
  </si>
  <si>
    <t>Zřízení vpusti kanalizační uliční z betonových dílců typ UV-50 normální</t>
  </si>
  <si>
    <t>-1704452060</t>
  </si>
  <si>
    <t xml:space="preserve">Zřízení vpusti kanalizační  uliční z betonových dílců typ UV-50 normální</t>
  </si>
  <si>
    <t>78</t>
  </si>
  <si>
    <t>59223824</t>
  </si>
  <si>
    <t>vpusť uliční skruž betonová 590x500x50mm s výtokem</t>
  </si>
  <si>
    <t>-709047493</t>
  </si>
  <si>
    <t>vpusť uliční skruž betonová 590x500x50mm s výtokem (bez vložky)</t>
  </si>
  <si>
    <t>79</t>
  </si>
  <si>
    <t>59223825</t>
  </si>
  <si>
    <t>vpusť uliční skruž betonová 290x500x50mm</t>
  </si>
  <si>
    <t>-1308523923</t>
  </si>
  <si>
    <t>59223821</t>
  </si>
  <si>
    <t>vpusť uliční prstenec betonový 180x660x100mm</t>
  </si>
  <si>
    <t>1838994481</t>
  </si>
  <si>
    <t>81</t>
  </si>
  <si>
    <t>59223823</t>
  </si>
  <si>
    <t>vpusť uliční dno betonové 626x495x50mm</t>
  </si>
  <si>
    <t>1661360871</t>
  </si>
  <si>
    <t>82</t>
  </si>
  <si>
    <t>895983419</t>
  </si>
  <si>
    <t>Zřízení vpusti kanalizační dvorní odtok DN150</t>
  </si>
  <si>
    <t>-1079113875</t>
  </si>
  <si>
    <t xml:space="preserve">Zřízení vpusti kanalizační  dvorní z kameninových dílců DN 400/150</t>
  </si>
  <si>
    <t>dvorní vpusti ze žlabovek za chodníkem</t>
  </si>
  <si>
    <t>83</t>
  </si>
  <si>
    <t>xxx.10500</t>
  </si>
  <si>
    <t>dvorní vpust 30x30cm, litinový rošt, B125, odtok DN150</t>
  </si>
  <si>
    <t>1486946464</t>
  </si>
  <si>
    <t>84</t>
  </si>
  <si>
    <t>899204112</t>
  </si>
  <si>
    <t>Osazení mříží litinových včetně rámů a košů na bahno pro třídu zatížení D400, E600</t>
  </si>
  <si>
    <t>-1239126813</t>
  </si>
  <si>
    <t>mříže obrubníkové zkosené</t>
  </si>
  <si>
    <t>85</t>
  </si>
  <si>
    <t>552x005</t>
  </si>
  <si>
    <t>Mříž obrubníková zkosená litinová vč. kalového koše</t>
  </si>
  <si>
    <t>-2139224242</t>
  </si>
  <si>
    <t>Ostatní konstrukce a práce, bourání</t>
  </si>
  <si>
    <t>86</t>
  </si>
  <si>
    <t>914111111</t>
  </si>
  <si>
    <t>Montáž svislé dopravní značky do velikosti 1 m2 objímkami na sloupek nebo konzolu</t>
  </si>
  <si>
    <t>349233358</t>
  </si>
  <si>
    <t xml:space="preserve">Montáž svislé dopravní značky základní  velikosti do 1 m2 objímkami na sloupky nebo konzoly</t>
  </si>
  <si>
    <t>87</t>
  </si>
  <si>
    <t>40445621</t>
  </si>
  <si>
    <t>informativní značky provozní IP1-IP3, IP4b-IP7, IP10a, b 500x500mm</t>
  </si>
  <si>
    <t>-1757494983</t>
  </si>
  <si>
    <t>88</t>
  </si>
  <si>
    <t>914511112</t>
  </si>
  <si>
    <t>Montáž sloupku dopravních značek délky do 3,5 m s betonovým základem a patkou</t>
  </si>
  <si>
    <t>-1547778754</t>
  </si>
  <si>
    <t xml:space="preserve">Montáž sloupku dopravních značek  délky do 3,5 m do hliníkové patky</t>
  </si>
  <si>
    <t>89</t>
  </si>
  <si>
    <t>40445225</t>
  </si>
  <si>
    <t>sloupek pro dopravní značku Zn D 60mm v 3,5m</t>
  </si>
  <si>
    <t>1893641792</t>
  </si>
  <si>
    <t>90</t>
  </si>
  <si>
    <t>40445240</t>
  </si>
  <si>
    <t>patka pro sloupek Al D 60mm</t>
  </si>
  <si>
    <t>1231549993</t>
  </si>
  <si>
    <t>91</t>
  </si>
  <si>
    <t>40445256</t>
  </si>
  <si>
    <t>svorka upínací na sloupek dopravní značky D 60mm</t>
  </si>
  <si>
    <t>961666518</t>
  </si>
  <si>
    <t>92</t>
  </si>
  <si>
    <t>40445253</t>
  </si>
  <si>
    <t>víčko plastové na sloupek D 60mm</t>
  </si>
  <si>
    <t>-18574690</t>
  </si>
  <si>
    <t>93</t>
  </si>
  <si>
    <t>915491211</t>
  </si>
  <si>
    <t>Osazení vodícího proužku z betonových desek do betonového lože tl do 100 mm š proužku 250 mm</t>
  </si>
  <si>
    <t>534882207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</si>
  <si>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</si>
  <si>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150</t>
  </si>
  <si>
    <t>94</t>
  </si>
  <si>
    <t>59218002</t>
  </si>
  <si>
    <t>krajník betonový silniční 500x250x100mm</t>
  </si>
  <si>
    <t>1126666030</t>
  </si>
  <si>
    <t>185*1,02 'Přepočtené koeficientem množství</t>
  </si>
  <si>
    <t>95</t>
  </si>
  <si>
    <t>916131113</t>
  </si>
  <si>
    <t>Osazení silničního obrubníku betonového ležatého s boční opěrou do lože z betonu prostého</t>
  </si>
  <si>
    <t>433488652</t>
  </si>
  <si>
    <t>Osazení silničního obrubníku betonového se zřízením lože, s vyplněním a zatřením spár cementovou maltou ležatého s boční opěrou z betonu prostého, do lože z betonu prostého</t>
  </si>
  <si>
    <t>ležatý</t>
  </si>
  <si>
    <t>obrubník ke kruhovým objjezdům</t>
  </si>
  <si>
    <t>2,5+2+2+1,5</t>
  </si>
  <si>
    <t>96</t>
  </si>
  <si>
    <t>59217058</t>
  </si>
  <si>
    <t>obrubník betonový pro kruhový objezd přímý půlka 200x300x300mm</t>
  </si>
  <si>
    <t>1355866327</t>
  </si>
  <si>
    <t>8/0,3</t>
  </si>
  <si>
    <t>26,667*1,02 'Přepočtené koeficientem množství</t>
  </si>
  <si>
    <t>97</t>
  </si>
  <si>
    <t>59217031</t>
  </si>
  <si>
    <t>obrubník betonový silniční 1000x150x250mm</t>
  </si>
  <si>
    <t>410488926</t>
  </si>
  <si>
    <t>ležaté</t>
  </si>
  <si>
    <t>stojaté</t>
  </si>
  <si>
    <t>10+9+1+25+90+20</t>
  </si>
  <si>
    <t>161*1,02 'Přepočtené koeficientem množství</t>
  </si>
  <si>
    <t>98</t>
  </si>
  <si>
    <t>916131213</t>
  </si>
  <si>
    <t>Osazení silničního obrubníku betonového stojatého s boční opěrou do lože z betonu prostého</t>
  </si>
  <si>
    <t>558845736</t>
  </si>
  <si>
    <t>Osazení silničního obrubníku betonového se zřízením lože, s vyplněním a zatřením spár cementovou maltou stojatého s boční opěrou z betonu prostého, do lože z betonu prostého</t>
  </si>
  <si>
    <t>snížené</t>
  </si>
  <si>
    <t>6+6+3+3+3+3+7+3+6+3</t>
  </si>
  <si>
    <t>přechodové</t>
  </si>
  <si>
    <t>2+2+2+2+2+1+1+2+2</t>
  </si>
  <si>
    <t>99</t>
  </si>
  <si>
    <t>59217029</t>
  </si>
  <si>
    <t>obrubník betonový silniční nájezdový 1000x150x150mm</t>
  </si>
  <si>
    <t>-358271951</t>
  </si>
  <si>
    <t>43*1,02 'Přepočtené koeficientem množství</t>
  </si>
  <si>
    <t>100</t>
  </si>
  <si>
    <t>59217030</t>
  </si>
  <si>
    <t>obrubník betonový silniční přechodový 1000x150x150-250mm</t>
  </si>
  <si>
    <t>843502071</t>
  </si>
  <si>
    <t>16*1,02 'Přepočtené koeficientem množství</t>
  </si>
  <si>
    <t>101</t>
  </si>
  <si>
    <t>916331112</t>
  </si>
  <si>
    <t>Osazení zahradního obrubníku betonového do lože z betonu s boční opěrou</t>
  </si>
  <si>
    <t>1982641801</t>
  </si>
  <si>
    <t>Osazení zahradního obrubníku betonového s ložem tl. od 50 do 100 mm z betonu prostého tř. C 12/15 s boční opěrou z betonu prostého tř. C 12/15</t>
  </si>
  <si>
    <t>zvýšený (vodící linie)</t>
  </si>
  <si>
    <t>11+4+4,5+20+14+10+10+33,5+90+20,5</t>
  </si>
  <si>
    <t>snížený (zapuštěný s chodníkem)</t>
  </si>
  <si>
    <t>16,5+2+21,5+13+2+8+2,8</t>
  </si>
  <si>
    <t>102</t>
  </si>
  <si>
    <t>59217001</t>
  </si>
  <si>
    <t>obrubník betonový zahradní 1000x50x250mm</t>
  </si>
  <si>
    <t>-1576757124</t>
  </si>
  <si>
    <t>283,3*1,02 'Přepočtené koeficientem množství</t>
  </si>
  <si>
    <t>103</t>
  </si>
  <si>
    <t>919732211</t>
  </si>
  <si>
    <t>Styčná spára napojení nového živičného povrchu na stávající za tepla š 15 mm hl 25 mm s prořezáním</t>
  </si>
  <si>
    <t>161938167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</si>
  <si>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</si>
  <si>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vyspravení vozovky pro napojení na stávající vozovku</t>
  </si>
  <si>
    <t>34+2</t>
  </si>
  <si>
    <t>150+2</t>
  </si>
  <si>
    <t>104</t>
  </si>
  <si>
    <t>93-001</t>
  </si>
  <si>
    <t>Přeložka vodovodu PP SDR11 D90 délky 25M</t>
  </si>
  <si>
    <t>soubor</t>
  </si>
  <si>
    <t>-1874907170</t>
  </si>
  <si>
    <t xml:space="preserve">Přeložka vodovodního řadu ve svahu se zahloubením </t>
  </si>
  <si>
    <t>vč. zemních prací, materiálu trub, tvarovek, spojovacího materiálu, zkoušek, dezinfekce</t>
  </si>
  <si>
    <t>komplet</t>
  </si>
  <si>
    <t>105</t>
  </si>
  <si>
    <t>935112111</t>
  </si>
  <si>
    <t>Osazení příkopového žlabu do betonu tl 100 mm z betonových tvárnic š 500 mm</t>
  </si>
  <si>
    <t>849424429</t>
  </si>
  <si>
    <t>Osazení betonového příkopového žlabu s vyplněním a zatřením spár cementovou maltou s ložem tl. 100 mm z betonu prostého z betonových příkopových tvárnic šířky do 500 mm</t>
  </si>
  <si>
    <t>106</t>
  </si>
  <si>
    <t>292x27x02</t>
  </si>
  <si>
    <t>žlabovka příkopová š 400mm s pozink roštem B125</t>
  </si>
  <si>
    <t>-250790453</t>
  </si>
  <si>
    <t>14+6+3</t>
  </si>
  <si>
    <t>107</t>
  </si>
  <si>
    <t>592x27x01</t>
  </si>
  <si>
    <t>žlabovka příkopová meliorační šíře 400mm</t>
  </si>
  <si>
    <t>-680041649</t>
  </si>
  <si>
    <t>(140-23)*1,02</t>
  </si>
  <si>
    <t>108</t>
  </si>
  <si>
    <t>935932214</t>
  </si>
  <si>
    <t>Odvodňovací plastový žlab pro zatížení B125 vnitřní š 150 mm s roštem mřížkovým z Pz oceli</t>
  </si>
  <si>
    <t>1750143174</t>
  </si>
  <si>
    <t>Odvodňovací plastový žlab pro třídu zatížení B 125 vnitřní šířky 150 mm s krycím roštem mřížkovým z pozinkované oceli</t>
  </si>
  <si>
    <t>sjezd + pod schodištěm</t>
  </si>
  <si>
    <t>11+6+3,5</t>
  </si>
  <si>
    <t>109</t>
  </si>
  <si>
    <t>935932422</t>
  </si>
  <si>
    <t>Odvodňovací plastový žlab pro zatížení D400 vnitřní š 200 mm s roštem mřížkovým z litiny</t>
  </si>
  <si>
    <t>-167874044</t>
  </si>
  <si>
    <t>Odvodňovací plastový žlab pro třídu zatížení D 400 vnitřní šířky 200 mm s krycím roštem mřížkovým z litiny</t>
  </si>
  <si>
    <t>v nejnižším místě vozovky, přípojka DN200</t>
  </si>
  <si>
    <t>umístění na základě nivelace</t>
  </si>
  <si>
    <t>110</t>
  </si>
  <si>
    <t>979071121</t>
  </si>
  <si>
    <t>Očištění dlažebních kostek drobných s původním spárováním kamenivem těženým</t>
  </si>
  <si>
    <t>847904703</t>
  </si>
  <si>
    <t xml:space="preserve">Očištění vybouraných dlažebních kostek  od spojovacího materiálu, s uložením očištěných kostek na skládku, s odklizením odpadových hmot na hromady a s odklizením vybouraných kostek na vzdálenost do 3 m drobných, s původním vyplněním spár kamenivem těženým</t>
  </si>
  <si>
    <t>46+21</t>
  </si>
  <si>
    <t>997</t>
  </si>
  <si>
    <t>Přesun sutě</t>
  </si>
  <si>
    <t>111</t>
  </si>
  <si>
    <t>997221551</t>
  </si>
  <si>
    <t>Vodorovná doprava suti ze sypkých materiálů do 1 km</t>
  </si>
  <si>
    <t>1112461535</t>
  </si>
  <si>
    <t xml:space="preserve">Vodorovná doprava suti  bez naložení, ale se složením a s hrubým urovnáním ze sypkých materiálů, na vzdálenost do 1 km</t>
  </si>
  <si>
    <t>112</t>
  </si>
  <si>
    <t>997221559</t>
  </si>
  <si>
    <t>Příplatek ZKD 1 km u vodorovné dopravy suti ze sypkých materiálů</t>
  </si>
  <si>
    <t>-1120579303</t>
  </si>
  <si>
    <t xml:space="preserve">Vodorovná doprava suti  bez naložení, ale se složením a s hrubým urovnáním Příplatek k ceně za každý další i započatý 1 km přes 1 km</t>
  </si>
  <si>
    <t>kamení a betonů celkem 2,5km</t>
  </si>
  <si>
    <t>(298,653-117,94)*1,5</t>
  </si>
  <si>
    <t>asfaltů celkem 5,5km</t>
  </si>
  <si>
    <t>(41,36+25,76+50,82)*4,5</t>
  </si>
  <si>
    <t>801,8*1,5 'Přepočtené koeficientem množství</t>
  </si>
  <si>
    <t>113</t>
  </si>
  <si>
    <t>997221611</t>
  </si>
  <si>
    <t>Nakládání suti na dopravní prostředky pro vodorovnou dopravu</t>
  </si>
  <si>
    <t>312527828</t>
  </si>
  <si>
    <t xml:space="preserve">Nakládání na dopravní prostředky  pro vodorovnou dopravu suti</t>
  </si>
  <si>
    <t>bez naložení asfaltů</t>
  </si>
  <si>
    <t>298,65-117,94</t>
  </si>
  <si>
    <t>114</t>
  </si>
  <si>
    <t>997221645</t>
  </si>
  <si>
    <t>Poplatek za uložení na skládce (skládkovné) odpadu asfaltového bez dehtu kód odpadu 17 03 02</t>
  </si>
  <si>
    <t>330123712</t>
  </si>
  <si>
    <t>Poplatek za uložení stavebního odpadu na skládce (skládkovné) asfaltového bez obsahu dehtu zatříděného do Katalogu odpadů pod kódem 17 03 02</t>
  </si>
  <si>
    <t>117,94</t>
  </si>
  <si>
    <t>115</t>
  </si>
  <si>
    <t>997221655</t>
  </si>
  <si>
    <t>-1986570741</t>
  </si>
  <si>
    <t>bez asfaltů</t>
  </si>
  <si>
    <t>998</t>
  </si>
  <si>
    <t>Přesun hmot</t>
  </si>
  <si>
    <t>116</t>
  </si>
  <si>
    <t>998223011</t>
  </si>
  <si>
    <t>Přesun hmot pro pozemní komunikace s krytem dlážděným</t>
  </si>
  <si>
    <t>-1465479619</t>
  </si>
  <si>
    <t xml:space="preserve">Přesun hmot pro pozemní komunikace s krytem dlážděným  dopravní vzdálenost do 200 m jakékoliv délky objektu</t>
  </si>
  <si>
    <t>381-21-301 - SO 301 DEŠŤOVÁ KANALIZACE</t>
  </si>
  <si>
    <t>119001405</t>
  </si>
  <si>
    <t>Dočasné zajištění potrubí z PE DN do 200 mm</t>
  </si>
  <si>
    <t>-962945302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</si>
  <si>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plastového, jmenovité světlosti DN do 200 mm</t>
  </si>
  <si>
    <t>vodovod, plynovod</t>
  </si>
  <si>
    <t>3*2,5</t>
  </si>
  <si>
    <t>123612070</t>
  </si>
  <si>
    <t>sdělovací kabaly a kabely NN</t>
  </si>
  <si>
    <t>5*1,5</t>
  </si>
  <si>
    <t>119003131</t>
  </si>
  <si>
    <t>Výstražná páska pro zabezpečení výkopu zřízení</t>
  </si>
  <si>
    <t>974067974</t>
  </si>
  <si>
    <t>Pomocné konstrukce při zabezpečení výkopu svislé výstražná páska zřízení</t>
  </si>
  <si>
    <t>119003132</t>
  </si>
  <si>
    <t>Výstražná páska pro zabezpečení výkopu odstranění</t>
  </si>
  <si>
    <t>-760746364</t>
  </si>
  <si>
    <t>Pomocné konstrukce při zabezpečení výkopu svislé výstražná páska odstranění</t>
  </si>
  <si>
    <t>132212211</t>
  </si>
  <si>
    <t>Hloubení rýh š do 2000 mm v soudržných horninách třídy těžitelnosti I, skupiny 3 ručně</t>
  </si>
  <si>
    <t>-352461901</t>
  </si>
  <si>
    <t>Hloubení rýh šířky přes 800 do 2 000 mm ručně zapažených i nezapažených, s urovnáním dna do předepsaného profilu a spádu v hornině třídy těžitelnosti I skupiny 3 soudržných</t>
  </si>
  <si>
    <t>v místech inženýrských sítí</t>
  </si>
  <si>
    <t>(7,5+7,5)*2*1,3</t>
  </si>
  <si>
    <t>132254203</t>
  </si>
  <si>
    <t>Hloubení zapažených rýh š do 2000 mm v hornině třídy těžitelnosti I, skupiny 3 objem do 100 m3</t>
  </si>
  <si>
    <t>521143120</t>
  </si>
  <si>
    <t>Hloubení zapažených rýh šířky přes 800 do 2 000 mm strojně s urovnáním dna do předepsaného profilu a spádu v hornině třídy těžitelnosti I skupiny 3 přes 50 do 100 m3</t>
  </si>
  <si>
    <t>výkopy pro stoku A</t>
  </si>
  <si>
    <t>0,9*1,2*52</t>
  </si>
  <si>
    <t>výkopy pro stoku B</t>
  </si>
  <si>
    <t>2,3*1,3*6</t>
  </si>
  <si>
    <t>výkopy pro podchycení kanalizace od schodiště</t>
  </si>
  <si>
    <t>(do místa podchycení)</t>
  </si>
  <si>
    <t>2*1,3*8</t>
  </si>
  <si>
    <t>odečet ručních kopání</t>
  </si>
  <si>
    <t>-39</t>
  </si>
  <si>
    <t>výkop pro sanaci podloží</t>
  </si>
  <si>
    <t>32,24</t>
  </si>
  <si>
    <t>619173877</t>
  </si>
  <si>
    <t>vybourání st. šachy v blízkosti plynovodu</t>
  </si>
  <si>
    <t>0,7</t>
  </si>
  <si>
    <t>napojení do dna st. šachty stoka B</t>
  </si>
  <si>
    <t>0,5</t>
  </si>
  <si>
    <t>podchycení s.t kanalizace stoka B 2x</t>
  </si>
  <si>
    <t>0,4*2</t>
  </si>
  <si>
    <t>139951121</t>
  </si>
  <si>
    <t>Bourání kcí v hloubených vykopávkách ze zdiva z betonu prostého strojně</t>
  </si>
  <si>
    <t>-1586924469</t>
  </si>
  <si>
    <t>Bourání konstrukcí v hloubených vykopávkách strojně s přemístěním suti na hromady na vzdálenost do 20 m nebo s naložením na dopravní prostředek z betonu prostého neprokládaného</t>
  </si>
  <si>
    <t>souběh sběrače A s st. zatrubněním</t>
  </si>
  <si>
    <t>46*(0,2*0,2*3,14-0,15*0,15*3,14)</t>
  </si>
  <si>
    <t>151101101</t>
  </si>
  <si>
    <t>Zřízení příložného pažení a rozepření stěn rýh hl do 2 m</t>
  </si>
  <si>
    <t>-2042501053</t>
  </si>
  <si>
    <t>Zřízení pažení a rozepření stěn rýh pro podzemní vedení příložné pro jakoukoliv mezerovitost, hloubky do 2 m</t>
  </si>
  <si>
    <t>pro stoku B a podchycení zatrubnění od schodiště</t>
  </si>
  <si>
    <t>13,5*2*2</t>
  </si>
  <si>
    <t>151101111</t>
  </si>
  <si>
    <t>Odstranění příložného pažení a rozepření stěn rýh hl do 2 m</t>
  </si>
  <si>
    <t>-1220819081</t>
  </si>
  <si>
    <t>Odstranění pažení a rozepření stěn rýh pro podzemní vedení s uložením materiálu na vzdálenost do 3 m od kraje výkopu příložné, hloubky do 2 m</t>
  </si>
  <si>
    <t>709319449</t>
  </si>
  <si>
    <t>strojně vybourané betony při hloubení</t>
  </si>
  <si>
    <t>2,528</t>
  </si>
  <si>
    <t>171152501</t>
  </si>
  <si>
    <t>Zhutnění podloží z hornin soudržných nebo nesoudržných pod násypy</t>
  </si>
  <si>
    <t>386874562</t>
  </si>
  <si>
    <t>Zhutnění podloží pod násypy z rostlé horniny třídy těžitelnosti I a II, skupiny 1 až 4 z hornin soudružných a nesoudržných</t>
  </si>
  <si>
    <t>129,668</t>
  </si>
  <si>
    <t>209691214</t>
  </si>
  <si>
    <t>zeminy</t>
  </si>
  <si>
    <t>94,9*1,67</t>
  </si>
  <si>
    <t>2,528*2,2</t>
  </si>
  <si>
    <t>32,24*2,2</t>
  </si>
  <si>
    <t>1465491534</t>
  </si>
  <si>
    <t>(0,9-0,35-0,1)*1,2*52</t>
  </si>
  <si>
    <t>(2,3-0,45-0,1)*1,3*6</t>
  </si>
  <si>
    <t>(0,9-0,45-0,1)*1,3*8</t>
  </si>
  <si>
    <t>-520758694</t>
  </si>
  <si>
    <t>45,37*2 'Přepočtené koeficientem množství</t>
  </si>
  <si>
    <t>-1749037034</t>
  </si>
  <si>
    <t>obsyp pro stoku A</t>
  </si>
  <si>
    <t>0,35*1,2*52</t>
  </si>
  <si>
    <t>obsyp pro stoku B</t>
  </si>
  <si>
    <t>0,45*1,3*6</t>
  </si>
  <si>
    <t>obsyp pro podchycení kanalizace od schodiště</t>
  </si>
  <si>
    <t>0,45*1,3*8</t>
  </si>
  <si>
    <t>1055103416</t>
  </si>
  <si>
    <t>30,03*2 'Přepočtené koeficientem množství</t>
  </si>
  <si>
    <t>1072242189</t>
  </si>
  <si>
    <t>pro stoku A</t>
  </si>
  <si>
    <t>0,1*1,2*52</t>
  </si>
  <si>
    <t>pro stoku B</t>
  </si>
  <si>
    <t>0,1*1,3*6</t>
  </si>
  <si>
    <t>0,1*1,3*8</t>
  </si>
  <si>
    <t>sanace podloží při malé únosnosti - osazení v příkopu riziko neúnosného podloží</t>
  </si>
  <si>
    <t>8,06*3</t>
  </si>
  <si>
    <t>452111111</t>
  </si>
  <si>
    <t>Osazení betonových pražců otevřený výkop pl do 25000 mm2</t>
  </si>
  <si>
    <t>1600703418</t>
  </si>
  <si>
    <t>Osazení betonových dílců pražců pod potrubí v otevřeném výkopu, průřezové plochy do 25000 mm2</t>
  </si>
  <si>
    <t>vyrovnávací prstence</t>
  </si>
  <si>
    <t>59224184</t>
  </si>
  <si>
    <t>prstenec šachtový vyrovnávací betonový 625x120x40mm</t>
  </si>
  <si>
    <t>1215700911</t>
  </si>
  <si>
    <t>59224185</t>
  </si>
  <si>
    <t>prstenec šachtový vyrovnávací betonový 625x120x60mm</t>
  </si>
  <si>
    <t>372609560</t>
  </si>
  <si>
    <t>59224176</t>
  </si>
  <si>
    <t>prstenec šachtový vyrovnávací betonový 625x120x80mm</t>
  </si>
  <si>
    <t>-591975944</t>
  </si>
  <si>
    <t>59224187</t>
  </si>
  <si>
    <t>prstenec šachtový vyrovnávací betonový 625x120x100mm</t>
  </si>
  <si>
    <t>-819979514</t>
  </si>
  <si>
    <t>810391111</t>
  </si>
  <si>
    <t>Přeseknutí betonové trouby DN nad 250 do 400 mm</t>
  </si>
  <si>
    <t>468480779</t>
  </si>
  <si>
    <t xml:space="preserve">Přeseknutí betonové trouby  v rovině kolmé nebo skloněné k ose trouby, se začištěním DN přes 250 do 400 mm</t>
  </si>
  <si>
    <t>stoka A začištění trouby odtoku pro nové dno+ nítok od města, na st. potrubí</t>
  </si>
  <si>
    <t>stoka B podhycení zatrubnění přítoku + kanalizace od schodů</t>
  </si>
  <si>
    <t>na st potrubí</t>
  </si>
  <si>
    <t>871365221</t>
  </si>
  <si>
    <t>Kanalizační potrubí z tvrdého PVC jednovrstvé tuhost třídy SN8 DN 250</t>
  </si>
  <si>
    <t>1573933134</t>
  </si>
  <si>
    <t>Kanalizační potrubí z tvrdého PVC v otevřeném výkopu ve sklonu do 20 %, hladkého plnostěnného jednovrstvého, tuhost třídy SN 8 DN 250</t>
  </si>
  <si>
    <t>871375221</t>
  </si>
  <si>
    <t>Kanalizační potrubí z tvrdého PVC jednovrstvé tuhost třídy SN8 DN 315</t>
  </si>
  <si>
    <t>618044308</t>
  </si>
  <si>
    <t>Kanalizační potrubí z tvrdého PVC v otevřeném výkopu ve sklonu do 20 %, hladkého plnostěnného jednovrstvého, tuhost třídy SN 8 DN 315</t>
  </si>
  <si>
    <t>B</t>
  </si>
  <si>
    <t>podchycení kanalizace u schodů</t>
  </si>
  <si>
    <t>877310330</t>
  </si>
  <si>
    <t>Montáž spojek na kanalizačním potrubí z PP trub hladkých plnostěnných DN 150</t>
  </si>
  <si>
    <t>-320314795</t>
  </si>
  <si>
    <t>Montáž tvarovek na kanalizačním plastovém potrubí z polypropylenu PP hladkého plnostěnného spojek nebo redukcí DN 150</t>
  </si>
  <si>
    <t>28614781</t>
  </si>
  <si>
    <t>záslepka 160mm</t>
  </si>
  <si>
    <t>-946551361</t>
  </si>
  <si>
    <t>476327502</t>
  </si>
  <si>
    <t>28614782</t>
  </si>
  <si>
    <t>záslepka 200mm</t>
  </si>
  <si>
    <t>522415730</t>
  </si>
  <si>
    <t>877360320</t>
  </si>
  <si>
    <t>Montáž odboček na kanalizačním potrubí z PP trub hladkých plnostěnných DN 250</t>
  </si>
  <si>
    <t>200702011</t>
  </si>
  <si>
    <t>Montáž tvarovek na kanalizačním plastovém potrubí z polypropylenu PP hladkého plnostěnného odboček DN 250</t>
  </si>
  <si>
    <t>28612224</t>
  </si>
  <si>
    <t>odbočka kanalizační plastová PVC KG DN 250x160/45° SN12/16</t>
  </si>
  <si>
    <t>-1757271165</t>
  </si>
  <si>
    <t>28612225</t>
  </si>
  <si>
    <t>odbočka kanalizační plastová PVC KG DN 250x200/45° SN12/16</t>
  </si>
  <si>
    <t>-967524826</t>
  </si>
  <si>
    <t>877370320</t>
  </si>
  <si>
    <t>Montáž odboček na kanalizačním potrubí z PP trub hladkých plnostěnných DN 300</t>
  </si>
  <si>
    <t>-1285345962</t>
  </si>
  <si>
    <t>Montáž tvarovek na kanalizačním plastovém potrubí z polypropylenu PP hladkého plnostěnného odboček DN 300</t>
  </si>
  <si>
    <t>28612227</t>
  </si>
  <si>
    <t>odbočka kanalizační plastová PVC KG DN 315x160/45° SN12/16</t>
  </si>
  <si>
    <t>1047387365</t>
  </si>
  <si>
    <t>napojení žlabu u schodů</t>
  </si>
  <si>
    <t>894201121</t>
  </si>
  <si>
    <t>Dno šachet tl nad 200 mm z prostého betonu bez zvýšených nároků na prostředí tř. C 25/30</t>
  </si>
  <si>
    <t>-1365516803</t>
  </si>
  <si>
    <t>Ostatní konstrukce na trubním vedení z prostého betonu dno šachet tloušťky přes 200 mm z betonu bez zvýšených nároků na prostředí tř. C 25/30</t>
  </si>
  <si>
    <t>894411311</t>
  </si>
  <si>
    <t>Osazení betonových nebo železobetonových dílců pro šachty skruží rovných</t>
  </si>
  <si>
    <t>106414191</t>
  </si>
  <si>
    <t>59224100</t>
  </si>
  <si>
    <t>skruž betonová studniční 100x25x9cm</t>
  </si>
  <si>
    <t>1403528404</t>
  </si>
  <si>
    <t>59224102</t>
  </si>
  <si>
    <t>skruž betonová studniční 100x50x9cm</t>
  </si>
  <si>
    <t>-752758809</t>
  </si>
  <si>
    <t>894412411</t>
  </si>
  <si>
    <t>Osazení betonových nebo železobetonových dílců pro šachty skruží přechodových</t>
  </si>
  <si>
    <t>-1644545772</t>
  </si>
  <si>
    <t>59224121</t>
  </si>
  <si>
    <t>skruž betonová přechodová 62,5/100x60x9cm, stupadla poplastovaná kapsová</t>
  </si>
  <si>
    <t>-704132422</t>
  </si>
  <si>
    <t>894414211</t>
  </si>
  <si>
    <t>Osazení betonových nebo železobetonových dílců pro šachty desek zákrytových</t>
  </si>
  <si>
    <t>336372733</t>
  </si>
  <si>
    <t>59224075</t>
  </si>
  <si>
    <t>deska betonová zákrytová k ukončení šachet 1000/625x200mm</t>
  </si>
  <si>
    <t>143715030</t>
  </si>
  <si>
    <t>894812322</t>
  </si>
  <si>
    <t>Revizní a čistící šachta z PP typ DN 600/250 šachtové dno průtočné 30°, 60°, 90°</t>
  </si>
  <si>
    <t>1546290059</t>
  </si>
  <si>
    <t>Revizní a čistící šachta z polypropylenu PP pro hladké trouby DN 600 šachtové dno (DN šachty / DN trubního vedení) DN 600/250 průtočné 30°,60°,90°</t>
  </si>
  <si>
    <t>894812323</t>
  </si>
  <si>
    <t>Revizní a čistící šachta z PP typ DN 600/250 šachtové dno s přítokem tvaru T</t>
  </si>
  <si>
    <t>233764326</t>
  </si>
  <si>
    <t>Revizní a čistící šachta z polypropylenu PP pro hladké trouby DN 600 šachtové dno (DN šachty / DN trubního vedení) DN 600/250 s přítokem tvaru T</t>
  </si>
  <si>
    <t>894812331</t>
  </si>
  <si>
    <t>Revizní a čistící šachta z PP DN 600 šachtová roura korugovaná světlé hloubky 1000 mm</t>
  </si>
  <si>
    <t>738114876</t>
  </si>
  <si>
    <t>Revizní a čistící šachta z polypropylenu PP pro hladké trouby DN 600 roura šachtová korugovaná, světlé hloubky 1 000 mm</t>
  </si>
  <si>
    <t>894812339</t>
  </si>
  <si>
    <t>Příplatek k rourám revizní a čistící šachty z PP DN 600 za uříznutí šachtové roury</t>
  </si>
  <si>
    <t>-1760562450</t>
  </si>
  <si>
    <t>Revizní a čistící šachta z polypropylenu PP pro hladké trouby DN 600 Příplatek k cenám 2331 - 2334 za uříznutí šachtové roury</t>
  </si>
  <si>
    <t>894812356</t>
  </si>
  <si>
    <t>Revizní a čistící šachta z PP DN 600 poklop litinový pro třídu zatížení B125 s betonovým prstencem</t>
  </si>
  <si>
    <t>659465125</t>
  </si>
  <si>
    <t>Revizní a čistící šachta z polypropylenu PP pro hladké trouby DN 600 poklop (mříž) litinový pro třídu zatížení B125 s betonovým prstencem</t>
  </si>
  <si>
    <t>899103112</t>
  </si>
  <si>
    <t>Osazení poklopů litinových nebo ocelových včetně rámů pro třídu zatížení B125, C250</t>
  </si>
  <si>
    <t>1771339086</t>
  </si>
  <si>
    <t>Osazení poklopů litinových a ocelových včetně rámů pro třídu zatížení B125, C250</t>
  </si>
  <si>
    <t>63126033</t>
  </si>
  <si>
    <t>poklop zátěžový kompozitní hranatý (otvor do 600mm) B125</t>
  </si>
  <si>
    <t>-1722575555</t>
  </si>
  <si>
    <t>997013601</t>
  </si>
  <si>
    <t>Poplatek za uložení na skládce (skládkovné) stavebního odpadu betonového kód odpadu 17 01 01</t>
  </si>
  <si>
    <t>-1783836331</t>
  </si>
  <si>
    <t>Poplatek za uložení stavebního odpadu na skládce (skládkovné) z prostého betonu zatříděného do Katalogu odpadů pod kódem 17 01 01</t>
  </si>
  <si>
    <t>ručně bourané betony</t>
  </si>
  <si>
    <t>2*2,2</t>
  </si>
  <si>
    <t>997312111</t>
  </si>
  <si>
    <t>Svislá doprava suti a vybouraných hmot do 3,5 m pro LTM</t>
  </si>
  <si>
    <t>1916298286</t>
  </si>
  <si>
    <t>Svislá doprava suti a vybouraných hmot s naložením do dopravního zařízení a s vyprázdněním dopravního zařízení na hromadu nebo do dopravního prostředku na výšku do 3,5 m</t>
  </si>
  <si>
    <t>997321511</t>
  </si>
  <si>
    <t>Vodorovná doprava suti a vybouraných hmot po suchu do 1 km</t>
  </si>
  <si>
    <t>-1361466576</t>
  </si>
  <si>
    <t xml:space="preserve">Vodorovná doprava suti a vybouraných hmot  bez naložení, s vyložením a hrubým urovnáním po suchu, na vzdálenost do 1 km</t>
  </si>
  <si>
    <t>997321519</t>
  </si>
  <si>
    <t>Příplatek ZKD 1 km vodorovné dopravy suti a vybouraných hmot po suchu</t>
  </si>
  <si>
    <t>-1126831908</t>
  </si>
  <si>
    <t xml:space="preserve">Vodorovná doprava suti a vybouraných hmot  bez naložení, s vyložením a hrubým urovnáním po suchu, na vzdálenost Příplatek k cenám za každý další i započatý 1 km přes 1 km</t>
  </si>
  <si>
    <t>ručně bourané betony (2,5km</t>
  </si>
  <si>
    <t>2*2,2*1,5</t>
  </si>
  <si>
    <t>998276101</t>
  </si>
  <si>
    <t>Přesun hmot pro trubní vedení z trub z plastických hmot otevřený výkop</t>
  </si>
  <si>
    <t>-634049089</t>
  </si>
  <si>
    <t>Přesun hmot pro trubní vedení hloubené z trub z plastických hmot nebo sklolaminátových pro vodovody nebo kanalizace v otevřeném výkopu dopravní vzdálenost do 15 m</t>
  </si>
  <si>
    <t>381-21-401 - SO 401 VEŘEJNÉ OSVĚTLENÍ</t>
  </si>
  <si>
    <t>HSV - VEŘEJNÉ OSVĚTLENÍ</t>
  </si>
  <si>
    <t xml:space="preserve">    VO - MONTÁŽE</t>
  </si>
  <si>
    <t xml:space="preserve">    Z - ZEMNÍ PRÁCE</t>
  </si>
  <si>
    <t xml:space="preserve">    M - MATERIÁLY</t>
  </si>
  <si>
    <t>VEŘEJNÉ OSVĚTLENÍ</t>
  </si>
  <si>
    <t>VO</t>
  </si>
  <si>
    <t>MONTÁŽE</t>
  </si>
  <si>
    <t>zjištění stavu rozvodu stáv.veř.osvětlení a přípojných míst</t>
  </si>
  <si>
    <t>hod</t>
  </si>
  <si>
    <t>1309105699</t>
  </si>
  <si>
    <t>106267306</t>
  </si>
  <si>
    <t>VO.1</t>
  </si>
  <si>
    <t>zatažení stáv.kabelu CYKY 4x10 do stáv.sloupu č.1 rozvodu ulice Litomyšlská, vyhledání kabelu, zkrácení</t>
  </si>
  <si>
    <t>1125494636</t>
  </si>
  <si>
    <t>VO.10</t>
  </si>
  <si>
    <t>č.2p přechod svítidlo Global Lighting GL-ST 40 5K PPO 40W/5000K IP66 optika pravá</t>
  </si>
  <si>
    <t>ks</t>
  </si>
  <si>
    <t>-67757331</t>
  </si>
  <si>
    <t>VO.11</t>
  </si>
  <si>
    <t>stožár ocelový, zesílený, třístupňový, zinkovaný h=6m Amako STP6-CZ P159/133/114</t>
  </si>
  <si>
    <t>1858157154</t>
  </si>
  <si>
    <t>1498032864</t>
  </si>
  <si>
    <t>VO.12</t>
  </si>
  <si>
    <t>ochranná ocelová manžeta 159 na sloup</t>
  </si>
  <si>
    <t>-1794692648</t>
  </si>
  <si>
    <t>-274485793</t>
  </si>
  <si>
    <t>VO.13</t>
  </si>
  <si>
    <t>výložník rovný UD1/114-2500</t>
  </si>
  <si>
    <t>511256850</t>
  </si>
  <si>
    <t>2097009418</t>
  </si>
  <si>
    <t>VO.14</t>
  </si>
  <si>
    <t>demontáž stáv.OCEP rozvaděče RVO, vč.zděného pilíře, vč.odvozu k likvidaci</t>
  </si>
  <si>
    <t>-1383026160</t>
  </si>
  <si>
    <t>VO.15</t>
  </si>
  <si>
    <t>vyhledání stáv.vývodových kabelů z RVO, zkrácení, zavedení do nového RVO u chodníku</t>
  </si>
  <si>
    <t>-1491107611</t>
  </si>
  <si>
    <t>VO.16</t>
  </si>
  <si>
    <t>strojohodina montážní plošiny IPT20-1 do v=11m (montáž sloupů do v.10m)</t>
  </si>
  <si>
    <t>-145387481</t>
  </si>
  <si>
    <t>VO.17</t>
  </si>
  <si>
    <t>kabel CYKY 4Jx16 PU</t>
  </si>
  <si>
    <t>-1170605013</t>
  </si>
  <si>
    <t>VO.18</t>
  </si>
  <si>
    <t>ochranná trubka na sloup 8063F 63/56,8mm, vč.přichycení bandimex páskami</t>
  </si>
  <si>
    <t>-46776645</t>
  </si>
  <si>
    <t>VO.19</t>
  </si>
  <si>
    <t>rozvaděč RVO Pernerova kompaktní pilíř-plast IP44 - viz výkres</t>
  </si>
  <si>
    <t>156825945</t>
  </si>
  <si>
    <t>VO.2</t>
  </si>
  <si>
    <t>demontáž stáv.sloupu do v.10m u nového přechodu, vč.odvozu k likvidaci</t>
  </si>
  <si>
    <t>1556310266</t>
  </si>
  <si>
    <t>VO.20</t>
  </si>
  <si>
    <t>č.3p přechod svítidlo Global Lighting GL-ST 40 5K PPO 40W/5000K IP66 optika pravá</t>
  </si>
  <si>
    <t>129081113</t>
  </si>
  <si>
    <t>VO.21</t>
  </si>
  <si>
    <t>č.9,8,7,6,5,4 sadovka svítidlo Global Lighting GL-ST 40 4K A2 40W/5000K IP66</t>
  </si>
  <si>
    <t>401005883</t>
  </si>
  <si>
    <t>VO.22</t>
  </si>
  <si>
    <t>stožár ocelový, třístupňový, zinkovaný h=6m Amako K6/133/89/60</t>
  </si>
  <si>
    <t>-1888802374</t>
  </si>
  <si>
    <t>VO.23</t>
  </si>
  <si>
    <t>výložník rovný UD1/60-300</t>
  </si>
  <si>
    <t>154814949</t>
  </si>
  <si>
    <t>VO.24</t>
  </si>
  <si>
    <t>pásek FeZn 30/4mm VU</t>
  </si>
  <si>
    <t>949499567</t>
  </si>
  <si>
    <t>VO.25</t>
  </si>
  <si>
    <t>drát FeZn 10mm VU</t>
  </si>
  <si>
    <t>-45742179</t>
  </si>
  <si>
    <t>VO.26</t>
  </si>
  <si>
    <t>svorka zemní SR03 páska-drát 2x natřená</t>
  </si>
  <si>
    <t>-2009580252</t>
  </si>
  <si>
    <t>VO.27</t>
  </si>
  <si>
    <t>kabel CYKY 4Jx10 VU</t>
  </si>
  <si>
    <t>-567011440</t>
  </si>
  <si>
    <t>VO.28</t>
  </si>
  <si>
    <t>kabel CYKY 3Jx1,5 VU</t>
  </si>
  <si>
    <t>-1010950370</t>
  </si>
  <si>
    <t>VO.29</t>
  </si>
  <si>
    <t>trubka plast rovná KGEM DN300</t>
  </si>
  <si>
    <t>1918588505</t>
  </si>
  <si>
    <t>VO.3</t>
  </si>
  <si>
    <t>strojohodina montážní plošiny IPT20-1 do v=11m (demontáž stáv.sloupu do v.10m u nového přechodu+montáž nových sloupů)</t>
  </si>
  <si>
    <t>-642523134</t>
  </si>
  <si>
    <t>VO.30</t>
  </si>
  <si>
    <t>dvouplášťová trubka HDPE korugovaná ohebná 40/32mm, červená VU</t>
  </si>
  <si>
    <t>1890390954</t>
  </si>
  <si>
    <t>VO.31</t>
  </si>
  <si>
    <t>ukončení kabelů do 5x4</t>
  </si>
  <si>
    <t>1230406853</t>
  </si>
  <si>
    <t>VO.32</t>
  </si>
  <si>
    <t>ukončení kabelů do 4x16</t>
  </si>
  <si>
    <t>1792625020</t>
  </si>
  <si>
    <t>VO.33</t>
  </si>
  <si>
    <t>projektová dokumentace skutečného stavu</t>
  </si>
  <si>
    <t>-1966000637</t>
  </si>
  <si>
    <t>VO.34</t>
  </si>
  <si>
    <t>výchozí revizní zpráva</t>
  </si>
  <si>
    <t>209641139</t>
  </si>
  <si>
    <t>VO.4</t>
  </si>
  <si>
    <t>přistavení montážní plošiny IPT20-1 do v=11m</t>
  </si>
  <si>
    <t>km</t>
  </si>
  <si>
    <t>1293512767</t>
  </si>
  <si>
    <t>-2116200105</t>
  </si>
  <si>
    <t>VO.5</t>
  </si>
  <si>
    <t>stožárová svorkovnice přímá do 16mm2+poj.spodek+poj.E14 4A</t>
  </si>
  <si>
    <t>-711447712</t>
  </si>
  <si>
    <t>-1964799360</t>
  </si>
  <si>
    <t>-1785922703</t>
  </si>
  <si>
    <t>1585623692</t>
  </si>
  <si>
    <t>VO.6</t>
  </si>
  <si>
    <t>č.1 Litomyšlská svítidlo Global Lighting GL-ST 50 4K A2 50W/5000K IP66</t>
  </si>
  <si>
    <t>1866032975</t>
  </si>
  <si>
    <t>VO.7</t>
  </si>
  <si>
    <t>stožár ocelový, třístupňový, zinkovaný h=8,2m Amako JB10L/133/108/89</t>
  </si>
  <si>
    <t>-1210664054</t>
  </si>
  <si>
    <t>VO.8</t>
  </si>
  <si>
    <t>ochranná ocelová manžeta 133 na sloup</t>
  </si>
  <si>
    <t>1738835344</t>
  </si>
  <si>
    <t>-1280616158</t>
  </si>
  <si>
    <t>VO.9</t>
  </si>
  <si>
    <t>výložník obloukový V1/89-1500 sklon 15st.</t>
  </si>
  <si>
    <t>-1831585637</t>
  </si>
  <si>
    <t>Z</t>
  </si>
  <si>
    <t>ZEMNÍ PRÁCE</t>
  </si>
  <si>
    <t>VO.35</t>
  </si>
  <si>
    <t>vytýčení trati vedení</t>
  </si>
  <si>
    <t>1666403465</t>
  </si>
  <si>
    <t>VO.36</t>
  </si>
  <si>
    <t>výkop rýhy š.35cmxhl.80cm, tř.3 volný terén</t>
  </si>
  <si>
    <t>502278576</t>
  </si>
  <si>
    <t>VO.37</t>
  </si>
  <si>
    <t>zához rýhy š.35cmxhl.80cm, tř.3</t>
  </si>
  <si>
    <t>589677851</t>
  </si>
  <si>
    <t>VO.38</t>
  </si>
  <si>
    <t>dokop rýhy š.35cmxhl.40cm, tř.3 volný terén, vedení v chodníku</t>
  </si>
  <si>
    <t>968199296</t>
  </si>
  <si>
    <t>VO.39</t>
  </si>
  <si>
    <t>zához rýhy š.35cmxhl.40cm, tř.3</t>
  </si>
  <si>
    <t>1374068003</t>
  </si>
  <si>
    <t>VO.40</t>
  </si>
  <si>
    <t>lože z písku do rýhy do š.65cm do tl.15cm(rozprostření písku v rýze, vč.naložení a složení)</t>
  </si>
  <si>
    <t>-149628427</t>
  </si>
  <si>
    <t>VO.41</t>
  </si>
  <si>
    <t>odvoz zeminy na skládku, vč.její nakládky a dopravy(pouze přebytečná zemina z výkopu a zemina nahrazená pískem)</t>
  </si>
  <si>
    <t>-399535295</t>
  </si>
  <si>
    <t>VO.42</t>
  </si>
  <si>
    <t>1xhutnění v rýze 30Mpa</t>
  </si>
  <si>
    <t>-997049960</t>
  </si>
  <si>
    <t>VO.43</t>
  </si>
  <si>
    <t>výstr.červená folie š.33cm</t>
  </si>
  <si>
    <t>-1061378512</t>
  </si>
  <si>
    <t>VO.44</t>
  </si>
  <si>
    <t>výkop jámy pro sloup do v.8m zem.tř.3, vč.záhozu a úpravy terénu po osazení sloupu</t>
  </si>
  <si>
    <t>1004316253</t>
  </si>
  <si>
    <t>VO.45</t>
  </si>
  <si>
    <t>výkop jámy pro sloup do v.10m zem.tř.3, vč.záhozu a úpravy terénu po osazení sloupu</t>
  </si>
  <si>
    <t>1133891255</t>
  </si>
  <si>
    <t>VO.46</t>
  </si>
  <si>
    <t>betonový základ pro sloup š.800xv.800xhl.1500mm tř.C20/25 (v základu bude umístěna tubka DN300) sloup č.1</t>
  </si>
  <si>
    <t>-1682512502</t>
  </si>
  <si>
    <t>VO.47</t>
  </si>
  <si>
    <t>betonový základ pro sloup š.600xv.600xhl.1500mm tř.C20/25 (v základu bude umístěna tubka DN300) sloup č.2,3p</t>
  </si>
  <si>
    <t>1520929139</t>
  </si>
  <si>
    <t>VO.48</t>
  </si>
  <si>
    <t>ukotvení pro sloup do v.8m beton tř.C20/25 (buchta, poklička) sloupy č.9,8,7,6,5,4</t>
  </si>
  <si>
    <t>-279062160</t>
  </si>
  <si>
    <t>MATERIÁLY</t>
  </si>
  <si>
    <t>-58700920</t>
  </si>
  <si>
    <t>-975894370</t>
  </si>
  <si>
    <t>1506566085</t>
  </si>
  <si>
    <t>-1399813529</t>
  </si>
  <si>
    <t>-792194808</t>
  </si>
  <si>
    <t>-2090069462</t>
  </si>
  <si>
    <t>1229083568</t>
  </si>
  <si>
    <t>1210004718</t>
  </si>
  <si>
    <t>1398593768</t>
  </si>
  <si>
    <t>-1570060429</t>
  </si>
  <si>
    <t>kabel CYKY 4Jx16</t>
  </si>
  <si>
    <t>654244635</t>
  </si>
  <si>
    <t>ochranná trubka na sloup 8063F 63/56,8mm</t>
  </si>
  <si>
    <t>-480953627</t>
  </si>
  <si>
    <t>-1121026355</t>
  </si>
  <si>
    <t>532404414</t>
  </si>
  <si>
    <t>-1779473667</t>
  </si>
  <si>
    <t>-698342134</t>
  </si>
  <si>
    <t>-766104710</t>
  </si>
  <si>
    <t>-212883726</t>
  </si>
  <si>
    <t>-1959774498</t>
  </si>
  <si>
    <t>-1709129122</t>
  </si>
  <si>
    <t>-1394118792</t>
  </si>
  <si>
    <t>-322807251</t>
  </si>
  <si>
    <t>601717959</t>
  </si>
  <si>
    <t>pásek FeZn 30/4mm</t>
  </si>
  <si>
    <t>327188944</t>
  </si>
  <si>
    <t>drát FeZn 10mm</t>
  </si>
  <si>
    <t>-1258311287</t>
  </si>
  <si>
    <t>svorka zemní SR03 páska-drát</t>
  </si>
  <si>
    <t>-1149813172</t>
  </si>
  <si>
    <t>kabel CYKY 4Jx10</t>
  </si>
  <si>
    <t>378968921</t>
  </si>
  <si>
    <t>kabel CYKY 3Jx1,5</t>
  </si>
  <si>
    <t>920607222</t>
  </si>
  <si>
    <t>1824034172</t>
  </si>
  <si>
    <t>dvouplášťová trubka HDPE korugovaná ohebná 40/32mm, červená</t>
  </si>
  <si>
    <t>-1889136108</t>
  </si>
  <si>
    <t>kopaný písek 0-4mm</t>
  </si>
  <si>
    <t>416312668</t>
  </si>
  <si>
    <t>beton tř.C20/25</t>
  </si>
  <si>
    <t>1141092076</t>
  </si>
  <si>
    <t>štěrkodrť 4-8mm(zásyp trubky DN300)</t>
  </si>
  <si>
    <t>254714408</t>
  </si>
  <si>
    <t>-1826346846</t>
  </si>
  <si>
    <t>381-21-VRN - VEDLEJŠÍ ROZPOČTOVÉ NÁKLADY</t>
  </si>
  <si>
    <t xml:space="preserve"> 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</si>
  <si>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</si>
  <si>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</si>
  <si>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</si>
  <si>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</si>
  <si>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</si>
  <si>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</si>
  <si>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 - SO 401 - Vedlejší rozpočtové náklady</t>
  </si>
  <si>
    <t>VRN</t>
  </si>
  <si>
    <t>Vedlejší rozpočtové náklady</t>
  </si>
  <si>
    <t>VRN1</t>
  </si>
  <si>
    <t>Průzkumné, geodetické a projektové práce</t>
  </si>
  <si>
    <t>011314000</t>
  </si>
  <si>
    <t>Archeologický dohled</t>
  </si>
  <si>
    <t>CS ÚRS 2018 01</t>
  </si>
  <si>
    <t>012103000</t>
  </si>
  <si>
    <t>Geodetické práce před výstavbou</t>
  </si>
  <si>
    <t>012203000</t>
  </si>
  <si>
    <t>Geodetické práce při provádění stavby</t>
  </si>
  <si>
    <t>012303000</t>
  </si>
  <si>
    <t>Geodetické práce po výstavbě</t>
  </si>
  <si>
    <t>012403000</t>
  </si>
  <si>
    <t>Kartografické práce</t>
  </si>
  <si>
    <t>013254000</t>
  </si>
  <si>
    <t>Dokumentace skutečného provedení stavby</t>
  </si>
  <si>
    <t>VRN3</t>
  </si>
  <si>
    <t>Zařízení staveniště</t>
  </si>
  <si>
    <t>030001000</t>
  </si>
  <si>
    <t>Zařízení staveniště (přípravné práce, vybavení staveniště, skládka staveniště, zabezpečení staveniště)</t>
  </si>
  <si>
    <t>034103000</t>
  </si>
  <si>
    <t>Oplocení staveniště</t>
  </si>
  <si>
    <t>034303000</t>
  </si>
  <si>
    <t>Dopravní značení na staveništi (DIO)</t>
  </si>
  <si>
    <t>Dopravní značení na staveništi</t>
  </si>
  <si>
    <t>034503000</t>
  </si>
  <si>
    <t>Informační tabule na staveništi</t>
  </si>
  <si>
    <t>034503000.1</t>
  </si>
  <si>
    <t>Pamětní deska 30x40 cm vč. sloupku a patky</t>
  </si>
  <si>
    <t>039103000</t>
  </si>
  <si>
    <t>Rozebrání, bourání a odvoz zařízení staveniště</t>
  </si>
  <si>
    <t>VRN4</t>
  </si>
  <si>
    <t>Inženýrská činnost</t>
  </si>
  <si>
    <t>041002000</t>
  </si>
  <si>
    <t>Dozory (dozor geologa popř. hydrogeologa)</t>
  </si>
  <si>
    <t>Dozory</t>
  </si>
  <si>
    <t>041903000</t>
  </si>
  <si>
    <t>Dozor jiné osoby (statika)</t>
  </si>
  <si>
    <t>Dozor jiné osoby</t>
  </si>
  <si>
    <t>043002000</t>
  </si>
  <si>
    <t>Zkoušky a ostatní měření</t>
  </si>
  <si>
    <t>043134000</t>
  </si>
  <si>
    <t>Zkoušky zatěžovací</t>
  </si>
  <si>
    <t>045002000</t>
  </si>
  <si>
    <t>Kompletační a koordinační činnost</t>
  </si>
  <si>
    <t>049002000</t>
  </si>
  <si>
    <t>Ostatní inženýrská činnost</t>
  </si>
  <si>
    <t>049203000</t>
  </si>
  <si>
    <t>Náklady stanovené zvláštními předpisy</t>
  </si>
  <si>
    <t>VRN7</t>
  </si>
  <si>
    <t>Provozní vlivy</t>
  </si>
  <si>
    <t>072002000</t>
  </si>
  <si>
    <t>Silniční provoz</t>
  </si>
  <si>
    <t>075002000</t>
  </si>
  <si>
    <t>Ochranná pásma inženýrských sítí vč. jejich vytyčení</t>
  </si>
  <si>
    <t>Ochranná pásma</t>
  </si>
  <si>
    <t>079002000</t>
  </si>
  <si>
    <t>Ostatní provozní vlivy</t>
  </si>
  <si>
    <t>VRN9</t>
  </si>
  <si>
    <t>Ostatní náklady</t>
  </si>
  <si>
    <t>091002000</t>
  </si>
  <si>
    <t>Ostatní náklady související s objektem</t>
  </si>
  <si>
    <t>091504000</t>
  </si>
  <si>
    <t>Náklady související s publikační činností</t>
  </si>
  <si>
    <t>VRN - SO 401</t>
  </si>
  <si>
    <t>OST_01</t>
  </si>
  <si>
    <t>PPV z montáže: materiál + práce</t>
  </si>
  <si>
    <t>%</t>
  </si>
  <si>
    <t>OST_02</t>
  </si>
  <si>
    <t xml:space="preserve">PPV 1,00%  zemních prací</t>
  </si>
  <si>
    <t>PPV 1,00% z nátěrů a zemních prací</t>
  </si>
  <si>
    <t>OST_03</t>
  </si>
  <si>
    <t>Dodávka dokumentace</t>
  </si>
  <si>
    <t>OST_04</t>
  </si>
  <si>
    <t>Rizika a pojištění</t>
  </si>
  <si>
    <t>OST_05</t>
  </si>
  <si>
    <t>Opravy v záruce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</si>
</sst>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381-21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Chodník ul. Pernerova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Choceň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24. 12. 2021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Choceň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JDS projekt,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Suchánek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'381-21-101 - SO 101 CHODNÍK'!J30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'381-21-101 - SO 101 CHODNÍK'!P125</f>
        <v>0</v>
      </c>
      <c r="AV95" s="128">
        <f>'381-21-101 - SO 101 CHODNÍK'!J33</f>
        <v>0</v>
      </c>
      <c r="AW95" s="128">
        <f>'381-21-101 - SO 101 CHODNÍK'!J34</f>
        <v>0</v>
      </c>
      <c r="AX95" s="128">
        <f>'381-21-101 - SO 101 CHODNÍK'!J35</f>
        <v>0</v>
      </c>
      <c r="AY95" s="128">
        <f>'381-21-101 - SO 101 CHODNÍK'!J36</f>
        <v>0</v>
      </c>
      <c r="AZ95" s="128">
        <f>'381-21-101 - SO 101 CHODNÍK'!F33</f>
        <v>0</v>
      </c>
      <c r="BA95" s="128">
        <f>'381-21-101 - SO 101 CHODNÍK'!F34</f>
        <v>0</v>
      </c>
      <c r="BB95" s="128">
        <f>'381-21-101 - SO 101 CHODNÍK'!F35</f>
        <v>0</v>
      </c>
      <c r="BC95" s="128">
        <f>'381-21-101 - SO 101 CHODNÍK'!F36</f>
        <v>0</v>
      </c>
      <c r="BD95" s="130">
        <f>'381-21-101 - SO 101 CHODNÍK'!F37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24.7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'381-21-301 - SO 301 DEŠŤO...'!J30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'381-21-301 - SO 301 DEŠŤO...'!P122</f>
        <v>0</v>
      </c>
      <c r="AV96" s="128">
        <f>'381-21-301 - SO 301 DEŠŤO...'!J33</f>
        <v>0</v>
      </c>
      <c r="AW96" s="128">
        <f>'381-21-301 - SO 301 DEŠŤO...'!J34</f>
        <v>0</v>
      </c>
      <c r="AX96" s="128">
        <f>'381-21-301 - SO 301 DEŠŤO...'!J35</f>
        <v>0</v>
      </c>
      <c r="AY96" s="128">
        <f>'381-21-301 - SO 301 DEŠŤO...'!J36</f>
        <v>0</v>
      </c>
      <c r="AZ96" s="128">
        <f>'381-21-301 - SO 301 DEŠŤO...'!F33</f>
        <v>0</v>
      </c>
      <c r="BA96" s="128">
        <f>'381-21-301 - SO 301 DEŠŤO...'!F34</f>
        <v>0</v>
      </c>
      <c r="BB96" s="128">
        <f>'381-21-301 - SO 301 DEŠŤO...'!F35</f>
        <v>0</v>
      </c>
      <c r="BC96" s="128">
        <f>'381-21-301 - SO 301 DEŠŤO...'!F36</f>
        <v>0</v>
      </c>
      <c r="BD96" s="130">
        <f>'381-21-301 - SO 301 DEŠŤO...'!F37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24.7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'381-21-401 - SO 401 VEŘEJ...'!J30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'381-21-401 - SO 401 VEŘEJ...'!P120</f>
        <v>0</v>
      </c>
      <c r="AV97" s="128">
        <f>'381-21-401 - SO 401 VEŘEJ...'!J33</f>
        <v>0</v>
      </c>
      <c r="AW97" s="128">
        <f>'381-21-401 - SO 401 VEŘEJ...'!J34</f>
        <v>0</v>
      </c>
      <c r="AX97" s="128">
        <f>'381-21-401 - SO 401 VEŘEJ...'!J35</f>
        <v>0</v>
      </c>
      <c r="AY97" s="128">
        <f>'381-21-401 - SO 401 VEŘEJ...'!J36</f>
        <v>0</v>
      </c>
      <c r="AZ97" s="128">
        <f>'381-21-401 - SO 401 VEŘEJ...'!F33</f>
        <v>0</v>
      </c>
      <c r="BA97" s="128">
        <f>'381-21-401 - SO 401 VEŘEJ...'!F34</f>
        <v>0</v>
      </c>
      <c r="BB97" s="128">
        <f>'381-21-401 - SO 401 VEŘEJ...'!F35</f>
        <v>0</v>
      </c>
      <c r="BC97" s="128">
        <f>'381-21-401 - SO 401 VEŘEJ...'!F36</f>
        <v>0</v>
      </c>
      <c r="BD97" s="130">
        <f>'381-21-401 - SO 401 VEŘEJ...'!F37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24.7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'381-21-VRN - VEDLEJŠÍ ROZ...'!J30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32">
        <v>0</v>
      </c>
      <c r="AT98" s="133">
        <f>ROUND(SUM(AV98:AW98),2)</f>
        <v>0</v>
      </c>
      <c r="AU98" s="134">
        <f>'381-21-VRN - VEDLEJŠÍ ROZ...'!P123</f>
        <v>0</v>
      </c>
      <c r="AV98" s="133">
        <f>'381-21-VRN - VEDLEJŠÍ ROZ...'!J33</f>
        <v>0</v>
      </c>
      <c r="AW98" s="133">
        <f>'381-21-VRN - VEDLEJŠÍ ROZ...'!J34</f>
        <v>0</v>
      </c>
      <c r="AX98" s="133">
        <f>'381-21-VRN - VEDLEJŠÍ ROZ...'!J35</f>
        <v>0</v>
      </c>
      <c r="AY98" s="133">
        <f>'381-21-VRN - VEDLEJŠÍ ROZ...'!J36</f>
        <v>0</v>
      </c>
      <c r="AZ98" s="133">
        <f>'381-21-VRN - VEDLEJŠÍ ROZ...'!F33</f>
        <v>0</v>
      </c>
      <c r="BA98" s="133">
        <f>'381-21-VRN - VEDLEJŠÍ ROZ...'!F34</f>
        <v>0</v>
      </c>
      <c r="BB98" s="133">
        <f>'381-21-VRN - VEDLEJŠÍ ROZ...'!F35</f>
        <v>0</v>
      </c>
      <c r="BC98" s="133">
        <f>'381-21-VRN - VEDLEJŠÍ ROZ...'!F36</f>
        <v>0</v>
      </c>
      <c r="BD98" s="135">
        <f>'381-21-VRN - VEDLEJŠÍ ROZ...'!F37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tt5WmgcWBscM2MGk5J07scnv0qasXtR4DDML8gtil6zY5cwmsUPITEtsshiceA1lTKn11MOdgYMQS8UuHPBaNg==" hashValue="fxAtPRFCeeJ+3f19jwgHiZyVy2eNUCwiflPlrvMwnx+iWSTcr9kl75hNvR+IHOadjEPK3z9Qg5+CJHMc64f5Pw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381-21-101 - SO 101 CHODNÍK'!C2" display="/"/>
    <hyperlink ref="A96" location="'381-21-301 - SO 301 DEŠŤO...'!C2" display="/"/>
    <hyperlink ref="A97" location="'381-21-401 - SO 401 VEŘEJ...'!C2" display="/"/>
    <hyperlink ref="A98" location="'381-21-VRN - VEDLEJŠÍ ROZ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ul. Pernerova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24. 12. 2021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ROUND((SUM(BE125:BE665)),  2)</f>
        <v>0</v>
      </c>
      <c r="G33" s="38"/>
      <c r="H33" s="38"/>
      <c r="I33" s="155">
        <v>0.20999999999999999</v>
      </c>
      <c r="J33" s="154">
        <f>ROUND(((SUM(BE125:BE665))*I33),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ROUND((SUM(BF125:BF665)),  2)</f>
        <v>0</v>
      </c>
      <c r="G34" s="38"/>
      <c r="H34" s="38"/>
      <c r="I34" s="155">
        <v>0.12</v>
      </c>
      <c r="J34" s="154">
        <f>ROUND(((SUM(BF125:BF665))*I34),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ROUND((SUM(BG125:BG665)),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ROUND((SUM(BH125:BH665)),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ROUND((SUM(BI125:BI665)),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ul. Pernerova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381-21-101 - SO 101 CHODNÍK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Choceň</v>
      </c>
      <c r="G89" s="40"/>
      <c r="H89" s="40"/>
      <c r="I89" s="32" t="s">
        <v>22</v>
      </c>
      <c r="J89" s="79" t="str">
        <f>IF(J12="","",J12)</f>
        <v>24. 12. 2021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Choceň</v>
      </c>
      <c r="G91" s="40"/>
      <c r="H91" s="40"/>
      <c r="I91" s="32" t="s">
        <v>30</v>
      </c>
      <c r="J91" s="36" t="str">
        <f>E21</f>
        <v>JDS projekt,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Suchánek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104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105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106</v>
      </c>
      <c r="E99" s="188"/>
      <c r="F99" s="188"/>
      <c r="G99" s="188"/>
      <c r="H99" s="188"/>
      <c r="I99" s="188"/>
      <c r="J99" s="189">
        <f>J326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107</v>
      </c>
      <c r="E100" s="188"/>
      <c r="F100" s="188"/>
      <c r="G100" s="188"/>
      <c r="H100" s="188"/>
      <c r="I100" s="188"/>
      <c r="J100" s="189">
        <f>J331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108</v>
      </c>
      <c r="E101" s="188"/>
      <c r="F101" s="188"/>
      <c r="G101" s="188"/>
      <c r="H101" s="188"/>
      <c r="I101" s="188"/>
      <c r="J101" s="189">
        <f>J343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109</v>
      </c>
      <c r="E102" s="188"/>
      <c r="F102" s="188"/>
      <c r="G102" s="188"/>
      <c r="H102" s="188"/>
      <c r="I102" s="188"/>
      <c r="J102" s="189">
        <f>J466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110</v>
      </c>
      <c r="E103" s="188"/>
      <c r="F103" s="188"/>
      <c r="G103" s="188"/>
      <c r="H103" s="188"/>
      <c r="I103" s="188"/>
      <c r="J103" s="189">
        <f>J534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111</v>
      </c>
      <c r="E104" s="188"/>
      <c r="F104" s="188"/>
      <c r="G104" s="188"/>
      <c r="H104" s="188"/>
      <c r="I104" s="188"/>
      <c r="J104" s="189">
        <f>J641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112</v>
      </c>
      <c r="E105" s="188"/>
      <c r="F105" s="188"/>
      <c r="G105" s="188"/>
      <c r="H105" s="188"/>
      <c r="I105" s="188"/>
      <c r="J105" s="189">
        <f>J663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113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Chodník ul. Pernerova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97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381-21-101 - SO 101 CHODNÍK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Choceň</v>
      </c>
      <c r="G119" s="40"/>
      <c r="H119" s="40"/>
      <c r="I119" s="32" t="s">
        <v>22</v>
      </c>
      <c r="J119" s="79" t="str">
        <f>IF(J12="","",J12)</f>
        <v>24. 12. 2021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Choceň</v>
      </c>
      <c r="G121" s="40"/>
      <c r="H121" s="40"/>
      <c r="I121" s="32" t="s">
        <v>30</v>
      </c>
      <c r="J121" s="36" t="str">
        <f>E21</f>
        <v>JDS projekt,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>Suchánek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114</v>
      </c>
      <c r="D124" s="194" t="s">
        <v>61</v>
      </c>
      <c r="E124" s="194" t="s">
        <v>57</v>
      </c>
      <c r="F124" s="194" t="s">
        <v>58</v>
      </c>
      <c r="G124" s="194" t="s">
        <v>115</v>
      </c>
      <c r="H124" s="194" t="s">
        <v>116</v>
      </c>
      <c r="I124" s="194" t="s">
        <v>117</v>
      </c>
      <c r="J124" s="194" t="s">
        <v>101</v>
      </c>
      <c r="K124" s="195" t="s">
        <v>118</v>
      </c>
      <c r="L124" s="196"/>
      <c r="M124" s="100" t="s">
        <v>1</v>
      </c>
      <c r="N124" s="101" t="s">
        <v>40</v>
      </c>
      <c r="O124" s="101" t="s">
        <v>119</v>
      </c>
      <c r="P124" s="101" t="s">
        <v>120</v>
      </c>
      <c r="Q124" s="101" t="s">
        <v>121</v>
      </c>
      <c r="R124" s="101" t="s">
        <v>122</v>
      </c>
      <c r="S124" s="101" t="s">
        <v>123</v>
      </c>
      <c r="T124" s="102" t="s">
        <v>124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125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</f>
        <v>0</v>
      </c>
      <c r="Q125" s="104"/>
      <c r="R125" s="199">
        <f>R126</f>
        <v>857.23608539999987</v>
      </c>
      <c r="S125" s="104"/>
      <c r="T125" s="200">
        <f>T126</f>
        <v>295.11299999999994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103</v>
      </c>
      <c r="BK125" s="201">
        <f>BK126</f>
        <v>0</v>
      </c>
    </row>
    <row r="126" s="12" customFormat="1" ht="25.92" customHeight="1">
      <c r="A126" s="12"/>
      <c r="B126" s="202"/>
      <c r="C126" s="203"/>
      <c r="D126" s="204" t="s">
        <v>75</v>
      </c>
      <c r="E126" s="205" t="s">
        <v>126</v>
      </c>
      <c r="F126" s="205" t="s">
        <v>127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P127+P326+P331+P343+P466+P534+P641+P663</f>
        <v>0</v>
      </c>
      <c r="Q126" s="210"/>
      <c r="R126" s="211">
        <f>R127+R326+R331+R343+R466+R534+R641+R663</f>
        <v>857.23608539999987</v>
      </c>
      <c r="S126" s="210"/>
      <c r="T126" s="212">
        <f>T127+T326+T331+T343+T466+T534+T641+T663</f>
        <v>295.11299999999994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84</v>
      </c>
      <c r="AT126" s="214" t="s">
        <v>75</v>
      </c>
      <c r="AU126" s="214" t="s">
        <v>76</v>
      </c>
      <c r="AY126" s="213" t="s">
        <v>128</v>
      </c>
      <c r="BK126" s="215">
        <f>BK127+BK326+BK331+BK343+BK466+BK534+BK641+BK663</f>
        <v>0</v>
      </c>
    </row>
    <row r="127" s="12" customFormat="1" ht="22.8" customHeight="1">
      <c r="A127" s="12"/>
      <c r="B127" s="202"/>
      <c r="C127" s="203"/>
      <c r="D127" s="204" t="s">
        <v>75</v>
      </c>
      <c r="E127" s="216" t="s">
        <v>84</v>
      </c>
      <c r="F127" s="216" t="s">
        <v>129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SUM(P128:P325)</f>
        <v>0</v>
      </c>
      <c r="Q127" s="210"/>
      <c r="R127" s="211">
        <f>SUM(R128:R325)</f>
        <v>458.39999299999999</v>
      </c>
      <c r="S127" s="210"/>
      <c r="T127" s="212">
        <f>SUM(T128:T325)</f>
        <v>295.11299999999994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84</v>
      </c>
      <c r="AT127" s="214" t="s">
        <v>75</v>
      </c>
      <c r="AU127" s="214" t="s">
        <v>84</v>
      </c>
      <c r="AY127" s="213" t="s">
        <v>128</v>
      </c>
      <c r="BK127" s="215">
        <f>SUM(BK128:BK325)</f>
        <v>0</v>
      </c>
    </row>
    <row r="128" s="2" customFormat="1" ht="33" customHeight="1">
      <c r="A128" s="38"/>
      <c r="B128" s="39"/>
      <c r="C128" s="218" t="s">
        <v>84</v>
      </c>
      <c r="D128" s="218" t="s">
        <v>130</v>
      </c>
      <c r="E128" s="219" t="s">
        <v>131</v>
      </c>
      <c r="F128" s="220" t="s">
        <v>132</v>
      </c>
      <c r="G128" s="221" t="s">
        <v>133</v>
      </c>
      <c r="H128" s="222">
        <v>10</v>
      </c>
      <c r="I128" s="223"/>
      <c r="J128" s="224">
        <f>ROUND(I128*H128,2)</f>
        <v>0</v>
      </c>
      <c r="K128" s="220" t="s">
        <v>134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135</v>
      </c>
      <c r="AT128" s="229" t="s">
        <v>130</v>
      </c>
      <c r="AU128" s="229" t="s">
        <v>86</v>
      </c>
      <c r="AY128" s="17" t="s">
        <v>128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135</v>
      </c>
      <c r="BM128" s="229" t="s">
        <v>136</v>
      </c>
    </row>
    <row r="129" s="2" customFormat="1">
      <c r="A129" s="38"/>
      <c r="B129" s="39"/>
      <c r="C129" s="40"/>
      <c r="D129" s="231" t="s">
        <v>137</v>
      </c>
      <c r="E129" s="40"/>
      <c r="F129" s="232" t="s">
        <v>138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137</v>
      </c>
      <c r="AU129" s="17" t="s">
        <v>86</v>
      </c>
    </row>
    <row r="130" s="2" customFormat="1" ht="21.75" customHeight="1">
      <c r="A130" s="38"/>
      <c r="B130" s="39"/>
      <c r="C130" s="218" t="s">
        <v>86</v>
      </c>
      <c r="D130" s="218" t="s">
        <v>130</v>
      </c>
      <c r="E130" s="219" t="s">
        <v>139</v>
      </c>
      <c r="F130" s="220" t="s">
        <v>140</v>
      </c>
      <c r="G130" s="221" t="s">
        <v>141</v>
      </c>
      <c r="H130" s="222">
        <v>30</v>
      </c>
      <c r="I130" s="223"/>
      <c r="J130" s="224">
        <f>ROUND(I130*H130,2)</f>
        <v>0</v>
      </c>
      <c r="K130" s="220" t="s">
        <v>134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135</v>
      </c>
      <c r="AT130" s="229" t="s">
        <v>130</v>
      </c>
      <c r="AU130" s="229" t="s">
        <v>86</v>
      </c>
      <c r="AY130" s="17" t="s">
        <v>128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135</v>
      </c>
      <c r="BM130" s="229" t="s">
        <v>142</v>
      </c>
    </row>
    <row r="131" s="2" customFormat="1">
      <c r="A131" s="38"/>
      <c r="B131" s="39"/>
      <c r="C131" s="40"/>
      <c r="D131" s="231" t="s">
        <v>137</v>
      </c>
      <c r="E131" s="40"/>
      <c r="F131" s="232" t="s">
        <v>143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137</v>
      </c>
      <c r="AU131" s="17" t="s">
        <v>86</v>
      </c>
    </row>
    <row r="132" s="2" customFormat="1" ht="24.15" customHeight="1">
      <c r="A132" s="38"/>
      <c r="B132" s="39"/>
      <c r="C132" s="218" t="s">
        <v>144</v>
      </c>
      <c r="D132" s="218" t="s">
        <v>130</v>
      </c>
      <c r="E132" s="219" t="s">
        <v>145</v>
      </c>
      <c r="F132" s="220" t="s">
        <v>146</v>
      </c>
      <c r="G132" s="221" t="s">
        <v>133</v>
      </c>
      <c r="H132" s="222">
        <v>46</v>
      </c>
      <c r="I132" s="223"/>
      <c r="J132" s="224">
        <f>ROUND(I132*H132,2)</f>
        <v>0</v>
      </c>
      <c r="K132" s="220" t="s">
        <v>134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0.26000000000000001</v>
      </c>
      <c r="T132" s="228">
        <f>S132*H132</f>
        <v>11.960000000000001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135</v>
      </c>
      <c r="AT132" s="229" t="s">
        <v>130</v>
      </c>
      <c r="AU132" s="229" t="s">
        <v>86</v>
      </c>
      <c r="AY132" s="17" t="s">
        <v>128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135</v>
      </c>
      <c r="BM132" s="229" t="s">
        <v>147</v>
      </c>
    </row>
    <row r="133" s="2" customFormat="1">
      <c r="A133" s="38"/>
      <c r="B133" s="39"/>
      <c r="C133" s="40"/>
      <c r="D133" s="231" t="s">
        <v>137</v>
      </c>
      <c r="E133" s="40"/>
      <c r="F133" s="232" t="s">
        <v>148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137</v>
      </c>
      <c r="AU133" s="17" t="s">
        <v>86</v>
      </c>
    </row>
    <row r="134" s="13" customFormat="1">
      <c r="A134" s="13"/>
      <c r="B134" s="236"/>
      <c r="C134" s="237"/>
      <c r="D134" s="231" t="s">
        <v>149</v>
      </c>
      <c r="E134" s="238" t="s">
        <v>1</v>
      </c>
      <c r="F134" s="239" t="s">
        <v>150</v>
      </c>
      <c r="G134" s="237"/>
      <c r="H134" s="238" t="s">
        <v>1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149</v>
      </c>
      <c r="AU134" s="245" t="s">
        <v>86</v>
      </c>
      <c r="AV134" s="13" t="s">
        <v>84</v>
      </c>
      <c r="AW134" s="13" t="s">
        <v>32</v>
      </c>
      <c r="AX134" s="13" t="s">
        <v>76</v>
      </c>
      <c r="AY134" s="245" t="s">
        <v>128</v>
      </c>
    </row>
    <row r="135" s="14" customFormat="1">
      <c r="A135" s="14"/>
      <c r="B135" s="246"/>
      <c r="C135" s="247"/>
      <c r="D135" s="231" t="s">
        <v>149</v>
      </c>
      <c r="E135" s="248" t="s">
        <v>1</v>
      </c>
      <c r="F135" s="249" t="s">
        <v>151</v>
      </c>
      <c r="G135" s="247"/>
      <c r="H135" s="250">
        <v>46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149</v>
      </c>
      <c r="AU135" s="256" t="s">
        <v>86</v>
      </c>
      <c r="AV135" s="14" t="s">
        <v>86</v>
      </c>
      <c r="AW135" s="14" t="s">
        <v>32</v>
      </c>
      <c r="AX135" s="14" t="s">
        <v>84</v>
      </c>
      <c r="AY135" s="256" t="s">
        <v>128</v>
      </c>
    </row>
    <row r="136" s="2" customFormat="1" ht="24.15" customHeight="1">
      <c r="A136" s="38"/>
      <c r="B136" s="39"/>
      <c r="C136" s="218" t="s">
        <v>135</v>
      </c>
      <c r="D136" s="218" t="s">
        <v>130</v>
      </c>
      <c r="E136" s="219" t="s">
        <v>152</v>
      </c>
      <c r="F136" s="220" t="s">
        <v>153</v>
      </c>
      <c r="G136" s="221" t="s">
        <v>133</v>
      </c>
      <c r="H136" s="222">
        <v>21</v>
      </c>
      <c r="I136" s="223"/>
      <c r="J136" s="224">
        <f>ROUND(I136*H136,2)</f>
        <v>0</v>
      </c>
      <c r="K136" s="220" t="s">
        <v>134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0.29499999999999998</v>
      </c>
      <c r="T136" s="228">
        <f>S136*H136</f>
        <v>6.1949999999999994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135</v>
      </c>
      <c r="AT136" s="229" t="s">
        <v>130</v>
      </c>
      <c r="AU136" s="229" t="s">
        <v>86</v>
      </c>
      <c r="AY136" s="17" t="s">
        <v>128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135</v>
      </c>
      <c r="BM136" s="229" t="s">
        <v>154</v>
      </c>
    </row>
    <row r="137" s="2" customFormat="1">
      <c r="A137" s="38"/>
      <c r="B137" s="39"/>
      <c r="C137" s="40"/>
      <c r="D137" s="231" t="s">
        <v>137</v>
      </c>
      <c r="E137" s="40"/>
      <c r="F137" s="232" t="s">
        <v>155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137</v>
      </c>
      <c r="AU137" s="17" t="s">
        <v>86</v>
      </c>
    </row>
    <row r="138" s="13" customFormat="1">
      <c r="A138" s="13"/>
      <c r="B138" s="236"/>
      <c r="C138" s="237"/>
      <c r="D138" s="231" t="s">
        <v>149</v>
      </c>
      <c r="E138" s="238" t="s">
        <v>1</v>
      </c>
      <c r="F138" s="239" t="s">
        <v>156</v>
      </c>
      <c r="G138" s="237"/>
      <c r="H138" s="238" t="s">
        <v>1</v>
      </c>
      <c r="I138" s="240"/>
      <c r="J138" s="237"/>
      <c r="K138" s="237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149</v>
      </c>
      <c r="AU138" s="245" t="s">
        <v>86</v>
      </c>
      <c r="AV138" s="13" t="s">
        <v>84</v>
      </c>
      <c r="AW138" s="13" t="s">
        <v>32</v>
      </c>
      <c r="AX138" s="13" t="s">
        <v>76</v>
      </c>
      <c r="AY138" s="245" t="s">
        <v>128</v>
      </c>
    </row>
    <row r="139" s="14" customFormat="1">
      <c r="A139" s="14"/>
      <c r="B139" s="246"/>
      <c r="C139" s="247"/>
      <c r="D139" s="231" t="s">
        <v>149</v>
      </c>
      <c r="E139" s="248" t="s">
        <v>1</v>
      </c>
      <c r="F139" s="249" t="s">
        <v>7</v>
      </c>
      <c r="G139" s="247"/>
      <c r="H139" s="250">
        <v>21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149</v>
      </c>
      <c r="AU139" s="256" t="s">
        <v>86</v>
      </c>
      <c r="AV139" s="14" t="s">
        <v>86</v>
      </c>
      <c r="AW139" s="14" t="s">
        <v>32</v>
      </c>
      <c r="AX139" s="14" t="s">
        <v>84</v>
      </c>
      <c r="AY139" s="256" t="s">
        <v>128</v>
      </c>
    </row>
    <row r="140" s="2" customFormat="1" ht="24.15" customHeight="1">
      <c r="A140" s="38"/>
      <c r="B140" s="39"/>
      <c r="C140" s="218" t="s">
        <v>157</v>
      </c>
      <c r="D140" s="218" t="s">
        <v>130</v>
      </c>
      <c r="E140" s="219" t="s">
        <v>158</v>
      </c>
      <c r="F140" s="220" t="s">
        <v>159</v>
      </c>
      <c r="G140" s="221" t="s">
        <v>133</v>
      </c>
      <c r="H140" s="222">
        <v>46</v>
      </c>
      <c r="I140" s="223"/>
      <c r="J140" s="224">
        <f>ROUND(I140*H140,2)</f>
        <v>0</v>
      </c>
      <c r="K140" s="220" t="s">
        <v>134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0.28999999999999998</v>
      </c>
      <c r="T140" s="228">
        <f>S140*H140</f>
        <v>13.34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135</v>
      </c>
      <c r="AT140" s="229" t="s">
        <v>130</v>
      </c>
      <c r="AU140" s="229" t="s">
        <v>86</v>
      </c>
      <c r="AY140" s="17" t="s">
        <v>128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135</v>
      </c>
      <c r="BM140" s="229" t="s">
        <v>160</v>
      </c>
    </row>
    <row r="141" s="2" customFormat="1">
      <c r="A141" s="38"/>
      <c r="B141" s="39"/>
      <c r="C141" s="40"/>
      <c r="D141" s="231" t="s">
        <v>137</v>
      </c>
      <c r="E141" s="40"/>
      <c r="F141" s="232" t="s">
        <v>161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137</v>
      </c>
      <c r="AU141" s="17" t="s">
        <v>86</v>
      </c>
    </row>
    <row r="142" s="13" customFormat="1">
      <c r="A142" s="13"/>
      <c r="B142" s="236"/>
      <c r="C142" s="237"/>
      <c r="D142" s="231" t="s">
        <v>149</v>
      </c>
      <c r="E142" s="238" t="s">
        <v>1</v>
      </c>
      <c r="F142" s="239" t="s">
        <v>162</v>
      </c>
      <c r="G142" s="237"/>
      <c r="H142" s="238" t="s">
        <v>1</v>
      </c>
      <c r="I142" s="240"/>
      <c r="J142" s="237"/>
      <c r="K142" s="237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149</v>
      </c>
      <c r="AU142" s="245" t="s">
        <v>86</v>
      </c>
      <c r="AV142" s="13" t="s">
        <v>84</v>
      </c>
      <c r="AW142" s="13" t="s">
        <v>32</v>
      </c>
      <c r="AX142" s="13" t="s">
        <v>76</v>
      </c>
      <c r="AY142" s="245" t="s">
        <v>128</v>
      </c>
    </row>
    <row r="143" s="14" customFormat="1">
      <c r="A143" s="14"/>
      <c r="B143" s="246"/>
      <c r="C143" s="247"/>
      <c r="D143" s="231" t="s">
        <v>149</v>
      </c>
      <c r="E143" s="248" t="s">
        <v>1</v>
      </c>
      <c r="F143" s="249" t="s">
        <v>163</v>
      </c>
      <c r="G143" s="247"/>
      <c r="H143" s="250">
        <v>46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149</v>
      </c>
      <c r="AU143" s="256" t="s">
        <v>86</v>
      </c>
      <c r="AV143" s="14" t="s">
        <v>86</v>
      </c>
      <c r="AW143" s="14" t="s">
        <v>32</v>
      </c>
      <c r="AX143" s="14" t="s">
        <v>76</v>
      </c>
      <c r="AY143" s="256" t="s">
        <v>128</v>
      </c>
    </row>
    <row r="144" s="15" customFormat="1">
      <c r="A144" s="15"/>
      <c r="B144" s="257"/>
      <c r="C144" s="258"/>
      <c r="D144" s="231" t="s">
        <v>149</v>
      </c>
      <c r="E144" s="259" t="s">
        <v>1</v>
      </c>
      <c r="F144" s="260" t="s">
        <v>164</v>
      </c>
      <c r="G144" s="258"/>
      <c r="H144" s="261">
        <v>46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7" t="s">
        <v>149</v>
      </c>
      <c r="AU144" s="267" t="s">
        <v>86</v>
      </c>
      <c r="AV144" s="15" t="s">
        <v>135</v>
      </c>
      <c r="AW144" s="15" t="s">
        <v>32</v>
      </c>
      <c r="AX144" s="15" t="s">
        <v>84</v>
      </c>
      <c r="AY144" s="267" t="s">
        <v>128</v>
      </c>
    </row>
    <row r="145" s="2" customFormat="1" ht="24.15" customHeight="1">
      <c r="A145" s="38"/>
      <c r="B145" s="39"/>
      <c r="C145" s="218" t="s">
        <v>165</v>
      </c>
      <c r="D145" s="218" t="s">
        <v>130</v>
      </c>
      <c r="E145" s="219" t="s">
        <v>166</v>
      </c>
      <c r="F145" s="220" t="s">
        <v>167</v>
      </c>
      <c r="G145" s="221" t="s">
        <v>133</v>
      </c>
      <c r="H145" s="222">
        <v>98</v>
      </c>
      <c r="I145" s="223"/>
      <c r="J145" s="224">
        <f>ROUND(I145*H145,2)</f>
        <v>0</v>
      </c>
      <c r="K145" s="220" t="s">
        <v>134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0.44</v>
      </c>
      <c r="T145" s="228">
        <f>S145*H145</f>
        <v>43.119999999999997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135</v>
      </c>
      <c r="AT145" s="229" t="s">
        <v>130</v>
      </c>
      <c r="AU145" s="229" t="s">
        <v>86</v>
      </c>
      <c r="AY145" s="17" t="s">
        <v>128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135</v>
      </c>
      <c r="BM145" s="229" t="s">
        <v>168</v>
      </c>
    </row>
    <row r="146" s="2" customFormat="1">
      <c r="A146" s="38"/>
      <c r="B146" s="39"/>
      <c r="C146" s="40"/>
      <c r="D146" s="231" t="s">
        <v>137</v>
      </c>
      <c r="E146" s="40"/>
      <c r="F146" s="232" t="s">
        <v>169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137</v>
      </c>
      <c r="AU146" s="17" t="s">
        <v>86</v>
      </c>
    </row>
    <row r="147" s="13" customFormat="1">
      <c r="A147" s="13"/>
      <c r="B147" s="236"/>
      <c r="C147" s="237"/>
      <c r="D147" s="231" t="s">
        <v>149</v>
      </c>
      <c r="E147" s="238" t="s">
        <v>1</v>
      </c>
      <c r="F147" s="239" t="s">
        <v>170</v>
      </c>
      <c r="G147" s="237"/>
      <c r="H147" s="238" t="s">
        <v>1</v>
      </c>
      <c r="I147" s="240"/>
      <c r="J147" s="237"/>
      <c r="K147" s="237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149</v>
      </c>
      <c r="AU147" s="245" t="s">
        <v>86</v>
      </c>
      <c r="AV147" s="13" t="s">
        <v>84</v>
      </c>
      <c r="AW147" s="13" t="s">
        <v>32</v>
      </c>
      <c r="AX147" s="13" t="s">
        <v>76</v>
      </c>
      <c r="AY147" s="245" t="s">
        <v>128</v>
      </c>
    </row>
    <row r="148" s="14" customFormat="1">
      <c r="A148" s="14"/>
      <c r="B148" s="246"/>
      <c r="C148" s="247"/>
      <c r="D148" s="231" t="s">
        <v>149</v>
      </c>
      <c r="E148" s="248" t="s">
        <v>1</v>
      </c>
      <c r="F148" s="249" t="s">
        <v>171</v>
      </c>
      <c r="G148" s="247"/>
      <c r="H148" s="250">
        <v>98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149</v>
      </c>
      <c r="AU148" s="256" t="s">
        <v>86</v>
      </c>
      <c r="AV148" s="14" t="s">
        <v>86</v>
      </c>
      <c r="AW148" s="14" t="s">
        <v>32</v>
      </c>
      <c r="AX148" s="14" t="s">
        <v>84</v>
      </c>
      <c r="AY148" s="256" t="s">
        <v>128</v>
      </c>
    </row>
    <row r="149" s="2" customFormat="1" ht="24.15" customHeight="1">
      <c r="A149" s="38"/>
      <c r="B149" s="39"/>
      <c r="C149" s="218" t="s">
        <v>172</v>
      </c>
      <c r="D149" s="218" t="s">
        <v>130</v>
      </c>
      <c r="E149" s="219" t="s">
        <v>173</v>
      </c>
      <c r="F149" s="220" t="s">
        <v>174</v>
      </c>
      <c r="G149" s="221" t="s">
        <v>133</v>
      </c>
      <c r="H149" s="222">
        <v>138</v>
      </c>
      <c r="I149" s="223"/>
      <c r="J149" s="224">
        <f>ROUND(I149*H149,2)</f>
        <v>0</v>
      </c>
      <c r="K149" s="220" t="s">
        <v>134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0.57999999999999996</v>
      </c>
      <c r="T149" s="228">
        <f>S149*H149</f>
        <v>80.039999999999992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135</v>
      </c>
      <c r="AT149" s="229" t="s">
        <v>130</v>
      </c>
      <c r="AU149" s="229" t="s">
        <v>86</v>
      </c>
      <c r="AY149" s="17" t="s">
        <v>128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135</v>
      </c>
      <c r="BM149" s="229" t="s">
        <v>175</v>
      </c>
    </row>
    <row r="150" s="2" customFormat="1">
      <c r="A150" s="38"/>
      <c r="B150" s="39"/>
      <c r="C150" s="40"/>
      <c r="D150" s="231" t="s">
        <v>137</v>
      </c>
      <c r="E150" s="40"/>
      <c r="F150" s="232" t="s">
        <v>176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137</v>
      </c>
      <c r="AU150" s="17" t="s">
        <v>86</v>
      </c>
    </row>
    <row r="151" s="13" customFormat="1">
      <c r="A151" s="13"/>
      <c r="B151" s="236"/>
      <c r="C151" s="237"/>
      <c r="D151" s="231" t="s">
        <v>149</v>
      </c>
      <c r="E151" s="238" t="s">
        <v>1</v>
      </c>
      <c r="F151" s="239" t="s">
        <v>177</v>
      </c>
      <c r="G151" s="237"/>
      <c r="H151" s="238" t="s">
        <v>1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149</v>
      </c>
      <c r="AU151" s="245" t="s">
        <v>86</v>
      </c>
      <c r="AV151" s="13" t="s">
        <v>84</v>
      </c>
      <c r="AW151" s="13" t="s">
        <v>32</v>
      </c>
      <c r="AX151" s="13" t="s">
        <v>76</v>
      </c>
      <c r="AY151" s="245" t="s">
        <v>128</v>
      </c>
    </row>
    <row r="152" s="14" customFormat="1">
      <c r="A152" s="14"/>
      <c r="B152" s="246"/>
      <c r="C152" s="247"/>
      <c r="D152" s="231" t="s">
        <v>149</v>
      </c>
      <c r="E152" s="248" t="s">
        <v>1</v>
      </c>
      <c r="F152" s="249" t="s">
        <v>178</v>
      </c>
      <c r="G152" s="247"/>
      <c r="H152" s="250">
        <v>25.5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149</v>
      </c>
      <c r="AU152" s="256" t="s">
        <v>86</v>
      </c>
      <c r="AV152" s="14" t="s">
        <v>86</v>
      </c>
      <c r="AW152" s="14" t="s">
        <v>32</v>
      </c>
      <c r="AX152" s="14" t="s">
        <v>76</v>
      </c>
      <c r="AY152" s="256" t="s">
        <v>128</v>
      </c>
    </row>
    <row r="153" s="13" customFormat="1">
      <c r="A153" s="13"/>
      <c r="B153" s="236"/>
      <c r="C153" s="237"/>
      <c r="D153" s="231" t="s">
        <v>149</v>
      </c>
      <c r="E153" s="238" t="s">
        <v>1</v>
      </c>
      <c r="F153" s="239" t="s">
        <v>179</v>
      </c>
      <c r="G153" s="237"/>
      <c r="H153" s="238" t="s">
        <v>1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149</v>
      </c>
      <c r="AU153" s="245" t="s">
        <v>86</v>
      </c>
      <c r="AV153" s="13" t="s">
        <v>84</v>
      </c>
      <c r="AW153" s="13" t="s">
        <v>32</v>
      </c>
      <c r="AX153" s="13" t="s">
        <v>76</v>
      </c>
      <c r="AY153" s="245" t="s">
        <v>128</v>
      </c>
    </row>
    <row r="154" s="14" customFormat="1">
      <c r="A154" s="14"/>
      <c r="B154" s="246"/>
      <c r="C154" s="247"/>
      <c r="D154" s="231" t="s">
        <v>149</v>
      </c>
      <c r="E154" s="248" t="s">
        <v>1</v>
      </c>
      <c r="F154" s="249" t="s">
        <v>180</v>
      </c>
      <c r="G154" s="247"/>
      <c r="H154" s="250">
        <v>112.5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149</v>
      </c>
      <c r="AU154" s="256" t="s">
        <v>86</v>
      </c>
      <c r="AV154" s="14" t="s">
        <v>86</v>
      </c>
      <c r="AW154" s="14" t="s">
        <v>32</v>
      </c>
      <c r="AX154" s="14" t="s">
        <v>76</v>
      </c>
      <c r="AY154" s="256" t="s">
        <v>128</v>
      </c>
    </row>
    <row r="155" s="15" customFormat="1">
      <c r="A155" s="15"/>
      <c r="B155" s="257"/>
      <c r="C155" s="258"/>
      <c r="D155" s="231" t="s">
        <v>149</v>
      </c>
      <c r="E155" s="259" t="s">
        <v>1</v>
      </c>
      <c r="F155" s="260" t="s">
        <v>164</v>
      </c>
      <c r="G155" s="258"/>
      <c r="H155" s="261">
        <v>138</v>
      </c>
      <c r="I155" s="262"/>
      <c r="J155" s="258"/>
      <c r="K155" s="258"/>
      <c r="L155" s="263"/>
      <c r="M155" s="264"/>
      <c r="N155" s="265"/>
      <c r="O155" s="265"/>
      <c r="P155" s="265"/>
      <c r="Q155" s="265"/>
      <c r="R155" s="265"/>
      <c r="S155" s="265"/>
      <c r="T155" s="26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7" t="s">
        <v>149</v>
      </c>
      <c r="AU155" s="267" t="s">
        <v>86</v>
      </c>
      <c r="AV155" s="15" t="s">
        <v>135</v>
      </c>
      <c r="AW155" s="15" t="s">
        <v>32</v>
      </c>
      <c r="AX155" s="15" t="s">
        <v>84</v>
      </c>
      <c r="AY155" s="267" t="s">
        <v>128</v>
      </c>
    </row>
    <row r="156" s="2" customFormat="1" ht="24.15" customHeight="1">
      <c r="A156" s="38"/>
      <c r="B156" s="39"/>
      <c r="C156" s="218" t="s">
        <v>181</v>
      </c>
      <c r="D156" s="218" t="s">
        <v>130</v>
      </c>
      <c r="E156" s="219" t="s">
        <v>182</v>
      </c>
      <c r="F156" s="220" t="s">
        <v>183</v>
      </c>
      <c r="G156" s="221" t="s">
        <v>133</v>
      </c>
      <c r="H156" s="222">
        <v>188</v>
      </c>
      <c r="I156" s="223"/>
      <c r="J156" s="224">
        <f>ROUND(I156*H156,2)</f>
        <v>0</v>
      </c>
      <c r="K156" s="220" t="s">
        <v>134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0.22</v>
      </c>
      <c r="T156" s="228">
        <f>S156*H156</f>
        <v>41.359999999999999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135</v>
      </c>
      <c r="AT156" s="229" t="s">
        <v>130</v>
      </c>
      <c r="AU156" s="229" t="s">
        <v>86</v>
      </c>
      <c r="AY156" s="17" t="s">
        <v>128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135</v>
      </c>
      <c r="BM156" s="229" t="s">
        <v>184</v>
      </c>
    </row>
    <row r="157" s="2" customFormat="1">
      <c r="A157" s="38"/>
      <c r="B157" s="39"/>
      <c r="C157" s="40"/>
      <c r="D157" s="231" t="s">
        <v>137</v>
      </c>
      <c r="E157" s="40"/>
      <c r="F157" s="232" t="s">
        <v>185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137</v>
      </c>
      <c r="AU157" s="17" t="s">
        <v>86</v>
      </c>
    </row>
    <row r="158" s="13" customFormat="1">
      <c r="A158" s="13"/>
      <c r="B158" s="236"/>
      <c r="C158" s="237"/>
      <c r="D158" s="231" t="s">
        <v>149</v>
      </c>
      <c r="E158" s="238" t="s">
        <v>1</v>
      </c>
      <c r="F158" s="239" t="s">
        <v>186</v>
      </c>
      <c r="G158" s="237"/>
      <c r="H158" s="238" t="s">
        <v>1</v>
      </c>
      <c r="I158" s="240"/>
      <c r="J158" s="237"/>
      <c r="K158" s="237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149</v>
      </c>
      <c r="AU158" s="245" t="s">
        <v>86</v>
      </c>
      <c r="AV158" s="13" t="s">
        <v>84</v>
      </c>
      <c r="AW158" s="13" t="s">
        <v>32</v>
      </c>
      <c r="AX158" s="13" t="s">
        <v>76</v>
      </c>
      <c r="AY158" s="245" t="s">
        <v>128</v>
      </c>
    </row>
    <row r="159" s="13" customFormat="1">
      <c r="A159" s="13"/>
      <c r="B159" s="236"/>
      <c r="C159" s="237"/>
      <c r="D159" s="231" t="s">
        <v>149</v>
      </c>
      <c r="E159" s="238" t="s">
        <v>1</v>
      </c>
      <c r="F159" s="239" t="s">
        <v>187</v>
      </c>
      <c r="G159" s="237"/>
      <c r="H159" s="238" t="s">
        <v>1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149</v>
      </c>
      <c r="AU159" s="245" t="s">
        <v>86</v>
      </c>
      <c r="AV159" s="13" t="s">
        <v>84</v>
      </c>
      <c r="AW159" s="13" t="s">
        <v>32</v>
      </c>
      <c r="AX159" s="13" t="s">
        <v>76</v>
      </c>
      <c r="AY159" s="245" t="s">
        <v>128</v>
      </c>
    </row>
    <row r="160" s="14" customFormat="1">
      <c r="A160" s="14"/>
      <c r="B160" s="246"/>
      <c r="C160" s="247"/>
      <c r="D160" s="231" t="s">
        <v>149</v>
      </c>
      <c r="E160" s="248" t="s">
        <v>1</v>
      </c>
      <c r="F160" s="249" t="s">
        <v>178</v>
      </c>
      <c r="G160" s="247"/>
      <c r="H160" s="250">
        <v>25.5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149</v>
      </c>
      <c r="AU160" s="256" t="s">
        <v>86</v>
      </c>
      <c r="AV160" s="14" t="s">
        <v>86</v>
      </c>
      <c r="AW160" s="14" t="s">
        <v>32</v>
      </c>
      <c r="AX160" s="14" t="s">
        <v>76</v>
      </c>
      <c r="AY160" s="256" t="s">
        <v>128</v>
      </c>
    </row>
    <row r="161" s="13" customFormat="1">
      <c r="A161" s="13"/>
      <c r="B161" s="236"/>
      <c r="C161" s="237"/>
      <c r="D161" s="231" t="s">
        <v>149</v>
      </c>
      <c r="E161" s="238" t="s">
        <v>1</v>
      </c>
      <c r="F161" s="239" t="s">
        <v>179</v>
      </c>
      <c r="G161" s="237"/>
      <c r="H161" s="238" t="s">
        <v>1</v>
      </c>
      <c r="I161" s="240"/>
      <c r="J161" s="237"/>
      <c r="K161" s="237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149</v>
      </c>
      <c r="AU161" s="245" t="s">
        <v>86</v>
      </c>
      <c r="AV161" s="13" t="s">
        <v>84</v>
      </c>
      <c r="AW161" s="13" t="s">
        <v>32</v>
      </c>
      <c r="AX161" s="13" t="s">
        <v>76</v>
      </c>
      <c r="AY161" s="245" t="s">
        <v>128</v>
      </c>
    </row>
    <row r="162" s="14" customFormat="1">
      <c r="A162" s="14"/>
      <c r="B162" s="246"/>
      <c r="C162" s="247"/>
      <c r="D162" s="231" t="s">
        <v>149</v>
      </c>
      <c r="E162" s="248" t="s">
        <v>1</v>
      </c>
      <c r="F162" s="249" t="s">
        <v>188</v>
      </c>
      <c r="G162" s="247"/>
      <c r="H162" s="250">
        <v>162.5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149</v>
      </c>
      <c r="AU162" s="256" t="s">
        <v>86</v>
      </c>
      <c r="AV162" s="14" t="s">
        <v>86</v>
      </c>
      <c r="AW162" s="14" t="s">
        <v>32</v>
      </c>
      <c r="AX162" s="14" t="s">
        <v>76</v>
      </c>
      <c r="AY162" s="256" t="s">
        <v>128</v>
      </c>
    </row>
    <row r="163" s="15" customFormat="1">
      <c r="A163" s="15"/>
      <c r="B163" s="257"/>
      <c r="C163" s="258"/>
      <c r="D163" s="231" t="s">
        <v>149</v>
      </c>
      <c r="E163" s="259" t="s">
        <v>1</v>
      </c>
      <c r="F163" s="260" t="s">
        <v>164</v>
      </c>
      <c r="G163" s="258"/>
      <c r="H163" s="261">
        <v>188</v>
      </c>
      <c r="I163" s="262"/>
      <c r="J163" s="258"/>
      <c r="K163" s="258"/>
      <c r="L163" s="263"/>
      <c r="M163" s="264"/>
      <c r="N163" s="265"/>
      <c r="O163" s="265"/>
      <c r="P163" s="265"/>
      <c r="Q163" s="265"/>
      <c r="R163" s="265"/>
      <c r="S163" s="265"/>
      <c r="T163" s="26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7" t="s">
        <v>149</v>
      </c>
      <c r="AU163" s="267" t="s">
        <v>86</v>
      </c>
      <c r="AV163" s="15" t="s">
        <v>135</v>
      </c>
      <c r="AW163" s="15" t="s">
        <v>32</v>
      </c>
      <c r="AX163" s="15" t="s">
        <v>84</v>
      </c>
      <c r="AY163" s="267" t="s">
        <v>128</v>
      </c>
    </row>
    <row r="164" s="2" customFormat="1" ht="24.15" customHeight="1">
      <c r="A164" s="38"/>
      <c r="B164" s="39"/>
      <c r="C164" s="218" t="s">
        <v>189</v>
      </c>
      <c r="D164" s="218" t="s">
        <v>130</v>
      </c>
      <c r="E164" s="219" t="s">
        <v>190</v>
      </c>
      <c r="F164" s="220" t="s">
        <v>191</v>
      </c>
      <c r="G164" s="221" t="s">
        <v>133</v>
      </c>
      <c r="H164" s="222">
        <v>280</v>
      </c>
      <c r="I164" s="223"/>
      <c r="J164" s="224">
        <f>ROUND(I164*H164,2)</f>
        <v>0</v>
      </c>
      <c r="K164" s="220" t="s">
        <v>134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4.0000000000000003E-05</v>
      </c>
      <c r="R164" s="227">
        <f>Q164*H164</f>
        <v>0.011200000000000002</v>
      </c>
      <c r="S164" s="227">
        <v>0.091999999999999998</v>
      </c>
      <c r="T164" s="228">
        <f>S164*H164</f>
        <v>25.759999999999998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135</v>
      </c>
      <c r="AT164" s="229" t="s">
        <v>130</v>
      </c>
      <c r="AU164" s="229" t="s">
        <v>86</v>
      </c>
      <c r="AY164" s="17" t="s">
        <v>128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135</v>
      </c>
      <c r="BM164" s="229" t="s">
        <v>192</v>
      </c>
    </row>
    <row r="165" s="2" customFormat="1">
      <c r="A165" s="38"/>
      <c r="B165" s="39"/>
      <c r="C165" s="40"/>
      <c r="D165" s="231" t="s">
        <v>137</v>
      </c>
      <c r="E165" s="40"/>
      <c r="F165" s="232" t="s">
        <v>193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137</v>
      </c>
      <c r="AU165" s="17" t="s">
        <v>86</v>
      </c>
    </row>
    <row r="166" s="13" customFormat="1">
      <c r="A166" s="13"/>
      <c r="B166" s="236"/>
      <c r="C166" s="237"/>
      <c r="D166" s="231" t="s">
        <v>149</v>
      </c>
      <c r="E166" s="238" t="s">
        <v>1</v>
      </c>
      <c r="F166" s="239" t="s">
        <v>187</v>
      </c>
      <c r="G166" s="237"/>
      <c r="H166" s="238" t="s">
        <v>1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149</v>
      </c>
      <c r="AU166" s="245" t="s">
        <v>86</v>
      </c>
      <c r="AV166" s="13" t="s">
        <v>84</v>
      </c>
      <c r="AW166" s="13" t="s">
        <v>32</v>
      </c>
      <c r="AX166" s="13" t="s">
        <v>76</v>
      </c>
      <c r="AY166" s="245" t="s">
        <v>128</v>
      </c>
    </row>
    <row r="167" s="14" customFormat="1">
      <c r="A167" s="14"/>
      <c r="B167" s="246"/>
      <c r="C167" s="247"/>
      <c r="D167" s="231" t="s">
        <v>149</v>
      </c>
      <c r="E167" s="248" t="s">
        <v>1</v>
      </c>
      <c r="F167" s="249" t="s">
        <v>194</v>
      </c>
      <c r="G167" s="247"/>
      <c r="H167" s="250">
        <v>42.5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6" t="s">
        <v>149</v>
      </c>
      <c r="AU167" s="256" t="s">
        <v>86</v>
      </c>
      <c r="AV167" s="14" t="s">
        <v>86</v>
      </c>
      <c r="AW167" s="14" t="s">
        <v>32</v>
      </c>
      <c r="AX167" s="14" t="s">
        <v>76</v>
      </c>
      <c r="AY167" s="256" t="s">
        <v>128</v>
      </c>
    </row>
    <row r="168" s="13" customFormat="1">
      <c r="A168" s="13"/>
      <c r="B168" s="236"/>
      <c r="C168" s="237"/>
      <c r="D168" s="231" t="s">
        <v>149</v>
      </c>
      <c r="E168" s="238" t="s">
        <v>1</v>
      </c>
      <c r="F168" s="239" t="s">
        <v>179</v>
      </c>
      <c r="G168" s="237"/>
      <c r="H168" s="238" t="s">
        <v>1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149</v>
      </c>
      <c r="AU168" s="245" t="s">
        <v>86</v>
      </c>
      <c r="AV168" s="13" t="s">
        <v>84</v>
      </c>
      <c r="AW168" s="13" t="s">
        <v>32</v>
      </c>
      <c r="AX168" s="13" t="s">
        <v>76</v>
      </c>
      <c r="AY168" s="245" t="s">
        <v>128</v>
      </c>
    </row>
    <row r="169" s="14" customFormat="1">
      <c r="A169" s="14"/>
      <c r="B169" s="246"/>
      <c r="C169" s="247"/>
      <c r="D169" s="231" t="s">
        <v>149</v>
      </c>
      <c r="E169" s="248" t="s">
        <v>1</v>
      </c>
      <c r="F169" s="249" t="s">
        <v>195</v>
      </c>
      <c r="G169" s="247"/>
      <c r="H169" s="250">
        <v>237.5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149</v>
      </c>
      <c r="AU169" s="256" t="s">
        <v>86</v>
      </c>
      <c r="AV169" s="14" t="s">
        <v>86</v>
      </c>
      <c r="AW169" s="14" t="s">
        <v>32</v>
      </c>
      <c r="AX169" s="14" t="s">
        <v>76</v>
      </c>
      <c r="AY169" s="256" t="s">
        <v>128</v>
      </c>
    </row>
    <row r="170" s="15" customFormat="1">
      <c r="A170" s="15"/>
      <c r="B170" s="257"/>
      <c r="C170" s="258"/>
      <c r="D170" s="231" t="s">
        <v>149</v>
      </c>
      <c r="E170" s="259" t="s">
        <v>1</v>
      </c>
      <c r="F170" s="260" t="s">
        <v>164</v>
      </c>
      <c r="G170" s="258"/>
      <c r="H170" s="261">
        <v>280</v>
      </c>
      <c r="I170" s="262"/>
      <c r="J170" s="258"/>
      <c r="K170" s="258"/>
      <c r="L170" s="263"/>
      <c r="M170" s="264"/>
      <c r="N170" s="265"/>
      <c r="O170" s="265"/>
      <c r="P170" s="265"/>
      <c r="Q170" s="265"/>
      <c r="R170" s="265"/>
      <c r="S170" s="265"/>
      <c r="T170" s="26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7" t="s">
        <v>149</v>
      </c>
      <c r="AU170" s="267" t="s">
        <v>86</v>
      </c>
      <c r="AV170" s="15" t="s">
        <v>135</v>
      </c>
      <c r="AW170" s="15" t="s">
        <v>32</v>
      </c>
      <c r="AX170" s="15" t="s">
        <v>84</v>
      </c>
      <c r="AY170" s="267" t="s">
        <v>128</v>
      </c>
    </row>
    <row r="171" s="2" customFormat="1" ht="24.15" customHeight="1">
      <c r="A171" s="38"/>
      <c r="B171" s="39"/>
      <c r="C171" s="218" t="s">
        <v>196</v>
      </c>
      <c r="D171" s="218" t="s">
        <v>130</v>
      </c>
      <c r="E171" s="219" t="s">
        <v>197</v>
      </c>
      <c r="F171" s="220" t="s">
        <v>198</v>
      </c>
      <c r="G171" s="221" t="s">
        <v>133</v>
      </c>
      <c r="H171" s="222">
        <v>234</v>
      </c>
      <c r="I171" s="223"/>
      <c r="J171" s="224">
        <f>ROUND(I171*H171,2)</f>
        <v>0</v>
      </c>
      <c r="K171" s="220" t="s">
        <v>134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9.0000000000000006E-05</v>
      </c>
      <c r="R171" s="227">
        <f>Q171*H171</f>
        <v>0.021060000000000002</v>
      </c>
      <c r="S171" s="227">
        <v>0.23000000000000001</v>
      </c>
      <c r="T171" s="228">
        <f>S171*H171</f>
        <v>53.82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135</v>
      </c>
      <c r="AT171" s="229" t="s">
        <v>130</v>
      </c>
      <c r="AU171" s="229" t="s">
        <v>86</v>
      </c>
      <c r="AY171" s="17" t="s">
        <v>128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135</v>
      </c>
      <c r="BM171" s="229" t="s">
        <v>199</v>
      </c>
    </row>
    <row r="172" s="2" customFormat="1">
      <c r="A172" s="38"/>
      <c r="B172" s="39"/>
      <c r="C172" s="40"/>
      <c r="D172" s="231" t="s">
        <v>137</v>
      </c>
      <c r="E172" s="40"/>
      <c r="F172" s="232" t="s">
        <v>200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137</v>
      </c>
      <c r="AU172" s="17" t="s">
        <v>86</v>
      </c>
    </row>
    <row r="173" s="13" customFormat="1">
      <c r="A173" s="13"/>
      <c r="B173" s="236"/>
      <c r="C173" s="237"/>
      <c r="D173" s="231" t="s">
        <v>149</v>
      </c>
      <c r="E173" s="238" t="s">
        <v>1</v>
      </c>
      <c r="F173" s="239" t="s">
        <v>201</v>
      </c>
      <c r="G173" s="237"/>
      <c r="H173" s="238" t="s">
        <v>1</v>
      </c>
      <c r="I173" s="240"/>
      <c r="J173" s="237"/>
      <c r="K173" s="237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149</v>
      </c>
      <c r="AU173" s="245" t="s">
        <v>86</v>
      </c>
      <c r="AV173" s="13" t="s">
        <v>84</v>
      </c>
      <c r="AW173" s="13" t="s">
        <v>32</v>
      </c>
      <c r="AX173" s="13" t="s">
        <v>76</v>
      </c>
      <c r="AY173" s="245" t="s">
        <v>128</v>
      </c>
    </row>
    <row r="174" s="14" customFormat="1">
      <c r="A174" s="14"/>
      <c r="B174" s="246"/>
      <c r="C174" s="247"/>
      <c r="D174" s="231" t="s">
        <v>149</v>
      </c>
      <c r="E174" s="248" t="s">
        <v>1</v>
      </c>
      <c r="F174" s="249" t="s">
        <v>202</v>
      </c>
      <c r="G174" s="247"/>
      <c r="H174" s="250">
        <v>34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149</v>
      </c>
      <c r="AU174" s="256" t="s">
        <v>86</v>
      </c>
      <c r="AV174" s="14" t="s">
        <v>86</v>
      </c>
      <c r="AW174" s="14" t="s">
        <v>32</v>
      </c>
      <c r="AX174" s="14" t="s">
        <v>76</v>
      </c>
      <c r="AY174" s="256" t="s">
        <v>128</v>
      </c>
    </row>
    <row r="175" s="13" customFormat="1">
      <c r="A175" s="13"/>
      <c r="B175" s="236"/>
      <c r="C175" s="237"/>
      <c r="D175" s="231" t="s">
        <v>149</v>
      </c>
      <c r="E175" s="238" t="s">
        <v>1</v>
      </c>
      <c r="F175" s="239" t="s">
        <v>203</v>
      </c>
      <c r="G175" s="237"/>
      <c r="H175" s="238" t="s">
        <v>1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149</v>
      </c>
      <c r="AU175" s="245" t="s">
        <v>86</v>
      </c>
      <c r="AV175" s="13" t="s">
        <v>84</v>
      </c>
      <c r="AW175" s="13" t="s">
        <v>32</v>
      </c>
      <c r="AX175" s="13" t="s">
        <v>76</v>
      </c>
      <c r="AY175" s="245" t="s">
        <v>128</v>
      </c>
    </row>
    <row r="176" s="14" customFormat="1">
      <c r="A176" s="14"/>
      <c r="B176" s="246"/>
      <c r="C176" s="247"/>
      <c r="D176" s="231" t="s">
        <v>149</v>
      </c>
      <c r="E176" s="248" t="s">
        <v>1</v>
      </c>
      <c r="F176" s="249" t="s">
        <v>204</v>
      </c>
      <c r="G176" s="247"/>
      <c r="H176" s="250">
        <v>200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149</v>
      </c>
      <c r="AU176" s="256" t="s">
        <v>86</v>
      </c>
      <c r="AV176" s="14" t="s">
        <v>86</v>
      </c>
      <c r="AW176" s="14" t="s">
        <v>32</v>
      </c>
      <c r="AX176" s="14" t="s">
        <v>76</v>
      </c>
      <c r="AY176" s="256" t="s">
        <v>128</v>
      </c>
    </row>
    <row r="177" s="15" customFormat="1">
      <c r="A177" s="15"/>
      <c r="B177" s="257"/>
      <c r="C177" s="258"/>
      <c r="D177" s="231" t="s">
        <v>149</v>
      </c>
      <c r="E177" s="259" t="s">
        <v>1</v>
      </c>
      <c r="F177" s="260" t="s">
        <v>164</v>
      </c>
      <c r="G177" s="258"/>
      <c r="H177" s="261">
        <v>234</v>
      </c>
      <c r="I177" s="262"/>
      <c r="J177" s="258"/>
      <c r="K177" s="258"/>
      <c r="L177" s="263"/>
      <c r="M177" s="264"/>
      <c r="N177" s="265"/>
      <c r="O177" s="265"/>
      <c r="P177" s="265"/>
      <c r="Q177" s="265"/>
      <c r="R177" s="265"/>
      <c r="S177" s="265"/>
      <c r="T177" s="26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7" t="s">
        <v>149</v>
      </c>
      <c r="AU177" s="267" t="s">
        <v>86</v>
      </c>
      <c r="AV177" s="15" t="s">
        <v>135</v>
      </c>
      <c r="AW177" s="15" t="s">
        <v>32</v>
      </c>
      <c r="AX177" s="15" t="s">
        <v>84</v>
      </c>
      <c r="AY177" s="267" t="s">
        <v>128</v>
      </c>
    </row>
    <row r="178" s="2" customFormat="1" ht="16.5" customHeight="1">
      <c r="A178" s="38"/>
      <c r="B178" s="39"/>
      <c r="C178" s="218" t="s">
        <v>205</v>
      </c>
      <c r="D178" s="218" t="s">
        <v>130</v>
      </c>
      <c r="E178" s="219" t="s">
        <v>206</v>
      </c>
      <c r="F178" s="220" t="s">
        <v>207</v>
      </c>
      <c r="G178" s="221" t="s">
        <v>208</v>
      </c>
      <c r="H178" s="222">
        <v>36.200000000000003</v>
      </c>
      <c r="I178" s="223"/>
      <c r="J178" s="224">
        <f>ROUND(I178*H178,2)</f>
        <v>0</v>
      </c>
      <c r="K178" s="220" t="s">
        <v>134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0.28999999999999998</v>
      </c>
      <c r="T178" s="228">
        <f>S178*H178</f>
        <v>10.497999999999999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135</v>
      </c>
      <c r="AT178" s="229" t="s">
        <v>130</v>
      </c>
      <c r="AU178" s="229" t="s">
        <v>86</v>
      </c>
      <c r="AY178" s="17" t="s">
        <v>128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135</v>
      </c>
      <c r="BM178" s="229" t="s">
        <v>209</v>
      </c>
    </row>
    <row r="179" s="2" customFormat="1">
      <c r="A179" s="38"/>
      <c r="B179" s="39"/>
      <c r="C179" s="40"/>
      <c r="D179" s="231" t="s">
        <v>137</v>
      </c>
      <c r="E179" s="40"/>
      <c r="F179" s="232" t="s">
        <v>210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137</v>
      </c>
      <c r="AU179" s="17" t="s">
        <v>86</v>
      </c>
    </row>
    <row r="180" s="13" customFormat="1">
      <c r="A180" s="13"/>
      <c r="B180" s="236"/>
      <c r="C180" s="237"/>
      <c r="D180" s="231" t="s">
        <v>149</v>
      </c>
      <c r="E180" s="238" t="s">
        <v>1</v>
      </c>
      <c r="F180" s="239" t="s">
        <v>211</v>
      </c>
      <c r="G180" s="237"/>
      <c r="H180" s="238" t="s">
        <v>1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149</v>
      </c>
      <c r="AU180" s="245" t="s">
        <v>86</v>
      </c>
      <c r="AV180" s="13" t="s">
        <v>84</v>
      </c>
      <c r="AW180" s="13" t="s">
        <v>32</v>
      </c>
      <c r="AX180" s="13" t="s">
        <v>76</v>
      </c>
      <c r="AY180" s="245" t="s">
        <v>128</v>
      </c>
    </row>
    <row r="181" s="14" customFormat="1">
      <c r="A181" s="14"/>
      <c r="B181" s="246"/>
      <c r="C181" s="247"/>
      <c r="D181" s="231" t="s">
        <v>149</v>
      </c>
      <c r="E181" s="248" t="s">
        <v>1</v>
      </c>
      <c r="F181" s="249" t="s">
        <v>212</v>
      </c>
      <c r="G181" s="247"/>
      <c r="H181" s="250">
        <v>5.2000000000000002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149</v>
      </c>
      <c r="AU181" s="256" t="s">
        <v>86</v>
      </c>
      <c r="AV181" s="14" t="s">
        <v>86</v>
      </c>
      <c r="AW181" s="14" t="s">
        <v>32</v>
      </c>
      <c r="AX181" s="14" t="s">
        <v>76</v>
      </c>
      <c r="AY181" s="256" t="s">
        <v>128</v>
      </c>
    </row>
    <row r="182" s="13" customFormat="1">
      <c r="A182" s="13"/>
      <c r="B182" s="236"/>
      <c r="C182" s="237"/>
      <c r="D182" s="231" t="s">
        <v>149</v>
      </c>
      <c r="E182" s="238" t="s">
        <v>1</v>
      </c>
      <c r="F182" s="239" t="s">
        <v>213</v>
      </c>
      <c r="G182" s="237"/>
      <c r="H182" s="238" t="s">
        <v>1</v>
      </c>
      <c r="I182" s="240"/>
      <c r="J182" s="237"/>
      <c r="K182" s="237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149</v>
      </c>
      <c r="AU182" s="245" t="s">
        <v>86</v>
      </c>
      <c r="AV182" s="13" t="s">
        <v>84</v>
      </c>
      <c r="AW182" s="13" t="s">
        <v>32</v>
      </c>
      <c r="AX182" s="13" t="s">
        <v>76</v>
      </c>
      <c r="AY182" s="245" t="s">
        <v>128</v>
      </c>
    </row>
    <row r="183" s="14" customFormat="1">
      <c r="A183" s="14"/>
      <c r="B183" s="246"/>
      <c r="C183" s="247"/>
      <c r="D183" s="231" t="s">
        <v>149</v>
      </c>
      <c r="E183" s="248" t="s">
        <v>1</v>
      </c>
      <c r="F183" s="249" t="s">
        <v>214</v>
      </c>
      <c r="G183" s="247"/>
      <c r="H183" s="250">
        <v>24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6" t="s">
        <v>149</v>
      </c>
      <c r="AU183" s="256" t="s">
        <v>86</v>
      </c>
      <c r="AV183" s="14" t="s">
        <v>86</v>
      </c>
      <c r="AW183" s="14" t="s">
        <v>32</v>
      </c>
      <c r="AX183" s="14" t="s">
        <v>76</v>
      </c>
      <c r="AY183" s="256" t="s">
        <v>128</v>
      </c>
    </row>
    <row r="184" s="13" customFormat="1">
      <c r="A184" s="13"/>
      <c r="B184" s="236"/>
      <c r="C184" s="237"/>
      <c r="D184" s="231" t="s">
        <v>149</v>
      </c>
      <c r="E184" s="238" t="s">
        <v>1</v>
      </c>
      <c r="F184" s="239" t="s">
        <v>215</v>
      </c>
      <c r="G184" s="237"/>
      <c r="H184" s="238" t="s">
        <v>1</v>
      </c>
      <c r="I184" s="240"/>
      <c r="J184" s="237"/>
      <c r="K184" s="237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149</v>
      </c>
      <c r="AU184" s="245" t="s">
        <v>86</v>
      </c>
      <c r="AV184" s="13" t="s">
        <v>84</v>
      </c>
      <c r="AW184" s="13" t="s">
        <v>32</v>
      </c>
      <c r="AX184" s="13" t="s">
        <v>76</v>
      </c>
      <c r="AY184" s="245" t="s">
        <v>128</v>
      </c>
    </row>
    <row r="185" s="14" customFormat="1">
      <c r="A185" s="14"/>
      <c r="B185" s="246"/>
      <c r="C185" s="247"/>
      <c r="D185" s="231" t="s">
        <v>149</v>
      </c>
      <c r="E185" s="248" t="s">
        <v>1</v>
      </c>
      <c r="F185" s="249" t="s">
        <v>172</v>
      </c>
      <c r="G185" s="247"/>
      <c r="H185" s="250">
        <v>7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149</v>
      </c>
      <c r="AU185" s="256" t="s">
        <v>86</v>
      </c>
      <c r="AV185" s="14" t="s">
        <v>86</v>
      </c>
      <c r="AW185" s="14" t="s">
        <v>32</v>
      </c>
      <c r="AX185" s="14" t="s">
        <v>76</v>
      </c>
      <c r="AY185" s="256" t="s">
        <v>128</v>
      </c>
    </row>
    <row r="186" s="15" customFormat="1">
      <c r="A186" s="15"/>
      <c r="B186" s="257"/>
      <c r="C186" s="258"/>
      <c r="D186" s="231" t="s">
        <v>149</v>
      </c>
      <c r="E186" s="259" t="s">
        <v>1</v>
      </c>
      <c r="F186" s="260" t="s">
        <v>164</v>
      </c>
      <c r="G186" s="258"/>
      <c r="H186" s="261">
        <v>36.200000000000003</v>
      </c>
      <c r="I186" s="262"/>
      <c r="J186" s="258"/>
      <c r="K186" s="258"/>
      <c r="L186" s="263"/>
      <c r="M186" s="264"/>
      <c r="N186" s="265"/>
      <c r="O186" s="265"/>
      <c r="P186" s="265"/>
      <c r="Q186" s="265"/>
      <c r="R186" s="265"/>
      <c r="S186" s="265"/>
      <c r="T186" s="26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7" t="s">
        <v>149</v>
      </c>
      <c r="AU186" s="267" t="s">
        <v>86</v>
      </c>
      <c r="AV186" s="15" t="s">
        <v>135</v>
      </c>
      <c r="AW186" s="15" t="s">
        <v>32</v>
      </c>
      <c r="AX186" s="15" t="s">
        <v>84</v>
      </c>
      <c r="AY186" s="267" t="s">
        <v>128</v>
      </c>
    </row>
    <row r="187" s="2" customFormat="1" ht="16.5" customHeight="1">
      <c r="A187" s="38"/>
      <c r="B187" s="39"/>
      <c r="C187" s="218" t="s">
        <v>8</v>
      </c>
      <c r="D187" s="218" t="s">
        <v>130</v>
      </c>
      <c r="E187" s="219" t="s">
        <v>216</v>
      </c>
      <c r="F187" s="220" t="s">
        <v>217</v>
      </c>
      <c r="G187" s="221" t="s">
        <v>208</v>
      </c>
      <c r="H187" s="222">
        <v>44</v>
      </c>
      <c r="I187" s="223"/>
      <c r="J187" s="224">
        <f>ROUND(I187*H187,2)</f>
        <v>0</v>
      </c>
      <c r="K187" s="220" t="s">
        <v>134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0.20499999999999999</v>
      </c>
      <c r="T187" s="228">
        <f>S187*H187</f>
        <v>9.0199999999999996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135</v>
      </c>
      <c r="AT187" s="229" t="s">
        <v>130</v>
      </c>
      <c r="AU187" s="229" t="s">
        <v>86</v>
      </c>
      <c r="AY187" s="17" t="s">
        <v>128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135</v>
      </c>
      <c r="BM187" s="229" t="s">
        <v>218</v>
      </c>
    </row>
    <row r="188" s="2" customFormat="1">
      <c r="A188" s="38"/>
      <c r="B188" s="39"/>
      <c r="C188" s="40"/>
      <c r="D188" s="231" t="s">
        <v>137</v>
      </c>
      <c r="E188" s="40"/>
      <c r="F188" s="232" t="s">
        <v>219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137</v>
      </c>
      <c r="AU188" s="17" t="s">
        <v>86</v>
      </c>
    </row>
    <row r="189" s="13" customFormat="1">
      <c r="A189" s="13"/>
      <c r="B189" s="236"/>
      <c r="C189" s="237"/>
      <c r="D189" s="231" t="s">
        <v>149</v>
      </c>
      <c r="E189" s="238" t="s">
        <v>1</v>
      </c>
      <c r="F189" s="239" t="s">
        <v>220</v>
      </c>
      <c r="G189" s="237"/>
      <c r="H189" s="238" t="s">
        <v>1</v>
      </c>
      <c r="I189" s="240"/>
      <c r="J189" s="237"/>
      <c r="K189" s="237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149</v>
      </c>
      <c r="AU189" s="245" t="s">
        <v>86</v>
      </c>
      <c r="AV189" s="13" t="s">
        <v>84</v>
      </c>
      <c r="AW189" s="13" t="s">
        <v>32</v>
      </c>
      <c r="AX189" s="13" t="s">
        <v>76</v>
      </c>
      <c r="AY189" s="245" t="s">
        <v>128</v>
      </c>
    </row>
    <row r="190" s="14" customFormat="1">
      <c r="A190" s="14"/>
      <c r="B190" s="246"/>
      <c r="C190" s="247"/>
      <c r="D190" s="231" t="s">
        <v>149</v>
      </c>
      <c r="E190" s="248" t="s">
        <v>1</v>
      </c>
      <c r="F190" s="249" t="s">
        <v>221</v>
      </c>
      <c r="G190" s="247"/>
      <c r="H190" s="250">
        <v>36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149</v>
      </c>
      <c r="AU190" s="256" t="s">
        <v>86</v>
      </c>
      <c r="AV190" s="14" t="s">
        <v>86</v>
      </c>
      <c r="AW190" s="14" t="s">
        <v>32</v>
      </c>
      <c r="AX190" s="14" t="s">
        <v>76</v>
      </c>
      <c r="AY190" s="256" t="s">
        <v>128</v>
      </c>
    </row>
    <row r="191" s="13" customFormat="1">
      <c r="A191" s="13"/>
      <c r="B191" s="236"/>
      <c r="C191" s="237"/>
      <c r="D191" s="231" t="s">
        <v>149</v>
      </c>
      <c r="E191" s="238" t="s">
        <v>1</v>
      </c>
      <c r="F191" s="239" t="s">
        <v>222</v>
      </c>
      <c r="G191" s="237"/>
      <c r="H191" s="238" t="s">
        <v>1</v>
      </c>
      <c r="I191" s="240"/>
      <c r="J191" s="237"/>
      <c r="K191" s="237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149</v>
      </c>
      <c r="AU191" s="245" t="s">
        <v>86</v>
      </c>
      <c r="AV191" s="13" t="s">
        <v>84</v>
      </c>
      <c r="AW191" s="13" t="s">
        <v>32</v>
      </c>
      <c r="AX191" s="13" t="s">
        <v>76</v>
      </c>
      <c r="AY191" s="245" t="s">
        <v>128</v>
      </c>
    </row>
    <row r="192" s="14" customFormat="1">
      <c r="A192" s="14"/>
      <c r="B192" s="246"/>
      <c r="C192" s="247"/>
      <c r="D192" s="231" t="s">
        <v>149</v>
      </c>
      <c r="E192" s="248" t="s">
        <v>1</v>
      </c>
      <c r="F192" s="249" t="s">
        <v>181</v>
      </c>
      <c r="G192" s="247"/>
      <c r="H192" s="250">
        <v>8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6" t="s">
        <v>149</v>
      </c>
      <c r="AU192" s="256" t="s">
        <v>86</v>
      </c>
      <c r="AV192" s="14" t="s">
        <v>86</v>
      </c>
      <c r="AW192" s="14" t="s">
        <v>32</v>
      </c>
      <c r="AX192" s="14" t="s">
        <v>76</v>
      </c>
      <c r="AY192" s="256" t="s">
        <v>128</v>
      </c>
    </row>
    <row r="193" s="15" customFormat="1">
      <c r="A193" s="15"/>
      <c r="B193" s="257"/>
      <c r="C193" s="258"/>
      <c r="D193" s="231" t="s">
        <v>149</v>
      </c>
      <c r="E193" s="259" t="s">
        <v>1</v>
      </c>
      <c r="F193" s="260" t="s">
        <v>164</v>
      </c>
      <c r="G193" s="258"/>
      <c r="H193" s="261">
        <v>44</v>
      </c>
      <c r="I193" s="262"/>
      <c r="J193" s="258"/>
      <c r="K193" s="258"/>
      <c r="L193" s="263"/>
      <c r="M193" s="264"/>
      <c r="N193" s="265"/>
      <c r="O193" s="265"/>
      <c r="P193" s="265"/>
      <c r="Q193" s="265"/>
      <c r="R193" s="265"/>
      <c r="S193" s="265"/>
      <c r="T193" s="26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7" t="s">
        <v>149</v>
      </c>
      <c r="AU193" s="267" t="s">
        <v>86</v>
      </c>
      <c r="AV193" s="15" t="s">
        <v>135</v>
      </c>
      <c r="AW193" s="15" t="s">
        <v>32</v>
      </c>
      <c r="AX193" s="15" t="s">
        <v>84</v>
      </c>
      <c r="AY193" s="267" t="s">
        <v>128</v>
      </c>
    </row>
    <row r="194" s="2" customFormat="1" ht="24.15" customHeight="1">
      <c r="A194" s="38"/>
      <c r="B194" s="39"/>
      <c r="C194" s="218" t="s">
        <v>223</v>
      </c>
      <c r="D194" s="218" t="s">
        <v>130</v>
      </c>
      <c r="E194" s="219" t="s">
        <v>224</v>
      </c>
      <c r="F194" s="220" t="s">
        <v>225</v>
      </c>
      <c r="G194" s="221" t="s">
        <v>208</v>
      </c>
      <c r="H194" s="222">
        <v>193</v>
      </c>
      <c r="I194" s="223"/>
      <c r="J194" s="224">
        <f>ROUND(I194*H194,2)</f>
        <v>0</v>
      </c>
      <c r="K194" s="220" t="s">
        <v>134</v>
      </c>
      <c r="L194" s="44"/>
      <c r="M194" s="225" t="s">
        <v>1</v>
      </c>
      <c r="N194" s="226" t="s">
        <v>41</v>
      </c>
      <c r="O194" s="91"/>
      <c r="P194" s="227">
        <f>O194*H194</f>
        <v>0</v>
      </c>
      <c r="Q194" s="227">
        <v>0.0086800000000000002</v>
      </c>
      <c r="R194" s="227">
        <f>Q194*H194</f>
        <v>1.6752400000000001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135</v>
      </c>
      <c r="AT194" s="229" t="s">
        <v>130</v>
      </c>
      <c r="AU194" s="229" t="s">
        <v>86</v>
      </c>
      <c r="AY194" s="17" t="s">
        <v>128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135</v>
      </c>
      <c r="BM194" s="229" t="s">
        <v>226</v>
      </c>
    </row>
    <row r="195" s="2" customFormat="1">
      <c r="A195" s="38"/>
      <c r="B195" s="39"/>
      <c r="C195" s="40"/>
      <c r="D195" s="231" t="s">
        <v>137</v>
      </c>
      <c r="E195" s="40"/>
      <c r="F195" s="232" t="s">
        <v>227</v>
      </c>
      <c r="G195" s="40"/>
      <c r="H195" s="40"/>
      <c r="I195" s="233"/>
      <c r="J195" s="40"/>
      <c r="K195" s="40"/>
      <c r="L195" s="44"/>
      <c r="M195" s="234"/>
      <c r="N195" s="23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137</v>
      </c>
      <c r="AU195" s="17" t="s">
        <v>86</v>
      </c>
    </row>
    <row r="196" s="13" customFormat="1">
      <c r="A196" s="13"/>
      <c r="B196" s="236"/>
      <c r="C196" s="237"/>
      <c r="D196" s="231" t="s">
        <v>149</v>
      </c>
      <c r="E196" s="238" t="s">
        <v>1</v>
      </c>
      <c r="F196" s="239" t="s">
        <v>228</v>
      </c>
      <c r="G196" s="237"/>
      <c r="H196" s="238" t="s">
        <v>1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149</v>
      </c>
      <c r="AU196" s="245" t="s">
        <v>86</v>
      </c>
      <c r="AV196" s="13" t="s">
        <v>84</v>
      </c>
      <c r="AW196" s="13" t="s">
        <v>32</v>
      </c>
      <c r="AX196" s="13" t="s">
        <v>76</v>
      </c>
      <c r="AY196" s="245" t="s">
        <v>128</v>
      </c>
    </row>
    <row r="197" s="14" customFormat="1">
      <c r="A197" s="14"/>
      <c r="B197" s="246"/>
      <c r="C197" s="247"/>
      <c r="D197" s="231" t="s">
        <v>149</v>
      </c>
      <c r="E197" s="248" t="s">
        <v>1</v>
      </c>
      <c r="F197" s="249" t="s">
        <v>229</v>
      </c>
      <c r="G197" s="247"/>
      <c r="H197" s="250">
        <v>193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149</v>
      </c>
      <c r="AU197" s="256" t="s">
        <v>86</v>
      </c>
      <c r="AV197" s="14" t="s">
        <v>86</v>
      </c>
      <c r="AW197" s="14" t="s">
        <v>32</v>
      </c>
      <c r="AX197" s="14" t="s">
        <v>84</v>
      </c>
      <c r="AY197" s="256" t="s">
        <v>128</v>
      </c>
    </row>
    <row r="198" s="2" customFormat="1" ht="24.15" customHeight="1">
      <c r="A198" s="38"/>
      <c r="B198" s="39"/>
      <c r="C198" s="218" t="s">
        <v>230</v>
      </c>
      <c r="D198" s="218" t="s">
        <v>130</v>
      </c>
      <c r="E198" s="219" t="s">
        <v>231</v>
      </c>
      <c r="F198" s="220" t="s">
        <v>232</v>
      </c>
      <c r="G198" s="221" t="s">
        <v>208</v>
      </c>
      <c r="H198" s="222">
        <v>80</v>
      </c>
      <c r="I198" s="223"/>
      <c r="J198" s="224">
        <f>ROUND(I198*H198,2)</f>
        <v>0</v>
      </c>
      <c r="K198" s="220" t="s">
        <v>134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0.036900000000000002</v>
      </c>
      <c r="R198" s="227">
        <f>Q198*H198</f>
        <v>2.952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135</v>
      </c>
      <c r="AT198" s="229" t="s">
        <v>130</v>
      </c>
      <c r="AU198" s="229" t="s">
        <v>86</v>
      </c>
      <c r="AY198" s="17" t="s">
        <v>128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135</v>
      </c>
      <c r="BM198" s="229" t="s">
        <v>233</v>
      </c>
    </row>
    <row r="199" s="2" customFormat="1">
      <c r="A199" s="38"/>
      <c r="B199" s="39"/>
      <c r="C199" s="40"/>
      <c r="D199" s="231" t="s">
        <v>137</v>
      </c>
      <c r="E199" s="40"/>
      <c r="F199" s="232" t="s">
        <v>234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137</v>
      </c>
      <c r="AU199" s="17" t="s">
        <v>86</v>
      </c>
    </row>
    <row r="200" s="13" customFormat="1">
      <c r="A200" s="13"/>
      <c r="B200" s="236"/>
      <c r="C200" s="237"/>
      <c r="D200" s="231" t="s">
        <v>149</v>
      </c>
      <c r="E200" s="238" t="s">
        <v>1</v>
      </c>
      <c r="F200" s="239" t="s">
        <v>235</v>
      </c>
      <c r="G200" s="237"/>
      <c r="H200" s="238" t="s">
        <v>1</v>
      </c>
      <c r="I200" s="240"/>
      <c r="J200" s="237"/>
      <c r="K200" s="237"/>
      <c r="L200" s="241"/>
      <c r="M200" s="242"/>
      <c r="N200" s="243"/>
      <c r="O200" s="243"/>
      <c r="P200" s="243"/>
      <c r="Q200" s="243"/>
      <c r="R200" s="243"/>
      <c r="S200" s="243"/>
      <c r="T200" s="24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149</v>
      </c>
      <c r="AU200" s="245" t="s">
        <v>86</v>
      </c>
      <c r="AV200" s="13" t="s">
        <v>84</v>
      </c>
      <c r="AW200" s="13" t="s">
        <v>32</v>
      </c>
      <c r="AX200" s="13" t="s">
        <v>76</v>
      </c>
      <c r="AY200" s="245" t="s">
        <v>128</v>
      </c>
    </row>
    <row r="201" s="14" customFormat="1">
      <c r="A201" s="14"/>
      <c r="B201" s="246"/>
      <c r="C201" s="247"/>
      <c r="D201" s="231" t="s">
        <v>149</v>
      </c>
      <c r="E201" s="248" t="s">
        <v>1</v>
      </c>
      <c r="F201" s="249" t="s">
        <v>236</v>
      </c>
      <c r="G201" s="247"/>
      <c r="H201" s="250">
        <v>80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6" t="s">
        <v>149</v>
      </c>
      <c r="AU201" s="256" t="s">
        <v>86</v>
      </c>
      <c r="AV201" s="14" t="s">
        <v>86</v>
      </c>
      <c r="AW201" s="14" t="s">
        <v>32</v>
      </c>
      <c r="AX201" s="14" t="s">
        <v>84</v>
      </c>
      <c r="AY201" s="256" t="s">
        <v>128</v>
      </c>
    </row>
    <row r="202" s="2" customFormat="1" ht="24.15" customHeight="1">
      <c r="A202" s="38"/>
      <c r="B202" s="39"/>
      <c r="C202" s="218" t="s">
        <v>237</v>
      </c>
      <c r="D202" s="218" t="s">
        <v>130</v>
      </c>
      <c r="E202" s="219" t="s">
        <v>238</v>
      </c>
      <c r="F202" s="220" t="s">
        <v>239</v>
      </c>
      <c r="G202" s="221" t="s">
        <v>133</v>
      </c>
      <c r="H202" s="222">
        <v>521</v>
      </c>
      <c r="I202" s="223"/>
      <c r="J202" s="224">
        <f>ROUND(I202*H202,2)</f>
        <v>0</v>
      </c>
      <c r="K202" s="220" t="s">
        <v>134</v>
      </c>
      <c r="L202" s="44"/>
      <c r="M202" s="225" t="s">
        <v>1</v>
      </c>
      <c r="N202" s="226" t="s">
        <v>41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135</v>
      </c>
      <c r="AT202" s="229" t="s">
        <v>130</v>
      </c>
      <c r="AU202" s="229" t="s">
        <v>86</v>
      </c>
      <c r="AY202" s="17" t="s">
        <v>128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135</v>
      </c>
      <c r="BM202" s="229" t="s">
        <v>240</v>
      </c>
    </row>
    <row r="203" s="2" customFormat="1">
      <c r="A203" s="38"/>
      <c r="B203" s="39"/>
      <c r="C203" s="40"/>
      <c r="D203" s="231" t="s">
        <v>137</v>
      </c>
      <c r="E203" s="40"/>
      <c r="F203" s="232" t="s">
        <v>241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137</v>
      </c>
      <c r="AU203" s="17" t="s">
        <v>86</v>
      </c>
    </row>
    <row r="204" s="14" customFormat="1">
      <c r="A204" s="14"/>
      <c r="B204" s="246"/>
      <c r="C204" s="247"/>
      <c r="D204" s="231" t="s">
        <v>149</v>
      </c>
      <c r="E204" s="248" t="s">
        <v>1</v>
      </c>
      <c r="F204" s="249" t="s">
        <v>242</v>
      </c>
      <c r="G204" s="247"/>
      <c r="H204" s="250">
        <v>521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6" t="s">
        <v>149</v>
      </c>
      <c r="AU204" s="256" t="s">
        <v>86</v>
      </c>
      <c r="AV204" s="14" t="s">
        <v>86</v>
      </c>
      <c r="AW204" s="14" t="s">
        <v>32</v>
      </c>
      <c r="AX204" s="14" t="s">
        <v>84</v>
      </c>
      <c r="AY204" s="256" t="s">
        <v>128</v>
      </c>
    </row>
    <row r="205" s="2" customFormat="1" ht="37.8" customHeight="1">
      <c r="A205" s="38"/>
      <c r="B205" s="39"/>
      <c r="C205" s="218" t="s">
        <v>243</v>
      </c>
      <c r="D205" s="218" t="s">
        <v>130</v>
      </c>
      <c r="E205" s="219" t="s">
        <v>244</v>
      </c>
      <c r="F205" s="220" t="s">
        <v>245</v>
      </c>
      <c r="G205" s="221" t="s">
        <v>246</v>
      </c>
      <c r="H205" s="222">
        <v>58.200000000000003</v>
      </c>
      <c r="I205" s="223"/>
      <c r="J205" s="224">
        <f>ROUND(I205*H205,2)</f>
        <v>0</v>
      </c>
      <c r="K205" s="220" t="s">
        <v>134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135</v>
      </c>
      <c r="AT205" s="229" t="s">
        <v>130</v>
      </c>
      <c r="AU205" s="229" t="s">
        <v>86</v>
      </c>
      <c r="AY205" s="17" t="s">
        <v>128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135</v>
      </c>
      <c r="BM205" s="229" t="s">
        <v>247</v>
      </c>
    </row>
    <row r="206" s="2" customFormat="1">
      <c r="A206" s="38"/>
      <c r="B206" s="39"/>
      <c r="C206" s="40"/>
      <c r="D206" s="231" t="s">
        <v>137</v>
      </c>
      <c r="E206" s="40"/>
      <c r="F206" s="232" t="s">
        <v>248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137</v>
      </c>
      <c r="AU206" s="17" t="s">
        <v>86</v>
      </c>
    </row>
    <row r="207" s="13" customFormat="1">
      <c r="A207" s="13"/>
      <c r="B207" s="236"/>
      <c r="C207" s="237"/>
      <c r="D207" s="231" t="s">
        <v>149</v>
      </c>
      <c r="E207" s="238" t="s">
        <v>1</v>
      </c>
      <c r="F207" s="239" t="s">
        <v>249</v>
      </c>
      <c r="G207" s="237"/>
      <c r="H207" s="238" t="s">
        <v>1</v>
      </c>
      <c r="I207" s="240"/>
      <c r="J207" s="237"/>
      <c r="K207" s="237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149</v>
      </c>
      <c r="AU207" s="245" t="s">
        <v>86</v>
      </c>
      <c r="AV207" s="13" t="s">
        <v>84</v>
      </c>
      <c r="AW207" s="13" t="s">
        <v>32</v>
      </c>
      <c r="AX207" s="13" t="s">
        <v>76</v>
      </c>
      <c r="AY207" s="245" t="s">
        <v>128</v>
      </c>
    </row>
    <row r="208" s="14" customFormat="1">
      <c r="A208" s="14"/>
      <c r="B208" s="246"/>
      <c r="C208" s="247"/>
      <c r="D208" s="231" t="s">
        <v>149</v>
      </c>
      <c r="E208" s="248" t="s">
        <v>1</v>
      </c>
      <c r="F208" s="249" t="s">
        <v>250</v>
      </c>
      <c r="G208" s="247"/>
      <c r="H208" s="250">
        <v>58.200000000000003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6" t="s">
        <v>149</v>
      </c>
      <c r="AU208" s="256" t="s">
        <v>86</v>
      </c>
      <c r="AV208" s="14" t="s">
        <v>86</v>
      </c>
      <c r="AW208" s="14" t="s">
        <v>32</v>
      </c>
      <c r="AX208" s="14" t="s">
        <v>84</v>
      </c>
      <c r="AY208" s="256" t="s">
        <v>128</v>
      </c>
    </row>
    <row r="209" s="2" customFormat="1" ht="24.15" customHeight="1">
      <c r="A209" s="38"/>
      <c r="B209" s="39"/>
      <c r="C209" s="218" t="s">
        <v>251</v>
      </c>
      <c r="D209" s="218" t="s">
        <v>130</v>
      </c>
      <c r="E209" s="219" t="s">
        <v>252</v>
      </c>
      <c r="F209" s="220" t="s">
        <v>253</v>
      </c>
      <c r="G209" s="221" t="s">
        <v>246</v>
      </c>
      <c r="H209" s="222">
        <v>14</v>
      </c>
      <c r="I209" s="223"/>
      <c r="J209" s="224">
        <f>ROUND(I209*H209,2)</f>
        <v>0</v>
      </c>
      <c r="K209" s="220" t="s">
        <v>134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135</v>
      </c>
      <c r="AT209" s="229" t="s">
        <v>130</v>
      </c>
      <c r="AU209" s="229" t="s">
        <v>86</v>
      </c>
      <c r="AY209" s="17" t="s">
        <v>128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135</v>
      </c>
      <c r="BM209" s="229" t="s">
        <v>254</v>
      </c>
    </row>
    <row r="210" s="2" customFormat="1">
      <c r="A210" s="38"/>
      <c r="B210" s="39"/>
      <c r="C210" s="40"/>
      <c r="D210" s="231" t="s">
        <v>137</v>
      </c>
      <c r="E210" s="40"/>
      <c r="F210" s="232" t="s">
        <v>255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137</v>
      </c>
      <c r="AU210" s="17" t="s">
        <v>86</v>
      </c>
    </row>
    <row r="211" s="13" customFormat="1">
      <c r="A211" s="13"/>
      <c r="B211" s="236"/>
      <c r="C211" s="237"/>
      <c r="D211" s="231" t="s">
        <v>149</v>
      </c>
      <c r="E211" s="238" t="s">
        <v>1</v>
      </c>
      <c r="F211" s="239" t="s">
        <v>256</v>
      </c>
      <c r="G211" s="237"/>
      <c r="H211" s="238" t="s">
        <v>1</v>
      </c>
      <c r="I211" s="240"/>
      <c r="J211" s="237"/>
      <c r="K211" s="237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149</v>
      </c>
      <c r="AU211" s="245" t="s">
        <v>86</v>
      </c>
      <c r="AV211" s="13" t="s">
        <v>84</v>
      </c>
      <c r="AW211" s="13" t="s">
        <v>32</v>
      </c>
      <c r="AX211" s="13" t="s">
        <v>76</v>
      </c>
      <c r="AY211" s="245" t="s">
        <v>128</v>
      </c>
    </row>
    <row r="212" s="14" customFormat="1">
      <c r="A212" s="14"/>
      <c r="B212" s="246"/>
      <c r="C212" s="247"/>
      <c r="D212" s="231" t="s">
        <v>149</v>
      </c>
      <c r="E212" s="248" t="s">
        <v>1</v>
      </c>
      <c r="F212" s="249" t="s">
        <v>257</v>
      </c>
      <c r="G212" s="247"/>
      <c r="H212" s="250">
        <v>5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6" t="s">
        <v>149</v>
      </c>
      <c r="AU212" s="256" t="s">
        <v>86</v>
      </c>
      <c r="AV212" s="14" t="s">
        <v>86</v>
      </c>
      <c r="AW212" s="14" t="s">
        <v>32</v>
      </c>
      <c r="AX212" s="14" t="s">
        <v>76</v>
      </c>
      <c r="AY212" s="256" t="s">
        <v>128</v>
      </c>
    </row>
    <row r="213" s="13" customFormat="1">
      <c r="A213" s="13"/>
      <c r="B213" s="236"/>
      <c r="C213" s="237"/>
      <c r="D213" s="231" t="s">
        <v>149</v>
      </c>
      <c r="E213" s="238" t="s">
        <v>1</v>
      </c>
      <c r="F213" s="239" t="s">
        <v>258</v>
      </c>
      <c r="G213" s="237"/>
      <c r="H213" s="238" t="s">
        <v>1</v>
      </c>
      <c r="I213" s="240"/>
      <c r="J213" s="237"/>
      <c r="K213" s="237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149</v>
      </c>
      <c r="AU213" s="245" t="s">
        <v>86</v>
      </c>
      <c r="AV213" s="13" t="s">
        <v>84</v>
      </c>
      <c r="AW213" s="13" t="s">
        <v>32</v>
      </c>
      <c r="AX213" s="13" t="s">
        <v>76</v>
      </c>
      <c r="AY213" s="245" t="s">
        <v>128</v>
      </c>
    </row>
    <row r="214" s="14" customFormat="1">
      <c r="A214" s="14"/>
      <c r="B214" s="246"/>
      <c r="C214" s="247"/>
      <c r="D214" s="231" t="s">
        <v>149</v>
      </c>
      <c r="E214" s="248" t="s">
        <v>1</v>
      </c>
      <c r="F214" s="249" t="s">
        <v>259</v>
      </c>
      <c r="G214" s="247"/>
      <c r="H214" s="250">
        <v>9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6" t="s">
        <v>149</v>
      </c>
      <c r="AU214" s="256" t="s">
        <v>86</v>
      </c>
      <c r="AV214" s="14" t="s">
        <v>86</v>
      </c>
      <c r="AW214" s="14" t="s">
        <v>32</v>
      </c>
      <c r="AX214" s="14" t="s">
        <v>76</v>
      </c>
      <c r="AY214" s="256" t="s">
        <v>128</v>
      </c>
    </row>
    <row r="215" s="15" customFormat="1">
      <c r="A215" s="15"/>
      <c r="B215" s="257"/>
      <c r="C215" s="258"/>
      <c r="D215" s="231" t="s">
        <v>149</v>
      </c>
      <c r="E215" s="259" t="s">
        <v>1</v>
      </c>
      <c r="F215" s="260" t="s">
        <v>164</v>
      </c>
      <c r="G215" s="258"/>
      <c r="H215" s="261">
        <v>14</v>
      </c>
      <c r="I215" s="262"/>
      <c r="J215" s="258"/>
      <c r="K215" s="258"/>
      <c r="L215" s="263"/>
      <c r="M215" s="264"/>
      <c r="N215" s="265"/>
      <c r="O215" s="265"/>
      <c r="P215" s="265"/>
      <c r="Q215" s="265"/>
      <c r="R215" s="265"/>
      <c r="S215" s="265"/>
      <c r="T215" s="26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7" t="s">
        <v>149</v>
      </c>
      <c r="AU215" s="267" t="s">
        <v>86</v>
      </c>
      <c r="AV215" s="15" t="s">
        <v>135</v>
      </c>
      <c r="AW215" s="15" t="s">
        <v>32</v>
      </c>
      <c r="AX215" s="15" t="s">
        <v>84</v>
      </c>
      <c r="AY215" s="267" t="s">
        <v>128</v>
      </c>
    </row>
    <row r="216" s="2" customFormat="1" ht="33" customHeight="1">
      <c r="A216" s="38"/>
      <c r="B216" s="39"/>
      <c r="C216" s="218" t="s">
        <v>260</v>
      </c>
      <c r="D216" s="218" t="s">
        <v>130</v>
      </c>
      <c r="E216" s="219" t="s">
        <v>261</v>
      </c>
      <c r="F216" s="220" t="s">
        <v>262</v>
      </c>
      <c r="G216" s="221" t="s">
        <v>246</v>
      </c>
      <c r="H216" s="222">
        <v>20</v>
      </c>
      <c r="I216" s="223"/>
      <c r="J216" s="224">
        <f>ROUND(I216*H216,2)</f>
        <v>0</v>
      </c>
      <c r="K216" s="220" t="s">
        <v>134</v>
      </c>
      <c r="L216" s="44"/>
      <c r="M216" s="225" t="s">
        <v>1</v>
      </c>
      <c r="N216" s="226" t="s">
        <v>41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135</v>
      </c>
      <c r="AT216" s="229" t="s">
        <v>130</v>
      </c>
      <c r="AU216" s="229" t="s">
        <v>86</v>
      </c>
      <c r="AY216" s="17" t="s">
        <v>128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135</v>
      </c>
      <c r="BM216" s="229" t="s">
        <v>263</v>
      </c>
    </row>
    <row r="217" s="2" customFormat="1">
      <c r="A217" s="38"/>
      <c r="B217" s="39"/>
      <c r="C217" s="40"/>
      <c r="D217" s="231" t="s">
        <v>137</v>
      </c>
      <c r="E217" s="40"/>
      <c r="F217" s="232" t="s">
        <v>264</v>
      </c>
      <c r="G217" s="40"/>
      <c r="H217" s="40"/>
      <c r="I217" s="233"/>
      <c r="J217" s="40"/>
      <c r="K217" s="40"/>
      <c r="L217" s="44"/>
      <c r="M217" s="234"/>
      <c r="N217" s="23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137</v>
      </c>
      <c r="AU217" s="17" t="s">
        <v>86</v>
      </c>
    </row>
    <row r="218" s="13" customFormat="1">
      <c r="A218" s="13"/>
      <c r="B218" s="236"/>
      <c r="C218" s="237"/>
      <c r="D218" s="231" t="s">
        <v>149</v>
      </c>
      <c r="E218" s="238" t="s">
        <v>1</v>
      </c>
      <c r="F218" s="239" t="s">
        <v>265</v>
      </c>
      <c r="G218" s="237"/>
      <c r="H218" s="238" t="s">
        <v>1</v>
      </c>
      <c r="I218" s="240"/>
      <c r="J218" s="237"/>
      <c r="K218" s="237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149</v>
      </c>
      <c r="AU218" s="245" t="s">
        <v>86</v>
      </c>
      <c r="AV218" s="13" t="s">
        <v>84</v>
      </c>
      <c r="AW218" s="13" t="s">
        <v>32</v>
      </c>
      <c r="AX218" s="13" t="s">
        <v>76</v>
      </c>
      <c r="AY218" s="245" t="s">
        <v>128</v>
      </c>
    </row>
    <row r="219" s="14" customFormat="1">
      <c r="A219" s="14"/>
      <c r="B219" s="246"/>
      <c r="C219" s="247"/>
      <c r="D219" s="231" t="s">
        <v>149</v>
      </c>
      <c r="E219" s="248" t="s">
        <v>1</v>
      </c>
      <c r="F219" s="249" t="s">
        <v>266</v>
      </c>
      <c r="G219" s="247"/>
      <c r="H219" s="250">
        <v>20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149</v>
      </c>
      <c r="AU219" s="256" t="s">
        <v>86</v>
      </c>
      <c r="AV219" s="14" t="s">
        <v>86</v>
      </c>
      <c r="AW219" s="14" t="s">
        <v>32</v>
      </c>
      <c r="AX219" s="14" t="s">
        <v>84</v>
      </c>
      <c r="AY219" s="256" t="s">
        <v>128</v>
      </c>
    </row>
    <row r="220" s="2" customFormat="1" ht="33" customHeight="1">
      <c r="A220" s="38"/>
      <c r="B220" s="39"/>
      <c r="C220" s="218" t="s">
        <v>267</v>
      </c>
      <c r="D220" s="218" t="s">
        <v>130</v>
      </c>
      <c r="E220" s="219" t="s">
        <v>268</v>
      </c>
      <c r="F220" s="220" t="s">
        <v>269</v>
      </c>
      <c r="G220" s="221" t="s">
        <v>246</v>
      </c>
      <c r="H220" s="222">
        <v>61.600000000000001</v>
      </c>
      <c r="I220" s="223"/>
      <c r="J220" s="224">
        <f>ROUND(I220*H220,2)</f>
        <v>0</v>
      </c>
      <c r="K220" s="220" t="s">
        <v>134</v>
      </c>
      <c r="L220" s="44"/>
      <c r="M220" s="225" t="s">
        <v>1</v>
      </c>
      <c r="N220" s="226" t="s">
        <v>41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135</v>
      </c>
      <c r="AT220" s="229" t="s">
        <v>130</v>
      </c>
      <c r="AU220" s="229" t="s">
        <v>86</v>
      </c>
      <c r="AY220" s="17" t="s">
        <v>128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135</v>
      </c>
      <c r="BM220" s="229" t="s">
        <v>270</v>
      </c>
    </row>
    <row r="221" s="2" customFormat="1">
      <c r="A221" s="38"/>
      <c r="B221" s="39"/>
      <c r="C221" s="40"/>
      <c r="D221" s="231" t="s">
        <v>137</v>
      </c>
      <c r="E221" s="40"/>
      <c r="F221" s="232" t="s">
        <v>271</v>
      </c>
      <c r="G221" s="40"/>
      <c r="H221" s="40"/>
      <c r="I221" s="233"/>
      <c r="J221" s="40"/>
      <c r="K221" s="40"/>
      <c r="L221" s="44"/>
      <c r="M221" s="234"/>
      <c r="N221" s="23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137</v>
      </c>
      <c r="AU221" s="17" t="s">
        <v>86</v>
      </c>
    </row>
    <row r="222" s="13" customFormat="1">
      <c r="A222" s="13"/>
      <c r="B222" s="236"/>
      <c r="C222" s="237"/>
      <c r="D222" s="231" t="s">
        <v>149</v>
      </c>
      <c r="E222" s="238" t="s">
        <v>1</v>
      </c>
      <c r="F222" s="239" t="s">
        <v>272</v>
      </c>
      <c r="G222" s="237"/>
      <c r="H222" s="238" t="s">
        <v>1</v>
      </c>
      <c r="I222" s="240"/>
      <c r="J222" s="237"/>
      <c r="K222" s="237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149</v>
      </c>
      <c r="AU222" s="245" t="s">
        <v>86</v>
      </c>
      <c r="AV222" s="13" t="s">
        <v>84</v>
      </c>
      <c r="AW222" s="13" t="s">
        <v>32</v>
      </c>
      <c r="AX222" s="13" t="s">
        <v>76</v>
      </c>
      <c r="AY222" s="245" t="s">
        <v>128</v>
      </c>
    </row>
    <row r="223" s="14" customFormat="1">
      <c r="A223" s="14"/>
      <c r="B223" s="246"/>
      <c r="C223" s="247"/>
      <c r="D223" s="231" t="s">
        <v>149</v>
      </c>
      <c r="E223" s="248" t="s">
        <v>1</v>
      </c>
      <c r="F223" s="249" t="s">
        <v>273</v>
      </c>
      <c r="G223" s="247"/>
      <c r="H223" s="250">
        <v>6.4000000000000004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6" t="s">
        <v>149</v>
      </c>
      <c r="AU223" s="256" t="s">
        <v>86</v>
      </c>
      <c r="AV223" s="14" t="s">
        <v>86</v>
      </c>
      <c r="AW223" s="14" t="s">
        <v>32</v>
      </c>
      <c r="AX223" s="14" t="s">
        <v>76</v>
      </c>
      <c r="AY223" s="256" t="s">
        <v>128</v>
      </c>
    </row>
    <row r="224" s="13" customFormat="1">
      <c r="A224" s="13"/>
      <c r="B224" s="236"/>
      <c r="C224" s="237"/>
      <c r="D224" s="231" t="s">
        <v>149</v>
      </c>
      <c r="E224" s="238" t="s">
        <v>1</v>
      </c>
      <c r="F224" s="239" t="s">
        <v>274</v>
      </c>
      <c r="G224" s="237"/>
      <c r="H224" s="238" t="s">
        <v>1</v>
      </c>
      <c r="I224" s="240"/>
      <c r="J224" s="237"/>
      <c r="K224" s="237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149</v>
      </c>
      <c r="AU224" s="245" t="s">
        <v>86</v>
      </c>
      <c r="AV224" s="13" t="s">
        <v>84</v>
      </c>
      <c r="AW224" s="13" t="s">
        <v>32</v>
      </c>
      <c r="AX224" s="13" t="s">
        <v>76</v>
      </c>
      <c r="AY224" s="245" t="s">
        <v>128</v>
      </c>
    </row>
    <row r="225" s="14" customFormat="1">
      <c r="A225" s="14"/>
      <c r="B225" s="246"/>
      <c r="C225" s="247"/>
      <c r="D225" s="231" t="s">
        <v>149</v>
      </c>
      <c r="E225" s="248" t="s">
        <v>1</v>
      </c>
      <c r="F225" s="249" t="s">
        <v>275</v>
      </c>
      <c r="G225" s="247"/>
      <c r="H225" s="250">
        <v>54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149</v>
      </c>
      <c r="AU225" s="256" t="s">
        <v>86</v>
      </c>
      <c r="AV225" s="14" t="s">
        <v>86</v>
      </c>
      <c r="AW225" s="14" t="s">
        <v>32</v>
      </c>
      <c r="AX225" s="14" t="s">
        <v>76</v>
      </c>
      <c r="AY225" s="256" t="s">
        <v>128</v>
      </c>
    </row>
    <row r="226" s="13" customFormat="1">
      <c r="A226" s="13"/>
      <c r="B226" s="236"/>
      <c r="C226" s="237"/>
      <c r="D226" s="231" t="s">
        <v>149</v>
      </c>
      <c r="E226" s="238" t="s">
        <v>1</v>
      </c>
      <c r="F226" s="239" t="s">
        <v>276</v>
      </c>
      <c r="G226" s="237"/>
      <c r="H226" s="238" t="s">
        <v>1</v>
      </c>
      <c r="I226" s="240"/>
      <c r="J226" s="237"/>
      <c r="K226" s="237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149</v>
      </c>
      <c r="AU226" s="245" t="s">
        <v>86</v>
      </c>
      <c r="AV226" s="13" t="s">
        <v>84</v>
      </c>
      <c r="AW226" s="13" t="s">
        <v>32</v>
      </c>
      <c r="AX226" s="13" t="s">
        <v>76</v>
      </c>
      <c r="AY226" s="245" t="s">
        <v>128</v>
      </c>
    </row>
    <row r="227" s="14" customFormat="1">
      <c r="A227" s="14"/>
      <c r="B227" s="246"/>
      <c r="C227" s="247"/>
      <c r="D227" s="231" t="s">
        <v>149</v>
      </c>
      <c r="E227" s="248" t="s">
        <v>1</v>
      </c>
      <c r="F227" s="249" t="s">
        <v>277</v>
      </c>
      <c r="G227" s="247"/>
      <c r="H227" s="250">
        <v>7.2000000000000002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6" t="s">
        <v>149</v>
      </c>
      <c r="AU227" s="256" t="s">
        <v>86</v>
      </c>
      <c r="AV227" s="14" t="s">
        <v>86</v>
      </c>
      <c r="AW227" s="14" t="s">
        <v>32</v>
      </c>
      <c r="AX227" s="14" t="s">
        <v>76</v>
      </c>
      <c r="AY227" s="256" t="s">
        <v>128</v>
      </c>
    </row>
    <row r="228" s="13" customFormat="1">
      <c r="A228" s="13"/>
      <c r="B228" s="236"/>
      <c r="C228" s="237"/>
      <c r="D228" s="231" t="s">
        <v>149</v>
      </c>
      <c r="E228" s="238" t="s">
        <v>1</v>
      </c>
      <c r="F228" s="239" t="s">
        <v>278</v>
      </c>
      <c r="G228" s="237"/>
      <c r="H228" s="238" t="s">
        <v>1</v>
      </c>
      <c r="I228" s="240"/>
      <c r="J228" s="237"/>
      <c r="K228" s="237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149</v>
      </c>
      <c r="AU228" s="245" t="s">
        <v>86</v>
      </c>
      <c r="AV228" s="13" t="s">
        <v>84</v>
      </c>
      <c r="AW228" s="13" t="s">
        <v>32</v>
      </c>
      <c r="AX228" s="13" t="s">
        <v>76</v>
      </c>
      <c r="AY228" s="245" t="s">
        <v>128</v>
      </c>
    </row>
    <row r="229" s="14" customFormat="1">
      <c r="A229" s="14"/>
      <c r="B229" s="246"/>
      <c r="C229" s="247"/>
      <c r="D229" s="231" t="s">
        <v>149</v>
      </c>
      <c r="E229" s="248" t="s">
        <v>1</v>
      </c>
      <c r="F229" s="249" t="s">
        <v>279</v>
      </c>
      <c r="G229" s="247"/>
      <c r="H229" s="250">
        <v>14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6" t="s">
        <v>149</v>
      </c>
      <c r="AU229" s="256" t="s">
        <v>86</v>
      </c>
      <c r="AV229" s="14" t="s">
        <v>86</v>
      </c>
      <c r="AW229" s="14" t="s">
        <v>32</v>
      </c>
      <c r="AX229" s="14" t="s">
        <v>76</v>
      </c>
      <c r="AY229" s="256" t="s">
        <v>128</v>
      </c>
    </row>
    <row r="230" s="13" customFormat="1">
      <c r="A230" s="13"/>
      <c r="B230" s="236"/>
      <c r="C230" s="237"/>
      <c r="D230" s="231" t="s">
        <v>149</v>
      </c>
      <c r="E230" s="238" t="s">
        <v>1</v>
      </c>
      <c r="F230" s="239" t="s">
        <v>280</v>
      </c>
      <c r="G230" s="237"/>
      <c r="H230" s="238" t="s">
        <v>1</v>
      </c>
      <c r="I230" s="240"/>
      <c r="J230" s="237"/>
      <c r="K230" s="237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149</v>
      </c>
      <c r="AU230" s="245" t="s">
        <v>86</v>
      </c>
      <c r="AV230" s="13" t="s">
        <v>84</v>
      </c>
      <c r="AW230" s="13" t="s">
        <v>32</v>
      </c>
      <c r="AX230" s="13" t="s">
        <v>76</v>
      </c>
      <c r="AY230" s="245" t="s">
        <v>128</v>
      </c>
    </row>
    <row r="231" s="14" customFormat="1">
      <c r="A231" s="14"/>
      <c r="B231" s="246"/>
      <c r="C231" s="247"/>
      <c r="D231" s="231" t="s">
        <v>149</v>
      </c>
      <c r="E231" s="248" t="s">
        <v>1</v>
      </c>
      <c r="F231" s="249" t="s">
        <v>281</v>
      </c>
      <c r="G231" s="247"/>
      <c r="H231" s="250">
        <v>-20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149</v>
      </c>
      <c r="AU231" s="256" t="s">
        <v>86</v>
      </c>
      <c r="AV231" s="14" t="s">
        <v>86</v>
      </c>
      <c r="AW231" s="14" t="s">
        <v>32</v>
      </c>
      <c r="AX231" s="14" t="s">
        <v>76</v>
      </c>
      <c r="AY231" s="256" t="s">
        <v>128</v>
      </c>
    </row>
    <row r="232" s="15" customFormat="1">
      <c r="A232" s="15"/>
      <c r="B232" s="257"/>
      <c r="C232" s="258"/>
      <c r="D232" s="231" t="s">
        <v>149</v>
      </c>
      <c r="E232" s="259" t="s">
        <v>1</v>
      </c>
      <c r="F232" s="260" t="s">
        <v>164</v>
      </c>
      <c r="G232" s="258"/>
      <c r="H232" s="261">
        <v>61.599999999999994</v>
      </c>
      <c r="I232" s="262"/>
      <c r="J232" s="258"/>
      <c r="K232" s="258"/>
      <c r="L232" s="263"/>
      <c r="M232" s="264"/>
      <c r="N232" s="265"/>
      <c r="O232" s="265"/>
      <c r="P232" s="265"/>
      <c r="Q232" s="265"/>
      <c r="R232" s="265"/>
      <c r="S232" s="265"/>
      <c r="T232" s="26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7" t="s">
        <v>149</v>
      </c>
      <c r="AU232" s="267" t="s">
        <v>86</v>
      </c>
      <c r="AV232" s="15" t="s">
        <v>135</v>
      </c>
      <c r="AW232" s="15" t="s">
        <v>32</v>
      </c>
      <c r="AX232" s="15" t="s">
        <v>84</v>
      </c>
      <c r="AY232" s="267" t="s">
        <v>128</v>
      </c>
    </row>
    <row r="233" s="2" customFormat="1" ht="24.15" customHeight="1">
      <c r="A233" s="38"/>
      <c r="B233" s="39"/>
      <c r="C233" s="218" t="s">
        <v>266</v>
      </c>
      <c r="D233" s="218" t="s">
        <v>130</v>
      </c>
      <c r="E233" s="219" t="s">
        <v>282</v>
      </c>
      <c r="F233" s="220" t="s">
        <v>283</v>
      </c>
      <c r="G233" s="221" t="s">
        <v>246</v>
      </c>
      <c r="H233" s="222">
        <v>0.5</v>
      </c>
      <c r="I233" s="223"/>
      <c r="J233" s="224">
        <f>ROUND(I233*H233,2)</f>
        <v>0</v>
      </c>
      <c r="K233" s="220" t="s">
        <v>134</v>
      </c>
      <c r="L233" s="44"/>
      <c r="M233" s="225" t="s">
        <v>1</v>
      </c>
      <c r="N233" s="226" t="s">
        <v>41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135</v>
      </c>
      <c r="AT233" s="229" t="s">
        <v>130</v>
      </c>
      <c r="AU233" s="229" t="s">
        <v>86</v>
      </c>
      <c r="AY233" s="17" t="s">
        <v>128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84</v>
      </c>
      <c r="BK233" s="230">
        <f>ROUND(I233*H233,2)</f>
        <v>0</v>
      </c>
      <c r="BL233" s="17" t="s">
        <v>135</v>
      </c>
      <c r="BM233" s="229" t="s">
        <v>284</v>
      </c>
    </row>
    <row r="234" s="2" customFormat="1">
      <c r="A234" s="38"/>
      <c r="B234" s="39"/>
      <c r="C234" s="40"/>
      <c r="D234" s="231" t="s">
        <v>137</v>
      </c>
      <c r="E234" s="40"/>
      <c r="F234" s="232" t="s">
        <v>285</v>
      </c>
      <c r="G234" s="40"/>
      <c r="H234" s="40"/>
      <c r="I234" s="233"/>
      <c r="J234" s="40"/>
      <c r="K234" s="40"/>
      <c r="L234" s="44"/>
      <c r="M234" s="234"/>
      <c r="N234" s="235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137</v>
      </c>
      <c r="AU234" s="17" t="s">
        <v>86</v>
      </c>
    </row>
    <row r="235" s="13" customFormat="1">
      <c r="A235" s="13"/>
      <c r="B235" s="236"/>
      <c r="C235" s="237"/>
      <c r="D235" s="231" t="s">
        <v>149</v>
      </c>
      <c r="E235" s="238" t="s">
        <v>1</v>
      </c>
      <c r="F235" s="239" t="s">
        <v>286</v>
      </c>
      <c r="G235" s="237"/>
      <c r="H235" s="238" t="s">
        <v>1</v>
      </c>
      <c r="I235" s="240"/>
      <c r="J235" s="237"/>
      <c r="K235" s="237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149</v>
      </c>
      <c r="AU235" s="245" t="s">
        <v>86</v>
      </c>
      <c r="AV235" s="13" t="s">
        <v>84</v>
      </c>
      <c r="AW235" s="13" t="s">
        <v>32</v>
      </c>
      <c r="AX235" s="13" t="s">
        <v>76</v>
      </c>
      <c r="AY235" s="245" t="s">
        <v>128</v>
      </c>
    </row>
    <row r="236" s="14" customFormat="1">
      <c r="A236" s="14"/>
      <c r="B236" s="246"/>
      <c r="C236" s="247"/>
      <c r="D236" s="231" t="s">
        <v>149</v>
      </c>
      <c r="E236" s="248" t="s">
        <v>1</v>
      </c>
      <c r="F236" s="249" t="s">
        <v>287</v>
      </c>
      <c r="G236" s="247"/>
      <c r="H236" s="250">
        <v>0.5</v>
      </c>
      <c r="I236" s="251"/>
      <c r="J236" s="247"/>
      <c r="K236" s="247"/>
      <c r="L236" s="252"/>
      <c r="M236" s="253"/>
      <c r="N236" s="254"/>
      <c r="O236" s="254"/>
      <c r="P236" s="254"/>
      <c r="Q236" s="254"/>
      <c r="R236" s="254"/>
      <c r="S236" s="254"/>
      <c r="T236" s="25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6" t="s">
        <v>149</v>
      </c>
      <c r="AU236" s="256" t="s">
        <v>86</v>
      </c>
      <c r="AV236" s="14" t="s">
        <v>86</v>
      </c>
      <c r="AW236" s="14" t="s">
        <v>32</v>
      </c>
      <c r="AX236" s="14" t="s">
        <v>84</v>
      </c>
      <c r="AY236" s="256" t="s">
        <v>128</v>
      </c>
    </row>
    <row r="237" s="2" customFormat="1" ht="33" customHeight="1">
      <c r="A237" s="38"/>
      <c r="B237" s="39"/>
      <c r="C237" s="218" t="s">
        <v>7</v>
      </c>
      <c r="D237" s="218" t="s">
        <v>130</v>
      </c>
      <c r="E237" s="219" t="s">
        <v>288</v>
      </c>
      <c r="F237" s="220" t="s">
        <v>289</v>
      </c>
      <c r="G237" s="221" t="s">
        <v>246</v>
      </c>
      <c r="H237" s="222">
        <v>194.19999999999999</v>
      </c>
      <c r="I237" s="223"/>
      <c r="J237" s="224">
        <f>ROUND(I237*H237,2)</f>
        <v>0</v>
      </c>
      <c r="K237" s="220" t="s">
        <v>134</v>
      </c>
      <c r="L237" s="44"/>
      <c r="M237" s="225" t="s">
        <v>1</v>
      </c>
      <c r="N237" s="226" t="s">
        <v>41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135</v>
      </c>
      <c r="AT237" s="229" t="s">
        <v>130</v>
      </c>
      <c r="AU237" s="229" t="s">
        <v>86</v>
      </c>
      <c r="AY237" s="17" t="s">
        <v>128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84</v>
      </c>
      <c r="BK237" s="230">
        <f>ROUND(I237*H237,2)</f>
        <v>0</v>
      </c>
      <c r="BL237" s="17" t="s">
        <v>135</v>
      </c>
      <c r="BM237" s="229" t="s">
        <v>290</v>
      </c>
    </row>
    <row r="238" s="2" customFormat="1">
      <c r="A238" s="38"/>
      <c r="B238" s="39"/>
      <c r="C238" s="40"/>
      <c r="D238" s="231" t="s">
        <v>137</v>
      </c>
      <c r="E238" s="40"/>
      <c r="F238" s="232" t="s">
        <v>291</v>
      </c>
      <c r="G238" s="40"/>
      <c r="H238" s="40"/>
      <c r="I238" s="233"/>
      <c r="J238" s="40"/>
      <c r="K238" s="40"/>
      <c r="L238" s="44"/>
      <c r="M238" s="234"/>
      <c r="N238" s="235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137</v>
      </c>
      <c r="AU238" s="17" t="s">
        <v>86</v>
      </c>
    </row>
    <row r="239" s="14" customFormat="1">
      <c r="A239" s="14"/>
      <c r="B239" s="246"/>
      <c r="C239" s="247"/>
      <c r="D239" s="231" t="s">
        <v>149</v>
      </c>
      <c r="E239" s="248" t="s">
        <v>1</v>
      </c>
      <c r="F239" s="249" t="s">
        <v>292</v>
      </c>
      <c r="G239" s="247"/>
      <c r="H239" s="250">
        <v>144.80000000000001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6" t="s">
        <v>149</v>
      </c>
      <c r="AU239" s="256" t="s">
        <v>86</v>
      </c>
      <c r="AV239" s="14" t="s">
        <v>86</v>
      </c>
      <c r="AW239" s="14" t="s">
        <v>32</v>
      </c>
      <c r="AX239" s="14" t="s">
        <v>76</v>
      </c>
      <c r="AY239" s="256" t="s">
        <v>128</v>
      </c>
    </row>
    <row r="240" s="13" customFormat="1">
      <c r="A240" s="13"/>
      <c r="B240" s="236"/>
      <c r="C240" s="237"/>
      <c r="D240" s="231" t="s">
        <v>149</v>
      </c>
      <c r="E240" s="238" t="s">
        <v>1</v>
      </c>
      <c r="F240" s="239" t="s">
        <v>293</v>
      </c>
      <c r="G240" s="237"/>
      <c r="H240" s="238" t="s">
        <v>1</v>
      </c>
      <c r="I240" s="240"/>
      <c r="J240" s="237"/>
      <c r="K240" s="237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149</v>
      </c>
      <c r="AU240" s="245" t="s">
        <v>86</v>
      </c>
      <c r="AV240" s="13" t="s">
        <v>84</v>
      </c>
      <c r="AW240" s="13" t="s">
        <v>32</v>
      </c>
      <c r="AX240" s="13" t="s">
        <v>76</v>
      </c>
      <c r="AY240" s="245" t="s">
        <v>128</v>
      </c>
    </row>
    <row r="241" s="14" customFormat="1">
      <c r="A241" s="14"/>
      <c r="B241" s="246"/>
      <c r="C241" s="247"/>
      <c r="D241" s="231" t="s">
        <v>149</v>
      </c>
      <c r="E241" s="248" t="s">
        <v>1</v>
      </c>
      <c r="F241" s="249" t="s">
        <v>294</v>
      </c>
      <c r="G241" s="247"/>
      <c r="H241" s="250">
        <v>49.399999999999999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149</v>
      </c>
      <c r="AU241" s="256" t="s">
        <v>86</v>
      </c>
      <c r="AV241" s="14" t="s">
        <v>86</v>
      </c>
      <c r="AW241" s="14" t="s">
        <v>32</v>
      </c>
      <c r="AX241" s="14" t="s">
        <v>76</v>
      </c>
      <c r="AY241" s="256" t="s">
        <v>128</v>
      </c>
    </row>
    <row r="242" s="15" customFormat="1">
      <c r="A242" s="15"/>
      <c r="B242" s="257"/>
      <c r="C242" s="258"/>
      <c r="D242" s="231" t="s">
        <v>149</v>
      </c>
      <c r="E242" s="259" t="s">
        <v>1</v>
      </c>
      <c r="F242" s="260" t="s">
        <v>164</v>
      </c>
      <c r="G242" s="258"/>
      <c r="H242" s="261">
        <v>194.20000000000002</v>
      </c>
      <c r="I242" s="262"/>
      <c r="J242" s="258"/>
      <c r="K242" s="258"/>
      <c r="L242" s="263"/>
      <c r="M242" s="264"/>
      <c r="N242" s="265"/>
      <c r="O242" s="265"/>
      <c r="P242" s="265"/>
      <c r="Q242" s="265"/>
      <c r="R242" s="265"/>
      <c r="S242" s="265"/>
      <c r="T242" s="26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7" t="s">
        <v>149</v>
      </c>
      <c r="AU242" s="267" t="s">
        <v>86</v>
      </c>
      <c r="AV242" s="15" t="s">
        <v>135</v>
      </c>
      <c r="AW242" s="15" t="s">
        <v>32</v>
      </c>
      <c r="AX242" s="15" t="s">
        <v>84</v>
      </c>
      <c r="AY242" s="267" t="s">
        <v>128</v>
      </c>
    </row>
    <row r="243" s="2" customFormat="1" ht="24.15" customHeight="1">
      <c r="A243" s="38"/>
      <c r="B243" s="39"/>
      <c r="C243" s="218" t="s">
        <v>295</v>
      </c>
      <c r="D243" s="218" t="s">
        <v>130</v>
      </c>
      <c r="E243" s="219" t="s">
        <v>296</v>
      </c>
      <c r="F243" s="220" t="s">
        <v>297</v>
      </c>
      <c r="G243" s="221" t="s">
        <v>298</v>
      </c>
      <c r="H243" s="222">
        <v>241.816</v>
      </c>
      <c r="I243" s="223"/>
      <c r="J243" s="224">
        <f>ROUND(I243*H243,2)</f>
        <v>0</v>
      </c>
      <c r="K243" s="220" t="s">
        <v>134</v>
      </c>
      <c r="L243" s="44"/>
      <c r="M243" s="225" t="s">
        <v>1</v>
      </c>
      <c r="N243" s="226" t="s">
        <v>41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135</v>
      </c>
      <c r="AT243" s="229" t="s">
        <v>130</v>
      </c>
      <c r="AU243" s="229" t="s">
        <v>86</v>
      </c>
      <c r="AY243" s="17" t="s">
        <v>128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135</v>
      </c>
      <c r="BM243" s="229" t="s">
        <v>299</v>
      </c>
    </row>
    <row r="244" s="2" customFormat="1">
      <c r="A244" s="38"/>
      <c r="B244" s="39"/>
      <c r="C244" s="40"/>
      <c r="D244" s="231" t="s">
        <v>137</v>
      </c>
      <c r="E244" s="40"/>
      <c r="F244" s="232" t="s">
        <v>300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137</v>
      </c>
      <c r="AU244" s="17" t="s">
        <v>86</v>
      </c>
    </row>
    <row r="245" s="13" customFormat="1">
      <c r="A245" s="13"/>
      <c r="B245" s="236"/>
      <c r="C245" s="237"/>
      <c r="D245" s="231" t="s">
        <v>149</v>
      </c>
      <c r="E245" s="238" t="s">
        <v>1</v>
      </c>
      <c r="F245" s="239" t="s">
        <v>301</v>
      </c>
      <c r="G245" s="237"/>
      <c r="H245" s="238" t="s">
        <v>1</v>
      </c>
      <c r="I245" s="240"/>
      <c r="J245" s="237"/>
      <c r="K245" s="237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149</v>
      </c>
      <c r="AU245" s="245" t="s">
        <v>86</v>
      </c>
      <c r="AV245" s="13" t="s">
        <v>84</v>
      </c>
      <c r="AW245" s="13" t="s">
        <v>32</v>
      </c>
      <c r="AX245" s="13" t="s">
        <v>76</v>
      </c>
      <c r="AY245" s="245" t="s">
        <v>128</v>
      </c>
    </row>
    <row r="246" s="14" customFormat="1">
      <c r="A246" s="14"/>
      <c r="B246" s="246"/>
      <c r="C246" s="247"/>
      <c r="D246" s="231" t="s">
        <v>149</v>
      </c>
      <c r="E246" s="248" t="s">
        <v>1</v>
      </c>
      <c r="F246" s="249" t="s">
        <v>302</v>
      </c>
      <c r="G246" s="247"/>
      <c r="H246" s="250">
        <v>241.816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6" t="s">
        <v>149</v>
      </c>
      <c r="AU246" s="256" t="s">
        <v>86</v>
      </c>
      <c r="AV246" s="14" t="s">
        <v>86</v>
      </c>
      <c r="AW246" s="14" t="s">
        <v>32</v>
      </c>
      <c r="AX246" s="14" t="s">
        <v>84</v>
      </c>
      <c r="AY246" s="256" t="s">
        <v>128</v>
      </c>
    </row>
    <row r="247" s="2" customFormat="1" ht="16.5" customHeight="1">
      <c r="A247" s="38"/>
      <c r="B247" s="39"/>
      <c r="C247" s="218" t="s">
        <v>303</v>
      </c>
      <c r="D247" s="218" t="s">
        <v>130</v>
      </c>
      <c r="E247" s="219" t="s">
        <v>304</v>
      </c>
      <c r="F247" s="220" t="s">
        <v>305</v>
      </c>
      <c r="G247" s="221" t="s">
        <v>246</v>
      </c>
      <c r="H247" s="222">
        <v>194.19999999999999</v>
      </c>
      <c r="I247" s="223"/>
      <c r="J247" s="224">
        <f>ROUND(I247*H247,2)</f>
        <v>0</v>
      </c>
      <c r="K247" s="220" t="s">
        <v>134</v>
      </c>
      <c r="L247" s="44"/>
      <c r="M247" s="225" t="s">
        <v>1</v>
      </c>
      <c r="N247" s="226" t="s">
        <v>41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135</v>
      </c>
      <c r="AT247" s="229" t="s">
        <v>130</v>
      </c>
      <c r="AU247" s="229" t="s">
        <v>86</v>
      </c>
      <c r="AY247" s="17" t="s">
        <v>128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135</v>
      </c>
      <c r="BM247" s="229" t="s">
        <v>306</v>
      </c>
    </row>
    <row r="248" s="2" customFormat="1">
      <c r="A248" s="38"/>
      <c r="B248" s="39"/>
      <c r="C248" s="40"/>
      <c r="D248" s="231" t="s">
        <v>137</v>
      </c>
      <c r="E248" s="40"/>
      <c r="F248" s="232" t="s">
        <v>307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137</v>
      </c>
      <c r="AU248" s="17" t="s">
        <v>86</v>
      </c>
    </row>
    <row r="249" s="13" customFormat="1">
      <c r="A249" s="13"/>
      <c r="B249" s="236"/>
      <c r="C249" s="237"/>
      <c r="D249" s="231" t="s">
        <v>149</v>
      </c>
      <c r="E249" s="238" t="s">
        <v>1</v>
      </c>
      <c r="F249" s="239" t="s">
        <v>308</v>
      </c>
      <c r="G249" s="237"/>
      <c r="H249" s="238" t="s">
        <v>1</v>
      </c>
      <c r="I249" s="240"/>
      <c r="J249" s="237"/>
      <c r="K249" s="237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149</v>
      </c>
      <c r="AU249" s="245" t="s">
        <v>86</v>
      </c>
      <c r="AV249" s="13" t="s">
        <v>84</v>
      </c>
      <c r="AW249" s="13" t="s">
        <v>32</v>
      </c>
      <c r="AX249" s="13" t="s">
        <v>76</v>
      </c>
      <c r="AY249" s="245" t="s">
        <v>128</v>
      </c>
    </row>
    <row r="250" s="14" customFormat="1">
      <c r="A250" s="14"/>
      <c r="B250" s="246"/>
      <c r="C250" s="247"/>
      <c r="D250" s="231" t="s">
        <v>149</v>
      </c>
      <c r="E250" s="248" t="s">
        <v>1</v>
      </c>
      <c r="F250" s="249" t="s">
        <v>292</v>
      </c>
      <c r="G250" s="247"/>
      <c r="H250" s="250">
        <v>144.80000000000001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6" t="s">
        <v>149</v>
      </c>
      <c r="AU250" s="256" t="s">
        <v>86</v>
      </c>
      <c r="AV250" s="14" t="s">
        <v>86</v>
      </c>
      <c r="AW250" s="14" t="s">
        <v>32</v>
      </c>
      <c r="AX250" s="14" t="s">
        <v>76</v>
      </c>
      <c r="AY250" s="256" t="s">
        <v>128</v>
      </c>
    </row>
    <row r="251" s="13" customFormat="1">
      <c r="A251" s="13"/>
      <c r="B251" s="236"/>
      <c r="C251" s="237"/>
      <c r="D251" s="231" t="s">
        <v>149</v>
      </c>
      <c r="E251" s="238" t="s">
        <v>1</v>
      </c>
      <c r="F251" s="239" t="s">
        <v>309</v>
      </c>
      <c r="G251" s="237"/>
      <c r="H251" s="238" t="s">
        <v>1</v>
      </c>
      <c r="I251" s="240"/>
      <c r="J251" s="237"/>
      <c r="K251" s="237"/>
      <c r="L251" s="241"/>
      <c r="M251" s="242"/>
      <c r="N251" s="243"/>
      <c r="O251" s="243"/>
      <c r="P251" s="243"/>
      <c r="Q251" s="243"/>
      <c r="R251" s="243"/>
      <c r="S251" s="243"/>
      <c r="T251" s="24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149</v>
      </c>
      <c r="AU251" s="245" t="s">
        <v>86</v>
      </c>
      <c r="AV251" s="13" t="s">
        <v>84</v>
      </c>
      <c r="AW251" s="13" t="s">
        <v>32</v>
      </c>
      <c r="AX251" s="13" t="s">
        <v>76</v>
      </c>
      <c r="AY251" s="245" t="s">
        <v>128</v>
      </c>
    </row>
    <row r="252" s="14" customFormat="1">
      <c r="A252" s="14"/>
      <c r="B252" s="246"/>
      <c r="C252" s="247"/>
      <c r="D252" s="231" t="s">
        <v>149</v>
      </c>
      <c r="E252" s="248" t="s">
        <v>1</v>
      </c>
      <c r="F252" s="249" t="s">
        <v>310</v>
      </c>
      <c r="G252" s="247"/>
      <c r="H252" s="250">
        <v>49.399999999999999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149</v>
      </c>
      <c r="AU252" s="256" t="s">
        <v>86</v>
      </c>
      <c r="AV252" s="14" t="s">
        <v>86</v>
      </c>
      <c r="AW252" s="14" t="s">
        <v>32</v>
      </c>
      <c r="AX252" s="14" t="s">
        <v>76</v>
      </c>
      <c r="AY252" s="256" t="s">
        <v>128</v>
      </c>
    </row>
    <row r="253" s="15" customFormat="1">
      <c r="A253" s="15"/>
      <c r="B253" s="257"/>
      <c r="C253" s="258"/>
      <c r="D253" s="231" t="s">
        <v>149</v>
      </c>
      <c r="E253" s="259" t="s">
        <v>1</v>
      </c>
      <c r="F253" s="260" t="s">
        <v>164</v>
      </c>
      <c r="G253" s="258"/>
      <c r="H253" s="261">
        <v>194.20000000000002</v>
      </c>
      <c r="I253" s="262"/>
      <c r="J253" s="258"/>
      <c r="K253" s="258"/>
      <c r="L253" s="263"/>
      <c r="M253" s="264"/>
      <c r="N253" s="265"/>
      <c r="O253" s="265"/>
      <c r="P253" s="265"/>
      <c r="Q253" s="265"/>
      <c r="R253" s="265"/>
      <c r="S253" s="265"/>
      <c r="T253" s="26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7" t="s">
        <v>149</v>
      </c>
      <c r="AU253" s="267" t="s">
        <v>86</v>
      </c>
      <c r="AV253" s="15" t="s">
        <v>135</v>
      </c>
      <c r="AW253" s="15" t="s">
        <v>32</v>
      </c>
      <c r="AX253" s="15" t="s">
        <v>84</v>
      </c>
      <c r="AY253" s="267" t="s">
        <v>128</v>
      </c>
    </row>
    <row r="254" s="2" customFormat="1" ht="24.15" customHeight="1">
      <c r="A254" s="38"/>
      <c r="B254" s="39"/>
      <c r="C254" s="218" t="s">
        <v>214</v>
      </c>
      <c r="D254" s="218" t="s">
        <v>130</v>
      </c>
      <c r="E254" s="219" t="s">
        <v>311</v>
      </c>
      <c r="F254" s="220" t="s">
        <v>312</v>
      </c>
      <c r="G254" s="221" t="s">
        <v>246</v>
      </c>
      <c r="H254" s="222">
        <v>56.241</v>
      </c>
      <c r="I254" s="223"/>
      <c r="J254" s="224">
        <f>ROUND(I254*H254,2)</f>
        <v>0</v>
      </c>
      <c r="K254" s="220" t="s">
        <v>134</v>
      </c>
      <c r="L254" s="44"/>
      <c r="M254" s="225" t="s">
        <v>1</v>
      </c>
      <c r="N254" s="226" t="s">
        <v>41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135</v>
      </c>
      <c r="AT254" s="229" t="s">
        <v>130</v>
      </c>
      <c r="AU254" s="229" t="s">
        <v>86</v>
      </c>
      <c r="AY254" s="17" t="s">
        <v>128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84</v>
      </c>
      <c r="BK254" s="230">
        <f>ROUND(I254*H254,2)</f>
        <v>0</v>
      </c>
      <c r="BL254" s="17" t="s">
        <v>135</v>
      </c>
      <c r="BM254" s="229" t="s">
        <v>313</v>
      </c>
    </row>
    <row r="255" s="2" customFormat="1">
      <c r="A255" s="38"/>
      <c r="B255" s="39"/>
      <c r="C255" s="40"/>
      <c r="D255" s="231" t="s">
        <v>137</v>
      </c>
      <c r="E255" s="40"/>
      <c r="F255" s="232" t="s">
        <v>314</v>
      </c>
      <c r="G255" s="40"/>
      <c r="H255" s="40"/>
      <c r="I255" s="233"/>
      <c r="J255" s="40"/>
      <c r="K255" s="40"/>
      <c r="L255" s="44"/>
      <c r="M255" s="234"/>
      <c r="N255" s="23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137</v>
      </c>
      <c r="AU255" s="17" t="s">
        <v>86</v>
      </c>
    </row>
    <row r="256" s="13" customFormat="1">
      <c r="A256" s="13"/>
      <c r="B256" s="236"/>
      <c r="C256" s="237"/>
      <c r="D256" s="231" t="s">
        <v>149</v>
      </c>
      <c r="E256" s="238" t="s">
        <v>1</v>
      </c>
      <c r="F256" s="239" t="s">
        <v>272</v>
      </c>
      <c r="G256" s="237"/>
      <c r="H256" s="238" t="s">
        <v>1</v>
      </c>
      <c r="I256" s="240"/>
      <c r="J256" s="237"/>
      <c r="K256" s="237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149</v>
      </c>
      <c r="AU256" s="245" t="s">
        <v>86</v>
      </c>
      <c r="AV256" s="13" t="s">
        <v>84</v>
      </c>
      <c r="AW256" s="13" t="s">
        <v>32</v>
      </c>
      <c r="AX256" s="13" t="s">
        <v>76</v>
      </c>
      <c r="AY256" s="245" t="s">
        <v>128</v>
      </c>
    </row>
    <row r="257" s="14" customFormat="1">
      <c r="A257" s="14"/>
      <c r="B257" s="246"/>
      <c r="C257" s="247"/>
      <c r="D257" s="231" t="s">
        <v>149</v>
      </c>
      <c r="E257" s="248" t="s">
        <v>1</v>
      </c>
      <c r="F257" s="249" t="s">
        <v>315</v>
      </c>
      <c r="G257" s="247"/>
      <c r="H257" s="250">
        <v>3.2000000000000002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6" t="s">
        <v>149</v>
      </c>
      <c r="AU257" s="256" t="s">
        <v>86</v>
      </c>
      <c r="AV257" s="14" t="s">
        <v>86</v>
      </c>
      <c r="AW257" s="14" t="s">
        <v>32</v>
      </c>
      <c r="AX257" s="14" t="s">
        <v>76</v>
      </c>
      <c r="AY257" s="256" t="s">
        <v>128</v>
      </c>
    </row>
    <row r="258" s="13" customFormat="1">
      <c r="A258" s="13"/>
      <c r="B258" s="236"/>
      <c r="C258" s="237"/>
      <c r="D258" s="231" t="s">
        <v>149</v>
      </c>
      <c r="E258" s="238" t="s">
        <v>1</v>
      </c>
      <c r="F258" s="239" t="s">
        <v>316</v>
      </c>
      <c r="G258" s="237"/>
      <c r="H258" s="238" t="s">
        <v>1</v>
      </c>
      <c r="I258" s="240"/>
      <c r="J258" s="237"/>
      <c r="K258" s="237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149</v>
      </c>
      <c r="AU258" s="245" t="s">
        <v>86</v>
      </c>
      <c r="AV258" s="13" t="s">
        <v>84</v>
      </c>
      <c r="AW258" s="13" t="s">
        <v>32</v>
      </c>
      <c r="AX258" s="13" t="s">
        <v>76</v>
      </c>
      <c r="AY258" s="245" t="s">
        <v>128</v>
      </c>
    </row>
    <row r="259" s="14" customFormat="1">
      <c r="A259" s="14"/>
      <c r="B259" s="246"/>
      <c r="C259" s="247"/>
      <c r="D259" s="231" t="s">
        <v>149</v>
      </c>
      <c r="E259" s="248" t="s">
        <v>1</v>
      </c>
      <c r="F259" s="249" t="s">
        <v>317</v>
      </c>
      <c r="G259" s="247"/>
      <c r="H259" s="250">
        <v>39.600000000000001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6" t="s">
        <v>149</v>
      </c>
      <c r="AU259" s="256" t="s">
        <v>86</v>
      </c>
      <c r="AV259" s="14" t="s">
        <v>86</v>
      </c>
      <c r="AW259" s="14" t="s">
        <v>32</v>
      </c>
      <c r="AX259" s="14" t="s">
        <v>76</v>
      </c>
      <c r="AY259" s="256" t="s">
        <v>128</v>
      </c>
    </row>
    <row r="260" s="13" customFormat="1">
      <c r="A260" s="13"/>
      <c r="B260" s="236"/>
      <c r="C260" s="237"/>
      <c r="D260" s="231" t="s">
        <v>149</v>
      </c>
      <c r="E260" s="238" t="s">
        <v>1</v>
      </c>
      <c r="F260" s="239" t="s">
        <v>276</v>
      </c>
      <c r="G260" s="237"/>
      <c r="H260" s="238" t="s">
        <v>1</v>
      </c>
      <c r="I260" s="240"/>
      <c r="J260" s="237"/>
      <c r="K260" s="237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149</v>
      </c>
      <c r="AU260" s="245" t="s">
        <v>86</v>
      </c>
      <c r="AV260" s="13" t="s">
        <v>84</v>
      </c>
      <c r="AW260" s="13" t="s">
        <v>32</v>
      </c>
      <c r="AX260" s="13" t="s">
        <v>76</v>
      </c>
      <c r="AY260" s="245" t="s">
        <v>128</v>
      </c>
    </row>
    <row r="261" s="14" customFormat="1">
      <c r="A261" s="14"/>
      <c r="B261" s="246"/>
      <c r="C261" s="247"/>
      <c r="D261" s="231" t="s">
        <v>149</v>
      </c>
      <c r="E261" s="248" t="s">
        <v>1</v>
      </c>
      <c r="F261" s="249" t="s">
        <v>318</v>
      </c>
      <c r="G261" s="247"/>
      <c r="H261" s="250">
        <v>2.3999999999999999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6" t="s">
        <v>149</v>
      </c>
      <c r="AU261" s="256" t="s">
        <v>86</v>
      </c>
      <c r="AV261" s="14" t="s">
        <v>86</v>
      </c>
      <c r="AW261" s="14" t="s">
        <v>32</v>
      </c>
      <c r="AX261" s="14" t="s">
        <v>76</v>
      </c>
      <c r="AY261" s="256" t="s">
        <v>128</v>
      </c>
    </row>
    <row r="262" s="13" customFormat="1">
      <c r="A262" s="13"/>
      <c r="B262" s="236"/>
      <c r="C262" s="237"/>
      <c r="D262" s="231" t="s">
        <v>149</v>
      </c>
      <c r="E262" s="238" t="s">
        <v>1</v>
      </c>
      <c r="F262" s="239" t="s">
        <v>278</v>
      </c>
      <c r="G262" s="237"/>
      <c r="H262" s="238" t="s">
        <v>1</v>
      </c>
      <c r="I262" s="240"/>
      <c r="J262" s="237"/>
      <c r="K262" s="237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149</v>
      </c>
      <c r="AU262" s="245" t="s">
        <v>86</v>
      </c>
      <c r="AV262" s="13" t="s">
        <v>84</v>
      </c>
      <c r="AW262" s="13" t="s">
        <v>32</v>
      </c>
      <c r="AX262" s="13" t="s">
        <v>76</v>
      </c>
      <c r="AY262" s="245" t="s">
        <v>128</v>
      </c>
    </row>
    <row r="263" s="14" customFormat="1">
      <c r="A263" s="14"/>
      <c r="B263" s="246"/>
      <c r="C263" s="247"/>
      <c r="D263" s="231" t="s">
        <v>149</v>
      </c>
      <c r="E263" s="248" t="s">
        <v>1</v>
      </c>
      <c r="F263" s="249" t="s">
        <v>319</v>
      </c>
      <c r="G263" s="247"/>
      <c r="H263" s="250">
        <v>7.7000000000000002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6" t="s">
        <v>149</v>
      </c>
      <c r="AU263" s="256" t="s">
        <v>86</v>
      </c>
      <c r="AV263" s="14" t="s">
        <v>86</v>
      </c>
      <c r="AW263" s="14" t="s">
        <v>32</v>
      </c>
      <c r="AX263" s="14" t="s">
        <v>76</v>
      </c>
      <c r="AY263" s="256" t="s">
        <v>128</v>
      </c>
    </row>
    <row r="264" s="13" customFormat="1">
      <c r="A264" s="13"/>
      <c r="B264" s="236"/>
      <c r="C264" s="237"/>
      <c r="D264" s="231" t="s">
        <v>149</v>
      </c>
      <c r="E264" s="238" t="s">
        <v>1</v>
      </c>
      <c r="F264" s="239" t="s">
        <v>320</v>
      </c>
      <c r="G264" s="237"/>
      <c r="H264" s="238" t="s">
        <v>1</v>
      </c>
      <c r="I264" s="240"/>
      <c r="J264" s="237"/>
      <c r="K264" s="237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149</v>
      </c>
      <c r="AU264" s="245" t="s">
        <v>86</v>
      </c>
      <c r="AV264" s="13" t="s">
        <v>84</v>
      </c>
      <c r="AW264" s="13" t="s">
        <v>32</v>
      </c>
      <c r="AX264" s="13" t="s">
        <v>76</v>
      </c>
      <c r="AY264" s="245" t="s">
        <v>128</v>
      </c>
    </row>
    <row r="265" s="14" customFormat="1">
      <c r="A265" s="14"/>
      <c r="B265" s="246"/>
      <c r="C265" s="247"/>
      <c r="D265" s="231" t="s">
        <v>149</v>
      </c>
      <c r="E265" s="248" t="s">
        <v>1</v>
      </c>
      <c r="F265" s="249" t="s">
        <v>321</v>
      </c>
      <c r="G265" s="247"/>
      <c r="H265" s="250">
        <v>3.3410000000000002</v>
      </c>
      <c r="I265" s="251"/>
      <c r="J265" s="247"/>
      <c r="K265" s="247"/>
      <c r="L265" s="252"/>
      <c r="M265" s="253"/>
      <c r="N265" s="254"/>
      <c r="O265" s="254"/>
      <c r="P265" s="254"/>
      <c r="Q265" s="254"/>
      <c r="R265" s="254"/>
      <c r="S265" s="254"/>
      <c r="T265" s="25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6" t="s">
        <v>149</v>
      </c>
      <c r="AU265" s="256" t="s">
        <v>86</v>
      </c>
      <c r="AV265" s="14" t="s">
        <v>86</v>
      </c>
      <c r="AW265" s="14" t="s">
        <v>32</v>
      </c>
      <c r="AX265" s="14" t="s">
        <v>76</v>
      </c>
      <c r="AY265" s="256" t="s">
        <v>128</v>
      </c>
    </row>
    <row r="266" s="15" customFormat="1">
      <c r="A266" s="15"/>
      <c r="B266" s="257"/>
      <c r="C266" s="258"/>
      <c r="D266" s="231" t="s">
        <v>149</v>
      </c>
      <c r="E266" s="259" t="s">
        <v>1</v>
      </c>
      <c r="F266" s="260" t="s">
        <v>164</v>
      </c>
      <c r="G266" s="258"/>
      <c r="H266" s="261">
        <v>56.241000000000007</v>
      </c>
      <c r="I266" s="262"/>
      <c r="J266" s="258"/>
      <c r="K266" s="258"/>
      <c r="L266" s="263"/>
      <c r="M266" s="264"/>
      <c r="N266" s="265"/>
      <c r="O266" s="265"/>
      <c r="P266" s="265"/>
      <c r="Q266" s="265"/>
      <c r="R266" s="265"/>
      <c r="S266" s="265"/>
      <c r="T266" s="26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7" t="s">
        <v>149</v>
      </c>
      <c r="AU266" s="267" t="s">
        <v>86</v>
      </c>
      <c r="AV266" s="15" t="s">
        <v>135</v>
      </c>
      <c r="AW266" s="15" t="s">
        <v>32</v>
      </c>
      <c r="AX266" s="15" t="s">
        <v>84</v>
      </c>
      <c r="AY266" s="267" t="s">
        <v>128</v>
      </c>
    </row>
    <row r="267" s="2" customFormat="1" ht="16.5" customHeight="1">
      <c r="A267" s="38"/>
      <c r="B267" s="39"/>
      <c r="C267" s="268" t="s">
        <v>322</v>
      </c>
      <c r="D267" s="268" t="s">
        <v>323</v>
      </c>
      <c r="E267" s="269" t="s">
        <v>324</v>
      </c>
      <c r="F267" s="270" t="s">
        <v>325</v>
      </c>
      <c r="G267" s="271" t="s">
        <v>298</v>
      </c>
      <c r="H267" s="272">
        <v>104.56</v>
      </c>
      <c r="I267" s="273"/>
      <c r="J267" s="274">
        <f>ROUND(I267*H267,2)</f>
        <v>0</v>
      </c>
      <c r="K267" s="270" t="s">
        <v>134</v>
      </c>
      <c r="L267" s="275"/>
      <c r="M267" s="276" t="s">
        <v>1</v>
      </c>
      <c r="N267" s="277" t="s">
        <v>41</v>
      </c>
      <c r="O267" s="91"/>
      <c r="P267" s="227">
        <f>O267*H267</f>
        <v>0</v>
      </c>
      <c r="Q267" s="227">
        <v>1</v>
      </c>
      <c r="R267" s="227">
        <f>Q267*H267</f>
        <v>104.56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181</v>
      </c>
      <c r="AT267" s="229" t="s">
        <v>323</v>
      </c>
      <c r="AU267" s="229" t="s">
        <v>86</v>
      </c>
      <c r="AY267" s="17" t="s">
        <v>128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84</v>
      </c>
      <c r="BK267" s="230">
        <f>ROUND(I267*H267,2)</f>
        <v>0</v>
      </c>
      <c r="BL267" s="17" t="s">
        <v>135</v>
      </c>
      <c r="BM267" s="229" t="s">
        <v>326</v>
      </c>
    </row>
    <row r="268" s="2" customFormat="1">
      <c r="A268" s="38"/>
      <c r="B268" s="39"/>
      <c r="C268" s="40"/>
      <c r="D268" s="231" t="s">
        <v>137</v>
      </c>
      <c r="E268" s="40"/>
      <c r="F268" s="232" t="s">
        <v>325</v>
      </c>
      <c r="G268" s="40"/>
      <c r="H268" s="40"/>
      <c r="I268" s="233"/>
      <c r="J268" s="40"/>
      <c r="K268" s="40"/>
      <c r="L268" s="44"/>
      <c r="M268" s="234"/>
      <c r="N268" s="235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137</v>
      </c>
      <c r="AU268" s="17" t="s">
        <v>86</v>
      </c>
    </row>
    <row r="269" s="14" customFormat="1">
      <c r="A269" s="14"/>
      <c r="B269" s="246"/>
      <c r="C269" s="247"/>
      <c r="D269" s="231" t="s">
        <v>149</v>
      </c>
      <c r="E269" s="247"/>
      <c r="F269" s="249" t="s">
        <v>327</v>
      </c>
      <c r="G269" s="247"/>
      <c r="H269" s="250">
        <v>104.56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149</v>
      </c>
      <c r="AU269" s="256" t="s">
        <v>86</v>
      </c>
      <c r="AV269" s="14" t="s">
        <v>86</v>
      </c>
      <c r="AW269" s="14" t="s">
        <v>4</v>
      </c>
      <c r="AX269" s="14" t="s">
        <v>84</v>
      </c>
      <c r="AY269" s="256" t="s">
        <v>128</v>
      </c>
    </row>
    <row r="270" s="2" customFormat="1" ht="24.15" customHeight="1">
      <c r="A270" s="38"/>
      <c r="B270" s="39"/>
      <c r="C270" s="218" t="s">
        <v>328</v>
      </c>
      <c r="D270" s="218" t="s">
        <v>130</v>
      </c>
      <c r="E270" s="219" t="s">
        <v>329</v>
      </c>
      <c r="F270" s="220" t="s">
        <v>330</v>
      </c>
      <c r="G270" s="221" t="s">
        <v>246</v>
      </c>
      <c r="H270" s="222">
        <v>21.699999999999999</v>
      </c>
      <c r="I270" s="223"/>
      <c r="J270" s="224">
        <f>ROUND(I270*H270,2)</f>
        <v>0</v>
      </c>
      <c r="K270" s="220" t="s">
        <v>134</v>
      </c>
      <c r="L270" s="44"/>
      <c r="M270" s="225" t="s">
        <v>1</v>
      </c>
      <c r="N270" s="226" t="s">
        <v>41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135</v>
      </c>
      <c r="AT270" s="229" t="s">
        <v>130</v>
      </c>
      <c r="AU270" s="229" t="s">
        <v>86</v>
      </c>
      <c r="AY270" s="17" t="s">
        <v>128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84</v>
      </c>
      <c r="BK270" s="230">
        <f>ROUND(I270*H270,2)</f>
        <v>0</v>
      </c>
      <c r="BL270" s="17" t="s">
        <v>135</v>
      </c>
      <c r="BM270" s="229" t="s">
        <v>331</v>
      </c>
    </row>
    <row r="271" s="2" customFormat="1">
      <c r="A271" s="38"/>
      <c r="B271" s="39"/>
      <c r="C271" s="40"/>
      <c r="D271" s="231" t="s">
        <v>137</v>
      </c>
      <c r="E271" s="40"/>
      <c r="F271" s="232" t="s">
        <v>332</v>
      </c>
      <c r="G271" s="40"/>
      <c r="H271" s="40"/>
      <c r="I271" s="233"/>
      <c r="J271" s="40"/>
      <c r="K271" s="40"/>
      <c r="L271" s="44"/>
      <c r="M271" s="234"/>
      <c r="N271" s="23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137</v>
      </c>
      <c r="AU271" s="17" t="s">
        <v>86</v>
      </c>
    </row>
    <row r="272" s="13" customFormat="1">
      <c r="A272" s="13"/>
      <c r="B272" s="236"/>
      <c r="C272" s="237"/>
      <c r="D272" s="231" t="s">
        <v>149</v>
      </c>
      <c r="E272" s="238" t="s">
        <v>1</v>
      </c>
      <c r="F272" s="239" t="s">
        <v>272</v>
      </c>
      <c r="G272" s="237"/>
      <c r="H272" s="238" t="s">
        <v>1</v>
      </c>
      <c r="I272" s="240"/>
      <c r="J272" s="237"/>
      <c r="K272" s="237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149</v>
      </c>
      <c r="AU272" s="245" t="s">
        <v>86</v>
      </c>
      <c r="AV272" s="13" t="s">
        <v>84</v>
      </c>
      <c r="AW272" s="13" t="s">
        <v>32</v>
      </c>
      <c r="AX272" s="13" t="s">
        <v>76</v>
      </c>
      <c r="AY272" s="245" t="s">
        <v>128</v>
      </c>
    </row>
    <row r="273" s="14" customFormat="1">
      <c r="A273" s="14"/>
      <c r="B273" s="246"/>
      <c r="C273" s="247"/>
      <c r="D273" s="231" t="s">
        <v>149</v>
      </c>
      <c r="E273" s="248" t="s">
        <v>1</v>
      </c>
      <c r="F273" s="249" t="s">
        <v>333</v>
      </c>
      <c r="G273" s="247"/>
      <c r="H273" s="250">
        <v>2.3999999999999999</v>
      </c>
      <c r="I273" s="251"/>
      <c r="J273" s="247"/>
      <c r="K273" s="247"/>
      <c r="L273" s="252"/>
      <c r="M273" s="253"/>
      <c r="N273" s="254"/>
      <c r="O273" s="254"/>
      <c r="P273" s="254"/>
      <c r="Q273" s="254"/>
      <c r="R273" s="254"/>
      <c r="S273" s="254"/>
      <c r="T273" s="25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6" t="s">
        <v>149</v>
      </c>
      <c r="AU273" s="256" t="s">
        <v>86</v>
      </c>
      <c r="AV273" s="14" t="s">
        <v>86</v>
      </c>
      <c r="AW273" s="14" t="s">
        <v>32</v>
      </c>
      <c r="AX273" s="14" t="s">
        <v>76</v>
      </c>
      <c r="AY273" s="256" t="s">
        <v>128</v>
      </c>
    </row>
    <row r="274" s="13" customFormat="1">
      <c r="A274" s="13"/>
      <c r="B274" s="236"/>
      <c r="C274" s="237"/>
      <c r="D274" s="231" t="s">
        <v>149</v>
      </c>
      <c r="E274" s="238" t="s">
        <v>1</v>
      </c>
      <c r="F274" s="239" t="s">
        <v>316</v>
      </c>
      <c r="G274" s="237"/>
      <c r="H274" s="238" t="s">
        <v>1</v>
      </c>
      <c r="I274" s="240"/>
      <c r="J274" s="237"/>
      <c r="K274" s="237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149</v>
      </c>
      <c r="AU274" s="245" t="s">
        <v>86</v>
      </c>
      <c r="AV274" s="13" t="s">
        <v>84</v>
      </c>
      <c r="AW274" s="13" t="s">
        <v>32</v>
      </c>
      <c r="AX274" s="13" t="s">
        <v>76</v>
      </c>
      <c r="AY274" s="245" t="s">
        <v>128</v>
      </c>
    </row>
    <row r="275" s="14" customFormat="1">
      <c r="A275" s="14"/>
      <c r="B275" s="246"/>
      <c r="C275" s="247"/>
      <c r="D275" s="231" t="s">
        <v>149</v>
      </c>
      <c r="E275" s="248" t="s">
        <v>1</v>
      </c>
      <c r="F275" s="249" t="s">
        <v>334</v>
      </c>
      <c r="G275" s="247"/>
      <c r="H275" s="250">
        <v>10.800000000000001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149</v>
      </c>
      <c r="AU275" s="256" t="s">
        <v>86</v>
      </c>
      <c r="AV275" s="14" t="s">
        <v>86</v>
      </c>
      <c r="AW275" s="14" t="s">
        <v>32</v>
      </c>
      <c r="AX275" s="14" t="s">
        <v>76</v>
      </c>
      <c r="AY275" s="256" t="s">
        <v>128</v>
      </c>
    </row>
    <row r="276" s="13" customFormat="1">
      <c r="A276" s="13"/>
      <c r="B276" s="236"/>
      <c r="C276" s="237"/>
      <c r="D276" s="231" t="s">
        <v>149</v>
      </c>
      <c r="E276" s="238" t="s">
        <v>1</v>
      </c>
      <c r="F276" s="239" t="s">
        <v>335</v>
      </c>
      <c r="G276" s="237"/>
      <c r="H276" s="238" t="s">
        <v>1</v>
      </c>
      <c r="I276" s="240"/>
      <c r="J276" s="237"/>
      <c r="K276" s="237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149</v>
      </c>
      <c r="AU276" s="245" t="s">
        <v>86</v>
      </c>
      <c r="AV276" s="13" t="s">
        <v>84</v>
      </c>
      <c r="AW276" s="13" t="s">
        <v>32</v>
      </c>
      <c r="AX276" s="13" t="s">
        <v>76</v>
      </c>
      <c r="AY276" s="245" t="s">
        <v>128</v>
      </c>
    </row>
    <row r="277" s="14" customFormat="1">
      <c r="A277" s="14"/>
      <c r="B277" s="246"/>
      <c r="C277" s="247"/>
      <c r="D277" s="231" t="s">
        <v>149</v>
      </c>
      <c r="E277" s="248" t="s">
        <v>1</v>
      </c>
      <c r="F277" s="249" t="s">
        <v>336</v>
      </c>
      <c r="G277" s="247"/>
      <c r="H277" s="250">
        <v>3.6000000000000001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6" t="s">
        <v>149</v>
      </c>
      <c r="AU277" s="256" t="s">
        <v>86</v>
      </c>
      <c r="AV277" s="14" t="s">
        <v>86</v>
      </c>
      <c r="AW277" s="14" t="s">
        <v>32</v>
      </c>
      <c r="AX277" s="14" t="s">
        <v>76</v>
      </c>
      <c r="AY277" s="256" t="s">
        <v>128</v>
      </c>
    </row>
    <row r="278" s="13" customFormat="1">
      <c r="A278" s="13"/>
      <c r="B278" s="236"/>
      <c r="C278" s="237"/>
      <c r="D278" s="231" t="s">
        <v>149</v>
      </c>
      <c r="E278" s="238" t="s">
        <v>1</v>
      </c>
      <c r="F278" s="239" t="s">
        <v>278</v>
      </c>
      <c r="G278" s="237"/>
      <c r="H278" s="238" t="s">
        <v>1</v>
      </c>
      <c r="I278" s="240"/>
      <c r="J278" s="237"/>
      <c r="K278" s="237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149</v>
      </c>
      <c r="AU278" s="245" t="s">
        <v>86</v>
      </c>
      <c r="AV278" s="13" t="s">
        <v>84</v>
      </c>
      <c r="AW278" s="13" t="s">
        <v>32</v>
      </c>
      <c r="AX278" s="13" t="s">
        <v>76</v>
      </c>
      <c r="AY278" s="245" t="s">
        <v>128</v>
      </c>
    </row>
    <row r="279" s="14" customFormat="1">
      <c r="A279" s="14"/>
      <c r="B279" s="246"/>
      <c r="C279" s="247"/>
      <c r="D279" s="231" t="s">
        <v>149</v>
      </c>
      <c r="E279" s="248" t="s">
        <v>1</v>
      </c>
      <c r="F279" s="249" t="s">
        <v>337</v>
      </c>
      <c r="G279" s="247"/>
      <c r="H279" s="250">
        <v>4.9000000000000004</v>
      </c>
      <c r="I279" s="251"/>
      <c r="J279" s="247"/>
      <c r="K279" s="247"/>
      <c r="L279" s="252"/>
      <c r="M279" s="253"/>
      <c r="N279" s="254"/>
      <c r="O279" s="254"/>
      <c r="P279" s="254"/>
      <c r="Q279" s="254"/>
      <c r="R279" s="254"/>
      <c r="S279" s="254"/>
      <c r="T279" s="25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6" t="s">
        <v>149</v>
      </c>
      <c r="AU279" s="256" t="s">
        <v>86</v>
      </c>
      <c r="AV279" s="14" t="s">
        <v>86</v>
      </c>
      <c r="AW279" s="14" t="s">
        <v>32</v>
      </c>
      <c r="AX279" s="14" t="s">
        <v>76</v>
      </c>
      <c r="AY279" s="256" t="s">
        <v>128</v>
      </c>
    </row>
    <row r="280" s="15" customFormat="1">
      <c r="A280" s="15"/>
      <c r="B280" s="257"/>
      <c r="C280" s="258"/>
      <c r="D280" s="231" t="s">
        <v>149</v>
      </c>
      <c r="E280" s="259" t="s">
        <v>1</v>
      </c>
      <c r="F280" s="260" t="s">
        <v>164</v>
      </c>
      <c r="G280" s="258"/>
      <c r="H280" s="261">
        <v>21.700000000000003</v>
      </c>
      <c r="I280" s="262"/>
      <c r="J280" s="258"/>
      <c r="K280" s="258"/>
      <c r="L280" s="263"/>
      <c r="M280" s="264"/>
      <c r="N280" s="265"/>
      <c r="O280" s="265"/>
      <c r="P280" s="265"/>
      <c r="Q280" s="265"/>
      <c r="R280" s="265"/>
      <c r="S280" s="265"/>
      <c r="T280" s="26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7" t="s">
        <v>149</v>
      </c>
      <c r="AU280" s="267" t="s">
        <v>86</v>
      </c>
      <c r="AV280" s="15" t="s">
        <v>135</v>
      </c>
      <c r="AW280" s="15" t="s">
        <v>32</v>
      </c>
      <c r="AX280" s="15" t="s">
        <v>84</v>
      </c>
      <c r="AY280" s="267" t="s">
        <v>128</v>
      </c>
    </row>
    <row r="281" s="2" customFormat="1" ht="16.5" customHeight="1">
      <c r="A281" s="38"/>
      <c r="B281" s="39"/>
      <c r="C281" s="268" t="s">
        <v>338</v>
      </c>
      <c r="D281" s="268" t="s">
        <v>323</v>
      </c>
      <c r="E281" s="269" t="s">
        <v>339</v>
      </c>
      <c r="F281" s="270" t="s">
        <v>340</v>
      </c>
      <c r="G281" s="271" t="s">
        <v>298</v>
      </c>
      <c r="H281" s="272">
        <v>36.200000000000003</v>
      </c>
      <c r="I281" s="273"/>
      <c r="J281" s="274">
        <f>ROUND(I281*H281,2)</f>
        <v>0</v>
      </c>
      <c r="K281" s="270" t="s">
        <v>134</v>
      </c>
      <c r="L281" s="275"/>
      <c r="M281" s="276" t="s">
        <v>1</v>
      </c>
      <c r="N281" s="277" t="s">
        <v>41</v>
      </c>
      <c r="O281" s="91"/>
      <c r="P281" s="227">
        <f>O281*H281</f>
        <v>0</v>
      </c>
      <c r="Q281" s="227">
        <v>1</v>
      </c>
      <c r="R281" s="227">
        <f>Q281*H281</f>
        <v>36.200000000000003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181</v>
      </c>
      <c r="AT281" s="229" t="s">
        <v>323</v>
      </c>
      <c r="AU281" s="229" t="s">
        <v>86</v>
      </c>
      <c r="AY281" s="17" t="s">
        <v>128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84</v>
      </c>
      <c r="BK281" s="230">
        <f>ROUND(I281*H281,2)</f>
        <v>0</v>
      </c>
      <c r="BL281" s="17" t="s">
        <v>135</v>
      </c>
      <c r="BM281" s="229" t="s">
        <v>341</v>
      </c>
    </row>
    <row r="282" s="2" customFormat="1">
      <c r="A282" s="38"/>
      <c r="B282" s="39"/>
      <c r="C282" s="40"/>
      <c r="D282" s="231" t="s">
        <v>137</v>
      </c>
      <c r="E282" s="40"/>
      <c r="F282" s="232" t="s">
        <v>340</v>
      </c>
      <c r="G282" s="40"/>
      <c r="H282" s="40"/>
      <c r="I282" s="233"/>
      <c r="J282" s="40"/>
      <c r="K282" s="40"/>
      <c r="L282" s="44"/>
      <c r="M282" s="234"/>
      <c r="N282" s="235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137</v>
      </c>
      <c r="AU282" s="17" t="s">
        <v>86</v>
      </c>
    </row>
    <row r="283" s="14" customFormat="1">
      <c r="A283" s="14"/>
      <c r="B283" s="246"/>
      <c r="C283" s="247"/>
      <c r="D283" s="231" t="s">
        <v>149</v>
      </c>
      <c r="E283" s="248" t="s">
        <v>1</v>
      </c>
      <c r="F283" s="249" t="s">
        <v>342</v>
      </c>
      <c r="G283" s="247"/>
      <c r="H283" s="250">
        <v>36.200000000000003</v>
      </c>
      <c r="I283" s="251"/>
      <c r="J283" s="247"/>
      <c r="K283" s="247"/>
      <c r="L283" s="252"/>
      <c r="M283" s="253"/>
      <c r="N283" s="254"/>
      <c r="O283" s="254"/>
      <c r="P283" s="254"/>
      <c r="Q283" s="254"/>
      <c r="R283" s="254"/>
      <c r="S283" s="254"/>
      <c r="T283" s="25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6" t="s">
        <v>149</v>
      </c>
      <c r="AU283" s="256" t="s">
        <v>86</v>
      </c>
      <c r="AV283" s="14" t="s">
        <v>86</v>
      </c>
      <c r="AW283" s="14" t="s">
        <v>32</v>
      </c>
      <c r="AX283" s="14" t="s">
        <v>84</v>
      </c>
      <c r="AY283" s="256" t="s">
        <v>128</v>
      </c>
    </row>
    <row r="284" s="2" customFormat="1" ht="16.5" customHeight="1">
      <c r="A284" s="38"/>
      <c r="B284" s="39"/>
      <c r="C284" s="268" t="s">
        <v>343</v>
      </c>
      <c r="D284" s="268" t="s">
        <v>323</v>
      </c>
      <c r="E284" s="269" t="s">
        <v>344</v>
      </c>
      <c r="F284" s="270" t="s">
        <v>345</v>
      </c>
      <c r="G284" s="271" t="s">
        <v>298</v>
      </c>
      <c r="H284" s="272">
        <v>7.2000000000000002</v>
      </c>
      <c r="I284" s="273"/>
      <c r="J284" s="274">
        <f>ROUND(I284*H284,2)</f>
        <v>0</v>
      </c>
      <c r="K284" s="270" t="s">
        <v>134</v>
      </c>
      <c r="L284" s="275"/>
      <c r="M284" s="276" t="s">
        <v>1</v>
      </c>
      <c r="N284" s="277" t="s">
        <v>41</v>
      </c>
      <c r="O284" s="91"/>
      <c r="P284" s="227">
        <f>O284*H284</f>
        <v>0</v>
      </c>
      <c r="Q284" s="227">
        <v>1</v>
      </c>
      <c r="R284" s="227">
        <f>Q284*H284</f>
        <v>7.2000000000000002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181</v>
      </c>
      <c r="AT284" s="229" t="s">
        <v>323</v>
      </c>
      <c r="AU284" s="229" t="s">
        <v>86</v>
      </c>
      <c r="AY284" s="17" t="s">
        <v>128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84</v>
      </c>
      <c r="BK284" s="230">
        <f>ROUND(I284*H284,2)</f>
        <v>0</v>
      </c>
      <c r="BL284" s="17" t="s">
        <v>135</v>
      </c>
      <c r="BM284" s="229" t="s">
        <v>346</v>
      </c>
    </row>
    <row r="285" s="2" customFormat="1">
      <c r="A285" s="38"/>
      <c r="B285" s="39"/>
      <c r="C285" s="40"/>
      <c r="D285" s="231" t="s">
        <v>137</v>
      </c>
      <c r="E285" s="40"/>
      <c r="F285" s="232" t="s">
        <v>345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137</v>
      </c>
      <c r="AU285" s="17" t="s">
        <v>86</v>
      </c>
    </row>
    <row r="286" s="13" customFormat="1">
      <c r="A286" s="13"/>
      <c r="B286" s="236"/>
      <c r="C286" s="237"/>
      <c r="D286" s="231" t="s">
        <v>149</v>
      </c>
      <c r="E286" s="238" t="s">
        <v>1</v>
      </c>
      <c r="F286" s="239" t="s">
        <v>347</v>
      </c>
      <c r="G286" s="237"/>
      <c r="H286" s="238" t="s">
        <v>1</v>
      </c>
      <c r="I286" s="240"/>
      <c r="J286" s="237"/>
      <c r="K286" s="237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149</v>
      </c>
      <c r="AU286" s="245" t="s">
        <v>86</v>
      </c>
      <c r="AV286" s="13" t="s">
        <v>84</v>
      </c>
      <c r="AW286" s="13" t="s">
        <v>32</v>
      </c>
      <c r="AX286" s="13" t="s">
        <v>76</v>
      </c>
      <c r="AY286" s="245" t="s">
        <v>128</v>
      </c>
    </row>
    <row r="287" s="14" customFormat="1">
      <c r="A287" s="14"/>
      <c r="B287" s="246"/>
      <c r="C287" s="247"/>
      <c r="D287" s="231" t="s">
        <v>149</v>
      </c>
      <c r="E287" s="248" t="s">
        <v>1</v>
      </c>
      <c r="F287" s="249" t="s">
        <v>348</v>
      </c>
      <c r="G287" s="247"/>
      <c r="H287" s="250">
        <v>7.2000000000000002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6" t="s">
        <v>149</v>
      </c>
      <c r="AU287" s="256" t="s">
        <v>86</v>
      </c>
      <c r="AV287" s="14" t="s">
        <v>86</v>
      </c>
      <c r="AW287" s="14" t="s">
        <v>32</v>
      </c>
      <c r="AX287" s="14" t="s">
        <v>84</v>
      </c>
      <c r="AY287" s="256" t="s">
        <v>128</v>
      </c>
    </row>
    <row r="288" s="2" customFormat="1" ht="24.15" customHeight="1">
      <c r="A288" s="38"/>
      <c r="B288" s="39"/>
      <c r="C288" s="218" t="s">
        <v>349</v>
      </c>
      <c r="D288" s="218" t="s">
        <v>130</v>
      </c>
      <c r="E288" s="219" t="s">
        <v>350</v>
      </c>
      <c r="F288" s="220" t="s">
        <v>351</v>
      </c>
      <c r="G288" s="221" t="s">
        <v>133</v>
      </c>
      <c r="H288" s="222">
        <v>91.650000000000006</v>
      </c>
      <c r="I288" s="223"/>
      <c r="J288" s="224">
        <f>ROUND(I288*H288,2)</f>
        <v>0</v>
      </c>
      <c r="K288" s="220" t="s">
        <v>134</v>
      </c>
      <c r="L288" s="44"/>
      <c r="M288" s="225" t="s">
        <v>1</v>
      </c>
      <c r="N288" s="226" t="s">
        <v>41</v>
      </c>
      <c r="O288" s="91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135</v>
      </c>
      <c r="AT288" s="229" t="s">
        <v>130</v>
      </c>
      <c r="AU288" s="229" t="s">
        <v>86</v>
      </c>
      <c r="AY288" s="17" t="s">
        <v>128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84</v>
      </c>
      <c r="BK288" s="230">
        <f>ROUND(I288*H288,2)</f>
        <v>0</v>
      </c>
      <c r="BL288" s="17" t="s">
        <v>135</v>
      </c>
      <c r="BM288" s="229" t="s">
        <v>352</v>
      </c>
    </row>
    <row r="289" s="2" customFormat="1">
      <c r="A289" s="38"/>
      <c r="B289" s="39"/>
      <c r="C289" s="40"/>
      <c r="D289" s="231" t="s">
        <v>137</v>
      </c>
      <c r="E289" s="40"/>
      <c r="F289" s="232" t="s">
        <v>353</v>
      </c>
      <c r="G289" s="40"/>
      <c r="H289" s="40"/>
      <c r="I289" s="233"/>
      <c r="J289" s="40"/>
      <c r="K289" s="40"/>
      <c r="L289" s="44"/>
      <c r="M289" s="234"/>
      <c r="N289" s="235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137</v>
      </c>
      <c r="AU289" s="17" t="s">
        <v>86</v>
      </c>
    </row>
    <row r="290" s="2" customFormat="1" ht="16.5" customHeight="1">
      <c r="A290" s="38"/>
      <c r="B290" s="39"/>
      <c r="C290" s="268" t="s">
        <v>354</v>
      </c>
      <c r="D290" s="268" t="s">
        <v>323</v>
      </c>
      <c r="E290" s="269" t="s">
        <v>355</v>
      </c>
      <c r="F290" s="270" t="s">
        <v>356</v>
      </c>
      <c r="G290" s="271" t="s">
        <v>357</v>
      </c>
      <c r="H290" s="272">
        <v>5.4930000000000003</v>
      </c>
      <c r="I290" s="273"/>
      <c r="J290" s="274">
        <f>ROUND(I290*H290,2)</f>
        <v>0</v>
      </c>
      <c r="K290" s="270" t="s">
        <v>134</v>
      </c>
      <c r="L290" s="275"/>
      <c r="M290" s="276" t="s">
        <v>1</v>
      </c>
      <c r="N290" s="277" t="s">
        <v>41</v>
      </c>
      <c r="O290" s="91"/>
      <c r="P290" s="227">
        <f>O290*H290</f>
        <v>0</v>
      </c>
      <c r="Q290" s="227">
        <v>0.001</v>
      </c>
      <c r="R290" s="227">
        <f>Q290*H290</f>
        <v>0.0054930000000000005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181</v>
      </c>
      <c r="AT290" s="229" t="s">
        <v>323</v>
      </c>
      <c r="AU290" s="229" t="s">
        <v>86</v>
      </c>
      <c r="AY290" s="17" t="s">
        <v>128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84</v>
      </c>
      <c r="BK290" s="230">
        <f>ROUND(I290*H290,2)</f>
        <v>0</v>
      </c>
      <c r="BL290" s="17" t="s">
        <v>135</v>
      </c>
      <c r="BM290" s="229" t="s">
        <v>358</v>
      </c>
    </row>
    <row r="291" s="2" customFormat="1">
      <c r="A291" s="38"/>
      <c r="B291" s="39"/>
      <c r="C291" s="40"/>
      <c r="D291" s="231" t="s">
        <v>137</v>
      </c>
      <c r="E291" s="40"/>
      <c r="F291" s="232" t="s">
        <v>356</v>
      </c>
      <c r="G291" s="40"/>
      <c r="H291" s="40"/>
      <c r="I291" s="233"/>
      <c r="J291" s="40"/>
      <c r="K291" s="40"/>
      <c r="L291" s="44"/>
      <c r="M291" s="234"/>
      <c r="N291" s="235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137</v>
      </c>
      <c r="AU291" s="17" t="s">
        <v>86</v>
      </c>
    </row>
    <row r="292" s="14" customFormat="1">
      <c r="A292" s="14"/>
      <c r="B292" s="246"/>
      <c r="C292" s="247"/>
      <c r="D292" s="231" t="s">
        <v>149</v>
      </c>
      <c r="E292" s="248" t="s">
        <v>1</v>
      </c>
      <c r="F292" s="249" t="s">
        <v>359</v>
      </c>
      <c r="G292" s="247"/>
      <c r="H292" s="250">
        <v>5.4930000000000003</v>
      </c>
      <c r="I292" s="251"/>
      <c r="J292" s="247"/>
      <c r="K292" s="247"/>
      <c r="L292" s="252"/>
      <c r="M292" s="253"/>
      <c r="N292" s="254"/>
      <c r="O292" s="254"/>
      <c r="P292" s="254"/>
      <c r="Q292" s="254"/>
      <c r="R292" s="254"/>
      <c r="S292" s="254"/>
      <c r="T292" s="25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6" t="s">
        <v>149</v>
      </c>
      <c r="AU292" s="256" t="s">
        <v>86</v>
      </c>
      <c r="AV292" s="14" t="s">
        <v>86</v>
      </c>
      <c r="AW292" s="14" t="s">
        <v>32</v>
      </c>
      <c r="AX292" s="14" t="s">
        <v>84</v>
      </c>
      <c r="AY292" s="256" t="s">
        <v>128</v>
      </c>
    </row>
    <row r="293" s="2" customFormat="1" ht="24.15" customHeight="1">
      <c r="A293" s="38"/>
      <c r="B293" s="39"/>
      <c r="C293" s="218" t="s">
        <v>360</v>
      </c>
      <c r="D293" s="218" t="s">
        <v>130</v>
      </c>
      <c r="E293" s="219" t="s">
        <v>361</v>
      </c>
      <c r="F293" s="220" t="s">
        <v>362</v>
      </c>
      <c r="G293" s="221" t="s">
        <v>133</v>
      </c>
      <c r="H293" s="222">
        <v>38</v>
      </c>
      <c r="I293" s="223"/>
      <c r="J293" s="224">
        <f>ROUND(I293*H293,2)</f>
        <v>0</v>
      </c>
      <c r="K293" s="220" t="s">
        <v>134</v>
      </c>
      <c r="L293" s="44"/>
      <c r="M293" s="225" t="s">
        <v>1</v>
      </c>
      <c r="N293" s="226" t="s">
        <v>41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135</v>
      </c>
      <c r="AT293" s="229" t="s">
        <v>130</v>
      </c>
      <c r="AU293" s="229" t="s">
        <v>86</v>
      </c>
      <c r="AY293" s="17" t="s">
        <v>128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84</v>
      </c>
      <c r="BK293" s="230">
        <f>ROUND(I293*H293,2)</f>
        <v>0</v>
      </c>
      <c r="BL293" s="17" t="s">
        <v>135</v>
      </c>
      <c r="BM293" s="229" t="s">
        <v>363</v>
      </c>
    </row>
    <row r="294" s="2" customFormat="1">
      <c r="A294" s="38"/>
      <c r="B294" s="39"/>
      <c r="C294" s="40"/>
      <c r="D294" s="231" t="s">
        <v>137</v>
      </c>
      <c r="E294" s="40"/>
      <c r="F294" s="232" t="s">
        <v>364</v>
      </c>
      <c r="G294" s="40"/>
      <c r="H294" s="40"/>
      <c r="I294" s="233"/>
      <c r="J294" s="40"/>
      <c r="K294" s="40"/>
      <c r="L294" s="44"/>
      <c r="M294" s="234"/>
      <c r="N294" s="235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137</v>
      </c>
      <c r="AU294" s="17" t="s">
        <v>86</v>
      </c>
    </row>
    <row r="295" s="14" customFormat="1">
      <c r="A295" s="14"/>
      <c r="B295" s="246"/>
      <c r="C295" s="247"/>
      <c r="D295" s="231" t="s">
        <v>149</v>
      </c>
      <c r="E295" s="248" t="s">
        <v>1</v>
      </c>
      <c r="F295" s="249" t="s">
        <v>365</v>
      </c>
      <c r="G295" s="247"/>
      <c r="H295" s="250">
        <v>38</v>
      </c>
      <c r="I295" s="251"/>
      <c r="J295" s="247"/>
      <c r="K295" s="247"/>
      <c r="L295" s="252"/>
      <c r="M295" s="253"/>
      <c r="N295" s="254"/>
      <c r="O295" s="254"/>
      <c r="P295" s="254"/>
      <c r="Q295" s="254"/>
      <c r="R295" s="254"/>
      <c r="S295" s="254"/>
      <c r="T295" s="25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6" t="s">
        <v>149</v>
      </c>
      <c r="AU295" s="256" t="s">
        <v>86</v>
      </c>
      <c r="AV295" s="14" t="s">
        <v>86</v>
      </c>
      <c r="AW295" s="14" t="s">
        <v>32</v>
      </c>
      <c r="AX295" s="14" t="s">
        <v>84</v>
      </c>
      <c r="AY295" s="256" t="s">
        <v>128</v>
      </c>
    </row>
    <row r="296" s="2" customFormat="1" ht="24.15" customHeight="1">
      <c r="A296" s="38"/>
      <c r="B296" s="39"/>
      <c r="C296" s="218" t="s">
        <v>366</v>
      </c>
      <c r="D296" s="218" t="s">
        <v>130</v>
      </c>
      <c r="E296" s="219" t="s">
        <v>367</v>
      </c>
      <c r="F296" s="220" t="s">
        <v>368</v>
      </c>
      <c r="G296" s="221" t="s">
        <v>133</v>
      </c>
      <c r="H296" s="222">
        <v>38</v>
      </c>
      <c r="I296" s="223"/>
      <c r="J296" s="224">
        <f>ROUND(I296*H296,2)</f>
        <v>0</v>
      </c>
      <c r="K296" s="220" t="s">
        <v>134</v>
      </c>
      <c r="L296" s="44"/>
      <c r="M296" s="225" t="s">
        <v>1</v>
      </c>
      <c r="N296" s="226" t="s">
        <v>41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135</v>
      </c>
      <c r="AT296" s="229" t="s">
        <v>130</v>
      </c>
      <c r="AU296" s="229" t="s">
        <v>86</v>
      </c>
      <c r="AY296" s="17" t="s">
        <v>128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84</v>
      </c>
      <c r="BK296" s="230">
        <f>ROUND(I296*H296,2)</f>
        <v>0</v>
      </c>
      <c r="BL296" s="17" t="s">
        <v>135</v>
      </c>
      <c r="BM296" s="229" t="s">
        <v>369</v>
      </c>
    </row>
    <row r="297" s="2" customFormat="1">
      <c r="A297" s="38"/>
      <c r="B297" s="39"/>
      <c r="C297" s="40"/>
      <c r="D297" s="231" t="s">
        <v>137</v>
      </c>
      <c r="E297" s="40"/>
      <c r="F297" s="232" t="s">
        <v>370</v>
      </c>
      <c r="G297" s="40"/>
      <c r="H297" s="40"/>
      <c r="I297" s="233"/>
      <c r="J297" s="40"/>
      <c r="K297" s="40"/>
      <c r="L297" s="44"/>
      <c r="M297" s="234"/>
      <c r="N297" s="235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137</v>
      </c>
      <c r="AU297" s="17" t="s">
        <v>86</v>
      </c>
    </row>
    <row r="298" s="14" customFormat="1">
      <c r="A298" s="14"/>
      <c r="B298" s="246"/>
      <c r="C298" s="247"/>
      <c r="D298" s="231" t="s">
        <v>149</v>
      </c>
      <c r="E298" s="248" t="s">
        <v>1</v>
      </c>
      <c r="F298" s="249" t="s">
        <v>371</v>
      </c>
      <c r="G298" s="247"/>
      <c r="H298" s="250">
        <v>38</v>
      </c>
      <c r="I298" s="251"/>
      <c r="J298" s="247"/>
      <c r="K298" s="247"/>
      <c r="L298" s="252"/>
      <c r="M298" s="253"/>
      <c r="N298" s="254"/>
      <c r="O298" s="254"/>
      <c r="P298" s="254"/>
      <c r="Q298" s="254"/>
      <c r="R298" s="254"/>
      <c r="S298" s="254"/>
      <c r="T298" s="25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6" t="s">
        <v>149</v>
      </c>
      <c r="AU298" s="256" t="s">
        <v>86</v>
      </c>
      <c r="AV298" s="14" t="s">
        <v>86</v>
      </c>
      <c r="AW298" s="14" t="s">
        <v>32</v>
      </c>
      <c r="AX298" s="14" t="s">
        <v>84</v>
      </c>
      <c r="AY298" s="256" t="s">
        <v>128</v>
      </c>
    </row>
    <row r="299" s="2" customFormat="1" ht="24.15" customHeight="1">
      <c r="A299" s="38"/>
      <c r="B299" s="39"/>
      <c r="C299" s="218" t="s">
        <v>372</v>
      </c>
      <c r="D299" s="218" t="s">
        <v>130</v>
      </c>
      <c r="E299" s="219" t="s">
        <v>373</v>
      </c>
      <c r="F299" s="220" t="s">
        <v>374</v>
      </c>
      <c r="G299" s="221" t="s">
        <v>133</v>
      </c>
      <c r="H299" s="222">
        <v>145</v>
      </c>
      <c r="I299" s="223"/>
      <c r="J299" s="224">
        <f>ROUND(I299*H299,2)</f>
        <v>0</v>
      </c>
      <c r="K299" s="220" t="s">
        <v>134</v>
      </c>
      <c r="L299" s="44"/>
      <c r="M299" s="225" t="s">
        <v>1</v>
      </c>
      <c r="N299" s="226" t="s">
        <v>41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135</v>
      </c>
      <c r="AT299" s="229" t="s">
        <v>130</v>
      </c>
      <c r="AU299" s="229" t="s">
        <v>86</v>
      </c>
      <c r="AY299" s="17" t="s">
        <v>128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84</v>
      </c>
      <c r="BK299" s="230">
        <f>ROUND(I299*H299,2)</f>
        <v>0</v>
      </c>
      <c r="BL299" s="17" t="s">
        <v>135</v>
      </c>
      <c r="BM299" s="229" t="s">
        <v>375</v>
      </c>
    </row>
    <row r="300" s="2" customFormat="1">
      <c r="A300" s="38"/>
      <c r="B300" s="39"/>
      <c r="C300" s="40"/>
      <c r="D300" s="231" t="s">
        <v>137</v>
      </c>
      <c r="E300" s="40"/>
      <c r="F300" s="232" t="s">
        <v>376</v>
      </c>
      <c r="G300" s="40"/>
      <c r="H300" s="40"/>
      <c r="I300" s="233"/>
      <c r="J300" s="40"/>
      <c r="K300" s="40"/>
      <c r="L300" s="44"/>
      <c r="M300" s="234"/>
      <c r="N300" s="235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137</v>
      </c>
      <c r="AU300" s="17" t="s">
        <v>86</v>
      </c>
    </row>
    <row r="301" s="2" customFormat="1" ht="24.15" customHeight="1">
      <c r="A301" s="38"/>
      <c r="B301" s="39"/>
      <c r="C301" s="218" t="s">
        <v>377</v>
      </c>
      <c r="D301" s="218" t="s">
        <v>130</v>
      </c>
      <c r="E301" s="219" t="s">
        <v>378</v>
      </c>
      <c r="F301" s="220" t="s">
        <v>379</v>
      </c>
      <c r="G301" s="221" t="s">
        <v>133</v>
      </c>
      <c r="H301" s="222">
        <v>815.39999999999998</v>
      </c>
      <c r="I301" s="223"/>
      <c r="J301" s="224">
        <f>ROUND(I301*H301,2)</f>
        <v>0</v>
      </c>
      <c r="K301" s="220" t="s">
        <v>134</v>
      </c>
      <c r="L301" s="44"/>
      <c r="M301" s="225" t="s">
        <v>1</v>
      </c>
      <c r="N301" s="226" t="s">
        <v>41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135</v>
      </c>
      <c r="AT301" s="229" t="s">
        <v>130</v>
      </c>
      <c r="AU301" s="229" t="s">
        <v>86</v>
      </c>
      <c r="AY301" s="17" t="s">
        <v>128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84</v>
      </c>
      <c r="BK301" s="230">
        <f>ROUND(I301*H301,2)</f>
        <v>0</v>
      </c>
      <c r="BL301" s="17" t="s">
        <v>135</v>
      </c>
      <c r="BM301" s="229" t="s">
        <v>380</v>
      </c>
    </row>
    <row r="302" s="2" customFormat="1">
      <c r="A302" s="38"/>
      <c r="B302" s="39"/>
      <c r="C302" s="40"/>
      <c r="D302" s="231" t="s">
        <v>137</v>
      </c>
      <c r="E302" s="40"/>
      <c r="F302" s="232" t="s">
        <v>381</v>
      </c>
      <c r="G302" s="40"/>
      <c r="H302" s="40"/>
      <c r="I302" s="233"/>
      <c r="J302" s="40"/>
      <c r="K302" s="40"/>
      <c r="L302" s="44"/>
      <c r="M302" s="234"/>
      <c r="N302" s="235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137</v>
      </c>
      <c r="AU302" s="17" t="s">
        <v>86</v>
      </c>
    </row>
    <row r="303" s="13" customFormat="1">
      <c r="A303" s="13"/>
      <c r="B303" s="236"/>
      <c r="C303" s="237"/>
      <c r="D303" s="231" t="s">
        <v>149</v>
      </c>
      <c r="E303" s="238" t="s">
        <v>1</v>
      </c>
      <c r="F303" s="239" t="s">
        <v>382</v>
      </c>
      <c r="G303" s="237"/>
      <c r="H303" s="238" t="s">
        <v>1</v>
      </c>
      <c r="I303" s="240"/>
      <c r="J303" s="237"/>
      <c r="K303" s="237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149</v>
      </c>
      <c r="AU303" s="245" t="s">
        <v>86</v>
      </c>
      <c r="AV303" s="13" t="s">
        <v>84</v>
      </c>
      <c r="AW303" s="13" t="s">
        <v>32</v>
      </c>
      <c r="AX303" s="13" t="s">
        <v>76</v>
      </c>
      <c r="AY303" s="245" t="s">
        <v>128</v>
      </c>
    </row>
    <row r="304" s="14" customFormat="1">
      <c r="A304" s="14"/>
      <c r="B304" s="246"/>
      <c r="C304" s="247"/>
      <c r="D304" s="231" t="s">
        <v>149</v>
      </c>
      <c r="E304" s="248" t="s">
        <v>1</v>
      </c>
      <c r="F304" s="249" t="s">
        <v>383</v>
      </c>
      <c r="G304" s="247"/>
      <c r="H304" s="250">
        <v>653.39999999999998</v>
      </c>
      <c r="I304" s="251"/>
      <c r="J304" s="247"/>
      <c r="K304" s="247"/>
      <c r="L304" s="252"/>
      <c r="M304" s="253"/>
      <c r="N304" s="254"/>
      <c r="O304" s="254"/>
      <c r="P304" s="254"/>
      <c r="Q304" s="254"/>
      <c r="R304" s="254"/>
      <c r="S304" s="254"/>
      <c r="T304" s="25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6" t="s">
        <v>149</v>
      </c>
      <c r="AU304" s="256" t="s">
        <v>86</v>
      </c>
      <c r="AV304" s="14" t="s">
        <v>86</v>
      </c>
      <c r="AW304" s="14" t="s">
        <v>32</v>
      </c>
      <c r="AX304" s="14" t="s">
        <v>76</v>
      </c>
      <c r="AY304" s="256" t="s">
        <v>128</v>
      </c>
    </row>
    <row r="305" s="13" customFormat="1">
      <c r="A305" s="13"/>
      <c r="B305" s="236"/>
      <c r="C305" s="237"/>
      <c r="D305" s="231" t="s">
        <v>149</v>
      </c>
      <c r="E305" s="238" t="s">
        <v>1</v>
      </c>
      <c r="F305" s="239" t="s">
        <v>384</v>
      </c>
      <c r="G305" s="237"/>
      <c r="H305" s="238" t="s">
        <v>1</v>
      </c>
      <c r="I305" s="240"/>
      <c r="J305" s="237"/>
      <c r="K305" s="237"/>
      <c r="L305" s="241"/>
      <c r="M305" s="242"/>
      <c r="N305" s="243"/>
      <c r="O305" s="243"/>
      <c r="P305" s="243"/>
      <c r="Q305" s="243"/>
      <c r="R305" s="243"/>
      <c r="S305" s="243"/>
      <c r="T305" s="24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5" t="s">
        <v>149</v>
      </c>
      <c r="AU305" s="245" t="s">
        <v>86</v>
      </c>
      <c r="AV305" s="13" t="s">
        <v>84</v>
      </c>
      <c r="AW305" s="13" t="s">
        <v>32</v>
      </c>
      <c r="AX305" s="13" t="s">
        <v>76</v>
      </c>
      <c r="AY305" s="245" t="s">
        <v>128</v>
      </c>
    </row>
    <row r="306" s="13" customFormat="1">
      <c r="A306" s="13"/>
      <c r="B306" s="236"/>
      <c r="C306" s="237"/>
      <c r="D306" s="231" t="s">
        <v>149</v>
      </c>
      <c r="E306" s="238" t="s">
        <v>1</v>
      </c>
      <c r="F306" s="239" t="s">
        <v>220</v>
      </c>
      <c r="G306" s="237"/>
      <c r="H306" s="238" t="s">
        <v>1</v>
      </c>
      <c r="I306" s="240"/>
      <c r="J306" s="237"/>
      <c r="K306" s="237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149</v>
      </c>
      <c r="AU306" s="245" t="s">
        <v>86</v>
      </c>
      <c r="AV306" s="13" t="s">
        <v>84</v>
      </c>
      <c r="AW306" s="13" t="s">
        <v>32</v>
      </c>
      <c r="AX306" s="13" t="s">
        <v>76</v>
      </c>
      <c r="AY306" s="245" t="s">
        <v>128</v>
      </c>
    </row>
    <row r="307" s="14" customFormat="1">
      <c r="A307" s="14"/>
      <c r="B307" s="246"/>
      <c r="C307" s="247"/>
      <c r="D307" s="231" t="s">
        <v>149</v>
      </c>
      <c r="E307" s="248" t="s">
        <v>1</v>
      </c>
      <c r="F307" s="249" t="s">
        <v>385</v>
      </c>
      <c r="G307" s="247"/>
      <c r="H307" s="250">
        <v>17</v>
      </c>
      <c r="I307" s="251"/>
      <c r="J307" s="247"/>
      <c r="K307" s="247"/>
      <c r="L307" s="252"/>
      <c r="M307" s="253"/>
      <c r="N307" s="254"/>
      <c r="O307" s="254"/>
      <c r="P307" s="254"/>
      <c r="Q307" s="254"/>
      <c r="R307" s="254"/>
      <c r="S307" s="254"/>
      <c r="T307" s="25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6" t="s">
        <v>149</v>
      </c>
      <c r="AU307" s="256" t="s">
        <v>86</v>
      </c>
      <c r="AV307" s="14" t="s">
        <v>86</v>
      </c>
      <c r="AW307" s="14" t="s">
        <v>32</v>
      </c>
      <c r="AX307" s="14" t="s">
        <v>76</v>
      </c>
      <c r="AY307" s="256" t="s">
        <v>128</v>
      </c>
    </row>
    <row r="308" s="13" customFormat="1">
      <c r="A308" s="13"/>
      <c r="B308" s="236"/>
      <c r="C308" s="237"/>
      <c r="D308" s="231" t="s">
        <v>149</v>
      </c>
      <c r="E308" s="238" t="s">
        <v>1</v>
      </c>
      <c r="F308" s="239" t="s">
        <v>386</v>
      </c>
      <c r="G308" s="237"/>
      <c r="H308" s="238" t="s">
        <v>1</v>
      </c>
      <c r="I308" s="240"/>
      <c r="J308" s="237"/>
      <c r="K308" s="237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149</v>
      </c>
      <c r="AU308" s="245" t="s">
        <v>86</v>
      </c>
      <c r="AV308" s="13" t="s">
        <v>84</v>
      </c>
      <c r="AW308" s="13" t="s">
        <v>32</v>
      </c>
      <c r="AX308" s="13" t="s">
        <v>76</v>
      </c>
      <c r="AY308" s="245" t="s">
        <v>128</v>
      </c>
    </row>
    <row r="309" s="14" customFormat="1">
      <c r="A309" s="14"/>
      <c r="B309" s="246"/>
      <c r="C309" s="247"/>
      <c r="D309" s="231" t="s">
        <v>149</v>
      </c>
      <c r="E309" s="248" t="s">
        <v>1</v>
      </c>
      <c r="F309" s="249" t="s">
        <v>387</v>
      </c>
      <c r="G309" s="247"/>
      <c r="H309" s="250">
        <v>75</v>
      </c>
      <c r="I309" s="251"/>
      <c r="J309" s="247"/>
      <c r="K309" s="247"/>
      <c r="L309" s="252"/>
      <c r="M309" s="253"/>
      <c r="N309" s="254"/>
      <c r="O309" s="254"/>
      <c r="P309" s="254"/>
      <c r="Q309" s="254"/>
      <c r="R309" s="254"/>
      <c r="S309" s="254"/>
      <c r="T309" s="25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6" t="s">
        <v>149</v>
      </c>
      <c r="AU309" s="256" t="s">
        <v>86</v>
      </c>
      <c r="AV309" s="14" t="s">
        <v>86</v>
      </c>
      <c r="AW309" s="14" t="s">
        <v>32</v>
      </c>
      <c r="AX309" s="14" t="s">
        <v>76</v>
      </c>
      <c r="AY309" s="256" t="s">
        <v>128</v>
      </c>
    </row>
    <row r="310" s="13" customFormat="1">
      <c r="A310" s="13"/>
      <c r="B310" s="236"/>
      <c r="C310" s="237"/>
      <c r="D310" s="231" t="s">
        <v>149</v>
      </c>
      <c r="E310" s="238" t="s">
        <v>1</v>
      </c>
      <c r="F310" s="239" t="s">
        <v>388</v>
      </c>
      <c r="G310" s="237"/>
      <c r="H310" s="238" t="s">
        <v>1</v>
      </c>
      <c r="I310" s="240"/>
      <c r="J310" s="237"/>
      <c r="K310" s="237"/>
      <c r="L310" s="241"/>
      <c r="M310" s="242"/>
      <c r="N310" s="243"/>
      <c r="O310" s="243"/>
      <c r="P310" s="243"/>
      <c r="Q310" s="243"/>
      <c r="R310" s="243"/>
      <c r="S310" s="243"/>
      <c r="T310" s="24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5" t="s">
        <v>149</v>
      </c>
      <c r="AU310" s="245" t="s">
        <v>86</v>
      </c>
      <c r="AV310" s="13" t="s">
        <v>84</v>
      </c>
      <c r="AW310" s="13" t="s">
        <v>32</v>
      </c>
      <c r="AX310" s="13" t="s">
        <v>76</v>
      </c>
      <c r="AY310" s="245" t="s">
        <v>128</v>
      </c>
    </row>
    <row r="311" s="14" customFormat="1">
      <c r="A311" s="14"/>
      <c r="B311" s="246"/>
      <c r="C311" s="247"/>
      <c r="D311" s="231" t="s">
        <v>149</v>
      </c>
      <c r="E311" s="248" t="s">
        <v>1</v>
      </c>
      <c r="F311" s="249" t="s">
        <v>389</v>
      </c>
      <c r="G311" s="247"/>
      <c r="H311" s="250">
        <v>70</v>
      </c>
      <c r="I311" s="251"/>
      <c r="J311" s="247"/>
      <c r="K311" s="247"/>
      <c r="L311" s="252"/>
      <c r="M311" s="253"/>
      <c r="N311" s="254"/>
      <c r="O311" s="254"/>
      <c r="P311" s="254"/>
      <c r="Q311" s="254"/>
      <c r="R311" s="254"/>
      <c r="S311" s="254"/>
      <c r="T311" s="25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6" t="s">
        <v>149</v>
      </c>
      <c r="AU311" s="256" t="s">
        <v>86</v>
      </c>
      <c r="AV311" s="14" t="s">
        <v>86</v>
      </c>
      <c r="AW311" s="14" t="s">
        <v>32</v>
      </c>
      <c r="AX311" s="14" t="s">
        <v>76</v>
      </c>
      <c r="AY311" s="256" t="s">
        <v>128</v>
      </c>
    </row>
    <row r="312" s="15" customFormat="1">
      <c r="A312" s="15"/>
      <c r="B312" s="257"/>
      <c r="C312" s="258"/>
      <c r="D312" s="231" t="s">
        <v>149</v>
      </c>
      <c r="E312" s="259" t="s">
        <v>1</v>
      </c>
      <c r="F312" s="260" t="s">
        <v>164</v>
      </c>
      <c r="G312" s="258"/>
      <c r="H312" s="261">
        <v>815.39999999999998</v>
      </c>
      <c r="I312" s="262"/>
      <c r="J312" s="258"/>
      <c r="K312" s="258"/>
      <c r="L312" s="263"/>
      <c r="M312" s="264"/>
      <c r="N312" s="265"/>
      <c r="O312" s="265"/>
      <c r="P312" s="265"/>
      <c r="Q312" s="265"/>
      <c r="R312" s="265"/>
      <c r="S312" s="265"/>
      <c r="T312" s="266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7" t="s">
        <v>149</v>
      </c>
      <c r="AU312" s="267" t="s">
        <v>86</v>
      </c>
      <c r="AV312" s="15" t="s">
        <v>135</v>
      </c>
      <c r="AW312" s="15" t="s">
        <v>32</v>
      </c>
      <c r="AX312" s="15" t="s">
        <v>84</v>
      </c>
      <c r="AY312" s="267" t="s">
        <v>128</v>
      </c>
    </row>
    <row r="313" s="2" customFormat="1" ht="16.5" customHeight="1">
      <c r="A313" s="38"/>
      <c r="B313" s="39"/>
      <c r="C313" s="268" t="s">
        <v>390</v>
      </c>
      <c r="D313" s="268" t="s">
        <v>323</v>
      </c>
      <c r="E313" s="269" t="s">
        <v>391</v>
      </c>
      <c r="F313" s="270" t="s">
        <v>392</v>
      </c>
      <c r="G313" s="271" t="s">
        <v>298</v>
      </c>
      <c r="H313" s="272">
        <v>305.77499999999998</v>
      </c>
      <c r="I313" s="273"/>
      <c r="J313" s="274">
        <f>ROUND(I313*H313,2)</f>
        <v>0</v>
      </c>
      <c r="K313" s="270" t="s">
        <v>393</v>
      </c>
      <c r="L313" s="275"/>
      <c r="M313" s="276" t="s">
        <v>1</v>
      </c>
      <c r="N313" s="277" t="s">
        <v>41</v>
      </c>
      <c r="O313" s="91"/>
      <c r="P313" s="227">
        <f>O313*H313</f>
        <v>0</v>
      </c>
      <c r="Q313" s="227">
        <v>1</v>
      </c>
      <c r="R313" s="227">
        <f>Q313*H313</f>
        <v>305.77499999999998</v>
      </c>
      <c r="S313" s="227">
        <v>0</v>
      </c>
      <c r="T313" s="22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181</v>
      </c>
      <c r="AT313" s="229" t="s">
        <v>323</v>
      </c>
      <c r="AU313" s="229" t="s">
        <v>86</v>
      </c>
      <c r="AY313" s="17" t="s">
        <v>128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84</v>
      </c>
      <c r="BK313" s="230">
        <f>ROUND(I313*H313,2)</f>
        <v>0</v>
      </c>
      <c r="BL313" s="17" t="s">
        <v>135</v>
      </c>
      <c r="BM313" s="229" t="s">
        <v>394</v>
      </c>
    </row>
    <row r="314" s="2" customFormat="1">
      <c r="A314" s="38"/>
      <c r="B314" s="39"/>
      <c r="C314" s="40"/>
      <c r="D314" s="231" t="s">
        <v>137</v>
      </c>
      <c r="E314" s="40"/>
      <c r="F314" s="232" t="s">
        <v>392</v>
      </c>
      <c r="G314" s="40"/>
      <c r="H314" s="40"/>
      <c r="I314" s="233"/>
      <c r="J314" s="40"/>
      <c r="K314" s="40"/>
      <c r="L314" s="44"/>
      <c r="M314" s="234"/>
      <c r="N314" s="235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137</v>
      </c>
      <c r="AU314" s="17" t="s">
        <v>86</v>
      </c>
    </row>
    <row r="315" s="13" customFormat="1">
      <c r="A315" s="13"/>
      <c r="B315" s="236"/>
      <c r="C315" s="237"/>
      <c r="D315" s="231" t="s">
        <v>149</v>
      </c>
      <c r="E315" s="238" t="s">
        <v>1</v>
      </c>
      <c r="F315" s="239" t="s">
        <v>395</v>
      </c>
      <c r="G315" s="237"/>
      <c r="H315" s="238" t="s">
        <v>1</v>
      </c>
      <c r="I315" s="240"/>
      <c r="J315" s="237"/>
      <c r="K315" s="237"/>
      <c r="L315" s="241"/>
      <c r="M315" s="242"/>
      <c r="N315" s="243"/>
      <c r="O315" s="243"/>
      <c r="P315" s="243"/>
      <c r="Q315" s="243"/>
      <c r="R315" s="243"/>
      <c r="S315" s="243"/>
      <c r="T315" s="24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5" t="s">
        <v>149</v>
      </c>
      <c r="AU315" s="245" t="s">
        <v>86</v>
      </c>
      <c r="AV315" s="13" t="s">
        <v>84</v>
      </c>
      <c r="AW315" s="13" t="s">
        <v>32</v>
      </c>
      <c r="AX315" s="13" t="s">
        <v>76</v>
      </c>
      <c r="AY315" s="245" t="s">
        <v>128</v>
      </c>
    </row>
    <row r="316" s="14" customFormat="1">
      <c r="A316" s="14"/>
      <c r="B316" s="246"/>
      <c r="C316" s="247"/>
      <c r="D316" s="231" t="s">
        <v>149</v>
      </c>
      <c r="E316" s="248" t="s">
        <v>1</v>
      </c>
      <c r="F316" s="249" t="s">
        <v>396</v>
      </c>
      <c r="G316" s="247"/>
      <c r="H316" s="250">
        <v>305.77499999999998</v>
      </c>
      <c r="I316" s="251"/>
      <c r="J316" s="247"/>
      <c r="K316" s="247"/>
      <c r="L316" s="252"/>
      <c r="M316" s="253"/>
      <c r="N316" s="254"/>
      <c r="O316" s="254"/>
      <c r="P316" s="254"/>
      <c r="Q316" s="254"/>
      <c r="R316" s="254"/>
      <c r="S316" s="254"/>
      <c r="T316" s="25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6" t="s">
        <v>149</v>
      </c>
      <c r="AU316" s="256" t="s">
        <v>86</v>
      </c>
      <c r="AV316" s="14" t="s">
        <v>86</v>
      </c>
      <c r="AW316" s="14" t="s">
        <v>32</v>
      </c>
      <c r="AX316" s="14" t="s">
        <v>84</v>
      </c>
      <c r="AY316" s="256" t="s">
        <v>128</v>
      </c>
    </row>
    <row r="317" s="2" customFormat="1" ht="24.15" customHeight="1">
      <c r="A317" s="38"/>
      <c r="B317" s="39"/>
      <c r="C317" s="218" t="s">
        <v>397</v>
      </c>
      <c r="D317" s="218" t="s">
        <v>130</v>
      </c>
      <c r="E317" s="219" t="s">
        <v>398</v>
      </c>
      <c r="F317" s="220" t="s">
        <v>399</v>
      </c>
      <c r="G317" s="221" t="s">
        <v>133</v>
      </c>
      <c r="H317" s="222">
        <v>91.650000000000006</v>
      </c>
      <c r="I317" s="223"/>
      <c r="J317" s="224">
        <f>ROUND(I317*H317,2)</f>
        <v>0</v>
      </c>
      <c r="K317" s="220" t="s">
        <v>134</v>
      </c>
      <c r="L317" s="44"/>
      <c r="M317" s="225" t="s">
        <v>1</v>
      </c>
      <c r="N317" s="226" t="s">
        <v>41</v>
      </c>
      <c r="O317" s="91"/>
      <c r="P317" s="227">
        <f>O317*H317</f>
        <v>0</v>
      </c>
      <c r="Q317" s="227">
        <v>0</v>
      </c>
      <c r="R317" s="227">
        <f>Q317*H317</f>
        <v>0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135</v>
      </c>
      <c r="AT317" s="229" t="s">
        <v>130</v>
      </c>
      <c r="AU317" s="229" t="s">
        <v>86</v>
      </c>
      <c r="AY317" s="17" t="s">
        <v>128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84</v>
      </c>
      <c r="BK317" s="230">
        <f>ROUND(I317*H317,2)</f>
        <v>0</v>
      </c>
      <c r="BL317" s="17" t="s">
        <v>135</v>
      </c>
      <c r="BM317" s="229" t="s">
        <v>400</v>
      </c>
    </row>
    <row r="318" s="2" customFormat="1">
      <c r="A318" s="38"/>
      <c r="B318" s="39"/>
      <c r="C318" s="40"/>
      <c r="D318" s="231" t="s">
        <v>137</v>
      </c>
      <c r="E318" s="40"/>
      <c r="F318" s="232" t="s">
        <v>401</v>
      </c>
      <c r="G318" s="40"/>
      <c r="H318" s="40"/>
      <c r="I318" s="233"/>
      <c r="J318" s="40"/>
      <c r="K318" s="40"/>
      <c r="L318" s="44"/>
      <c r="M318" s="234"/>
      <c r="N318" s="235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137</v>
      </c>
      <c r="AU318" s="17" t="s">
        <v>86</v>
      </c>
    </row>
    <row r="319" s="13" customFormat="1">
      <c r="A319" s="13"/>
      <c r="B319" s="236"/>
      <c r="C319" s="237"/>
      <c r="D319" s="231" t="s">
        <v>149</v>
      </c>
      <c r="E319" s="238" t="s">
        <v>1</v>
      </c>
      <c r="F319" s="239" t="s">
        <v>402</v>
      </c>
      <c r="G319" s="237"/>
      <c r="H319" s="238" t="s">
        <v>1</v>
      </c>
      <c r="I319" s="240"/>
      <c r="J319" s="237"/>
      <c r="K319" s="237"/>
      <c r="L319" s="241"/>
      <c r="M319" s="242"/>
      <c r="N319" s="243"/>
      <c r="O319" s="243"/>
      <c r="P319" s="243"/>
      <c r="Q319" s="243"/>
      <c r="R319" s="243"/>
      <c r="S319" s="243"/>
      <c r="T319" s="24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5" t="s">
        <v>149</v>
      </c>
      <c r="AU319" s="245" t="s">
        <v>86</v>
      </c>
      <c r="AV319" s="13" t="s">
        <v>84</v>
      </c>
      <c r="AW319" s="13" t="s">
        <v>32</v>
      </c>
      <c r="AX319" s="13" t="s">
        <v>76</v>
      </c>
      <c r="AY319" s="245" t="s">
        <v>128</v>
      </c>
    </row>
    <row r="320" s="14" customFormat="1">
      <c r="A320" s="14"/>
      <c r="B320" s="246"/>
      <c r="C320" s="247"/>
      <c r="D320" s="231" t="s">
        <v>149</v>
      </c>
      <c r="E320" s="248" t="s">
        <v>1</v>
      </c>
      <c r="F320" s="249" t="s">
        <v>403</v>
      </c>
      <c r="G320" s="247"/>
      <c r="H320" s="250">
        <v>91.650000000000006</v>
      </c>
      <c r="I320" s="251"/>
      <c r="J320" s="247"/>
      <c r="K320" s="247"/>
      <c r="L320" s="252"/>
      <c r="M320" s="253"/>
      <c r="N320" s="254"/>
      <c r="O320" s="254"/>
      <c r="P320" s="254"/>
      <c r="Q320" s="254"/>
      <c r="R320" s="254"/>
      <c r="S320" s="254"/>
      <c r="T320" s="25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6" t="s">
        <v>149</v>
      </c>
      <c r="AU320" s="256" t="s">
        <v>86</v>
      </c>
      <c r="AV320" s="14" t="s">
        <v>86</v>
      </c>
      <c r="AW320" s="14" t="s">
        <v>32</v>
      </c>
      <c r="AX320" s="14" t="s">
        <v>84</v>
      </c>
      <c r="AY320" s="256" t="s">
        <v>128</v>
      </c>
    </row>
    <row r="321" s="2" customFormat="1" ht="24.15" customHeight="1">
      <c r="A321" s="38"/>
      <c r="B321" s="39"/>
      <c r="C321" s="218" t="s">
        <v>404</v>
      </c>
      <c r="D321" s="218" t="s">
        <v>130</v>
      </c>
      <c r="E321" s="219" t="s">
        <v>405</v>
      </c>
      <c r="F321" s="220" t="s">
        <v>406</v>
      </c>
      <c r="G321" s="221" t="s">
        <v>133</v>
      </c>
      <c r="H321" s="222">
        <v>145</v>
      </c>
      <c r="I321" s="223"/>
      <c r="J321" s="224">
        <f>ROUND(I321*H321,2)</f>
        <v>0</v>
      </c>
      <c r="K321" s="220" t="s">
        <v>134</v>
      </c>
      <c r="L321" s="44"/>
      <c r="M321" s="225" t="s">
        <v>1</v>
      </c>
      <c r="N321" s="226" t="s">
        <v>41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135</v>
      </c>
      <c r="AT321" s="229" t="s">
        <v>130</v>
      </c>
      <c r="AU321" s="229" t="s">
        <v>86</v>
      </c>
      <c r="AY321" s="17" t="s">
        <v>128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84</v>
      </c>
      <c r="BK321" s="230">
        <f>ROUND(I321*H321,2)</f>
        <v>0</v>
      </c>
      <c r="BL321" s="17" t="s">
        <v>135</v>
      </c>
      <c r="BM321" s="229" t="s">
        <v>407</v>
      </c>
    </row>
    <row r="322" s="2" customFormat="1">
      <c r="A322" s="38"/>
      <c r="B322" s="39"/>
      <c r="C322" s="40"/>
      <c r="D322" s="231" t="s">
        <v>137</v>
      </c>
      <c r="E322" s="40"/>
      <c r="F322" s="232" t="s">
        <v>408</v>
      </c>
      <c r="G322" s="40"/>
      <c r="H322" s="40"/>
      <c r="I322" s="233"/>
      <c r="J322" s="40"/>
      <c r="K322" s="40"/>
      <c r="L322" s="44"/>
      <c r="M322" s="234"/>
      <c r="N322" s="235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137</v>
      </c>
      <c r="AU322" s="17" t="s">
        <v>86</v>
      </c>
    </row>
    <row r="323" s="14" customFormat="1">
      <c r="A323" s="14"/>
      <c r="B323" s="246"/>
      <c r="C323" s="247"/>
      <c r="D323" s="231" t="s">
        <v>149</v>
      </c>
      <c r="E323" s="248" t="s">
        <v>1</v>
      </c>
      <c r="F323" s="249" t="s">
        <v>409</v>
      </c>
      <c r="G323" s="247"/>
      <c r="H323" s="250">
        <v>145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6" t="s">
        <v>149</v>
      </c>
      <c r="AU323" s="256" t="s">
        <v>86</v>
      </c>
      <c r="AV323" s="14" t="s">
        <v>86</v>
      </c>
      <c r="AW323" s="14" t="s">
        <v>32</v>
      </c>
      <c r="AX323" s="14" t="s">
        <v>84</v>
      </c>
      <c r="AY323" s="256" t="s">
        <v>128</v>
      </c>
    </row>
    <row r="324" s="2" customFormat="1" ht="16.5" customHeight="1">
      <c r="A324" s="38"/>
      <c r="B324" s="39"/>
      <c r="C324" s="218" t="s">
        <v>371</v>
      </c>
      <c r="D324" s="218" t="s">
        <v>130</v>
      </c>
      <c r="E324" s="219" t="s">
        <v>410</v>
      </c>
      <c r="F324" s="220" t="s">
        <v>411</v>
      </c>
      <c r="G324" s="221" t="s">
        <v>133</v>
      </c>
      <c r="H324" s="222">
        <v>91.650000000000006</v>
      </c>
      <c r="I324" s="223"/>
      <c r="J324" s="224">
        <f>ROUND(I324*H324,2)</f>
        <v>0</v>
      </c>
      <c r="K324" s="220" t="s">
        <v>134</v>
      </c>
      <c r="L324" s="44"/>
      <c r="M324" s="225" t="s">
        <v>1</v>
      </c>
      <c r="N324" s="226" t="s">
        <v>41</v>
      </c>
      <c r="O324" s="91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9" t="s">
        <v>135</v>
      </c>
      <c r="AT324" s="229" t="s">
        <v>130</v>
      </c>
      <c r="AU324" s="229" t="s">
        <v>86</v>
      </c>
      <c r="AY324" s="17" t="s">
        <v>128</v>
      </c>
      <c r="BE324" s="230">
        <f>IF(N324="základní",J324,0)</f>
        <v>0</v>
      </c>
      <c r="BF324" s="230">
        <f>IF(N324="snížená",J324,0)</f>
        <v>0</v>
      </c>
      <c r="BG324" s="230">
        <f>IF(N324="zákl. přenesená",J324,0)</f>
        <v>0</v>
      </c>
      <c r="BH324" s="230">
        <f>IF(N324="sníž. přenesená",J324,0)</f>
        <v>0</v>
      </c>
      <c r="BI324" s="230">
        <f>IF(N324="nulová",J324,0)</f>
        <v>0</v>
      </c>
      <c r="BJ324" s="17" t="s">
        <v>84</v>
      </c>
      <c r="BK324" s="230">
        <f>ROUND(I324*H324,2)</f>
        <v>0</v>
      </c>
      <c r="BL324" s="17" t="s">
        <v>135</v>
      </c>
      <c r="BM324" s="229" t="s">
        <v>412</v>
      </c>
    </row>
    <row r="325" s="2" customFormat="1">
      <c r="A325" s="38"/>
      <c r="B325" s="39"/>
      <c r="C325" s="40"/>
      <c r="D325" s="231" t="s">
        <v>137</v>
      </c>
      <c r="E325" s="40"/>
      <c r="F325" s="232" t="s">
        <v>413</v>
      </c>
      <c r="G325" s="40"/>
      <c r="H325" s="40"/>
      <c r="I325" s="233"/>
      <c r="J325" s="40"/>
      <c r="K325" s="40"/>
      <c r="L325" s="44"/>
      <c r="M325" s="234"/>
      <c r="N325" s="235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137</v>
      </c>
      <c r="AU325" s="17" t="s">
        <v>86</v>
      </c>
    </row>
    <row r="326" s="12" customFormat="1" ht="22.8" customHeight="1">
      <c r="A326" s="12"/>
      <c r="B326" s="202"/>
      <c r="C326" s="203"/>
      <c r="D326" s="204" t="s">
        <v>75</v>
      </c>
      <c r="E326" s="216" t="s">
        <v>86</v>
      </c>
      <c r="F326" s="216" t="s">
        <v>414</v>
      </c>
      <c r="G326" s="203"/>
      <c r="H326" s="203"/>
      <c r="I326" s="206"/>
      <c r="J326" s="217">
        <f>BK326</f>
        <v>0</v>
      </c>
      <c r="K326" s="203"/>
      <c r="L326" s="208"/>
      <c r="M326" s="209"/>
      <c r="N326" s="210"/>
      <c r="O326" s="210"/>
      <c r="P326" s="211">
        <f>SUM(P327:P330)</f>
        <v>0</v>
      </c>
      <c r="Q326" s="210"/>
      <c r="R326" s="211">
        <f>SUM(R327:R330)</f>
        <v>3.2853600000000003</v>
      </c>
      <c r="S326" s="210"/>
      <c r="T326" s="212">
        <f>SUM(T327:T330)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13" t="s">
        <v>84</v>
      </c>
      <c r="AT326" s="214" t="s">
        <v>75</v>
      </c>
      <c r="AU326" s="214" t="s">
        <v>84</v>
      </c>
      <c r="AY326" s="213" t="s">
        <v>128</v>
      </c>
      <c r="BK326" s="215">
        <f>SUM(BK327:BK330)</f>
        <v>0</v>
      </c>
    </row>
    <row r="327" s="2" customFormat="1" ht="37.8" customHeight="1">
      <c r="A327" s="38"/>
      <c r="B327" s="39"/>
      <c r="C327" s="218" t="s">
        <v>415</v>
      </c>
      <c r="D327" s="218" t="s">
        <v>130</v>
      </c>
      <c r="E327" s="219" t="s">
        <v>416</v>
      </c>
      <c r="F327" s="220" t="s">
        <v>417</v>
      </c>
      <c r="G327" s="221" t="s">
        <v>208</v>
      </c>
      <c r="H327" s="222">
        <v>12</v>
      </c>
      <c r="I327" s="223"/>
      <c r="J327" s="224">
        <f>ROUND(I327*H327,2)</f>
        <v>0</v>
      </c>
      <c r="K327" s="220" t="s">
        <v>134</v>
      </c>
      <c r="L327" s="44"/>
      <c r="M327" s="225" t="s">
        <v>1</v>
      </c>
      <c r="N327" s="226" t="s">
        <v>41</v>
      </c>
      <c r="O327" s="91"/>
      <c r="P327" s="227">
        <f>O327*H327</f>
        <v>0</v>
      </c>
      <c r="Q327" s="227">
        <v>0.27378000000000002</v>
      </c>
      <c r="R327" s="227">
        <f>Q327*H327</f>
        <v>3.2853600000000003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135</v>
      </c>
      <c r="AT327" s="229" t="s">
        <v>130</v>
      </c>
      <c r="AU327" s="229" t="s">
        <v>86</v>
      </c>
      <c r="AY327" s="17" t="s">
        <v>128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84</v>
      </c>
      <c r="BK327" s="230">
        <f>ROUND(I327*H327,2)</f>
        <v>0</v>
      </c>
      <c r="BL327" s="17" t="s">
        <v>135</v>
      </c>
      <c r="BM327" s="229" t="s">
        <v>418</v>
      </c>
    </row>
    <row r="328" s="2" customFormat="1">
      <c r="A328" s="38"/>
      <c r="B328" s="39"/>
      <c r="C328" s="40"/>
      <c r="D328" s="231" t="s">
        <v>137</v>
      </c>
      <c r="E328" s="40"/>
      <c r="F328" s="232" t="s">
        <v>419</v>
      </c>
      <c r="G328" s="40"/>
      <c r="H328" s="40"/>
      <c r="I328" s="233"/>
      <c r="J328" s="40"/>
      <c r="K328" s="40"/>
      <c r="L328" s="44"/>
      <c r="M328" s="234"/>
      <c r="N328" s="235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137</v>
      </c>
      <c r="AU328" s="17" t="s">
        <v>86</v>
      </c>
    </row>
    <row r="329" s="13" customFormat="1">
      <c r="A329" s="13"/>
      <c r="B329" s="236"/>
      <c r="C329" s="237"/>
      <c r="D329" s="231" t="s">
        <v>149</v>
      </c>
      <c r="E329" s="238" t="s">
        <v>1</v>
      </c>
      <c r="F329" s="239" t="s">
        <v>420</v>
      </c>
      <c r="G329" s="237"/>
      <c r="H329" s="238" t="s">
        <v>1</v>
      </c>
      <c r="I329" s="240"/>
      <c r="J329" s="237"/>
      <c r="K329" s="237"/>
      <c r="L329" s="241"/>
      <c r="M329" s="242"/>
      <c r="N329" s="243"/>
      <c r="O329" s="243"/>
      <c r="P329" s="243"/>
      <c r="Q329" s="243"/>
      <c r="R329" s="243"/>
      <c r="S329" s="243"/>
      <c r="T329" s="24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149</v>
      </c>
      <c r="AU329" s="245" t="s">
        <v>86</v>
      </c>
      <c r="AV329" s="13" t="s">
        <v>84</v>
      </c>
      <c r="AW329" s="13" t="s">
        <v>32</v>
      </c>
      <c r="AX329" s="13" t="s">
        <v>76</v>
      </c>
      <c r="AY329" s="245" t="s">
        <v>128</v>
      </c>
    </row>
    <row r="330" s="14" customFormat="1">
      <c r="A330" s="14"/>
      <c r="B330" s="246"/>
      <c r="C330" s="247"/>
      <c r="D330" s="231" t="s">
        <v>149</v>
      </c>
      <c r="E330" s="248" t="s">
        <v>1</v>
      </c>
      <c r="F330" s="249" t="s">
        <v>8</v>
      </c>
      <c r="G330" s="247"/>
      <c r="H330" s="250">
        <v>12</v>
      </c>
      <c r="I330" s="251"/>
      <c r="J330" s="247"/>
      <c r="K330" s="247"/>
      <c r="L330" s="252"/>
      <c r="M330" s="253"/>
      <c r="N330" s="254"/>
      <c r="O330" s="254"/>
      <c r="P330" s="254"/>
      <c r="Q330" s="254"/>
      <c r="R330" s="254"/>
      <c r="S330" s="254"/>
      <c r="T330" s="25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6" t="s">
        <v>149</v>
      </c>
      <c r="AU330" s="256" t="s">
        <v>86</v>
      </c>
      <c r="AV330" s="14" t="s">
        <v>86</v>
      </c>
      <c r="AW330" s="14" t="s">
        <v>32</v>
      </c>
      <c r="AX330" s="14" t="s">
        <v>84</v>
      </c>
      <c r="AY330" s="256" t="s">
        <v>128</v>
      </c>
    </row>
    <row r="331" s="12" customFormat="1" ht="22.8" customHeight="1">
      <c r="A331" s="12"/>
      <c r="B331" s="202"/>
      <c r="C331" s="203"/>
      <c r="D331" s="204" t="s">
        <v>75</v>
      </c>
      <c r="E331" s="216" t="s">
        <v>135</v>
      </c>
      <c r="F331" s="216" t="s">
        <v>421</v>
      </c>
      <c r="G331" s="203"/>
      <c r="H331" s="203"/>
      <c r="I331" s="206"/>
      <c r="J331" s="217">
        <f>BK331</f>
        <v>0</v>
      </c>
      <c r="K331" s="203"/>
      <c r="L331" s="208"/>
      <c r="M331" s="209"/>
      <c r="N331" s="210"/>
      <c r="O331" s="210"/>
      <c r="P331" s="211">
        <f>SUM(P332:P342)</f>
        <v>0</v>
      </c>
      <c r="Q331" s="210"/>
      <c r="R331" s="211">
        <f>SUM(R332:R342)</f>
        <v>0</v>
      </c>
      <c r="S331" s="210"/>
      <c r="T331" s="212">
        <f>SUM(T332:T342)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13" t="s">
        <v>84</v>
      </c>
      <c r="AT331" s="214" t="s">
        <v>75</v>
      </c>
      <c r="AU331" s="214" t="s">
        <v>84</v>
      </c>
      <c r="AY331" s="213" t="s">
        <v>128</v>
      </c>
      <c r="BK331" s="215">
        <f>SUM(BK332:BK342)</f>
        <v>0</v>
      </c>
    </row>
    <row r="332" s="2" customFormat="1" ht="16.5" customHeight="1">
      <c r="A332" s="38"/>
      <c r="B332" s="39"/>
      <c r="C332" s="218" t="s">
        <v>422</v>
      </c>
      <c r="D332" s="218" t="s">
        <v>130</v>
      </c>
      <c r="E332" s="219" t="s">
        <v>423</v>
      </c>
      <c r="F332" s="220" t="s">
        <v>424</v>
      </c>
      <c r="G332" s="221" t="s">
        <v>246</v>
      </c>
      <c r="H332" s="222">
        <v>6.2000000000000002</v>
      </c>
      <c r="I332" s="223"/>
      <c r="J332" s="224">
        <f>ROUND(I332*H332,2)</f>
        <v>0</v>
      </c>
      <c r="K332" s="220" t="s">
        <v>134</v>
      </c>
      <c r="L332" s="44"/>
      <c r="M332" s="225" t="s">
        <v>1</v>
      </c>
      <c r="N332" s="226" t="s">
        <v>41</v>
      </c>
      <c r="O332" s="91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9" t="s">
        <v>135</v>
      </c>
      <c r="AT332" s="229" t="s">
        <v>130</v>
      </c>
      <c r="AU332" s="229" t="s">
        <v>86</v>
      </c>
      <c r="AY332" s="17" t="s">
        <v>128</v>
      </c>
      <c r="BE332" s="230">
        <f>IF(N332="základní",J332,0)</f>
        <v>0</v>
      </c>
      <c r="BF332" s="230">
        <f>IF(N332="snížená",J332,0)</f>
        <v>0</v>
      </c>
      <c r="BG332" s="230">
        <f>IF(N332="zákl. přenesená",J332,0)</f>
        <v>0</v>
      </c>
      <c r="BH332" s="230">
        <f>IF(N332="sníž. přenesená",J332,0)</f>
        <v>0</v>
      </c>
      <c r="BI332" s="230">
        <f>IF(N332="nulová",J332,0)</f>
        <v>0</v>
      </c>
      <c r="BJ332" s="17" t="s">
        <v>84</v>
      </c>
      <c r="BK332" s="230">
        <f>ROUND(I332*H332,2)</f>
        <v>0</v>
      </c>
      <c r="BL332" s="17" t="s">
        <v>135</v>
      </c>
      <c r="BM332" s="229" t="s">
        <v>425</v>
      </c>
    </row>
    <row r="333" s="2" customFormat="1">
      <c r="A333" s="38"/>
      <c r="B333" s="39"/>
      <c r="C333" s="40"/>
      <c r="D333" s="231" t="s">
        <v>137</v>
      </c>
      <c r="E333" s="40"/>
      <c r="F333" s="232" t="s">
        <v>426</v>
      </c>
      <c r="G333" s="40"/>
      <c r="H333" s="40"/>
      <c r="I333" s="233"/>
      <c r="J333" s="40"/>
      <c r="K333" s="40"/>
      <c r="L333" s="44"/>
      <c r="M333" s="234"/>
      <c r="N333" s="235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137</v>
      </c>
      <c r="AU333" s="17" t="s">
        <v>86</v>
      </c>
    </row>
    <row r="334" s="13" customFormat="1">
      <c r="A334" s="13"/>
      <c r="B334" s="236"/>
      <c r="C334" s="237"/>
      <c r="D334" s="231" t="s">
        <v>149</v>
      </c>
      <c r="E334" s="238" t="s">
        <v>1</v>
      </c>
      <c r="F334" s="239" t="s">
        <v>272</v>
      </c>
      <c r="G334" s="237"/>
      <c r="H334" s="238" t="s">
        <v>1</v>
      </c>
      <c r="I334" s="240"/>
      <c r="J334" s="237"/>
      <c r="K334" s="237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149</v>
      </c>
      <c r="AU334" s="245" t="s">
        <v>86</v>
      </c>
      <c r="AV334" s="13" t="s">
        <v>84</v>
      </c>
      <c r="AW334" s="13" t="s">
        <v>32</v>
      </c>
      <c r="AX334" s="13" t="s">
        <v>76</v>
      </c>
      <c r="AY334" s="245" t="s">
        <v>128</v>
      </c>
    </row>
    <row r="335" s="14" customFormat="1">
      <c r="A335" s="14"/>
      <c r="B335" s="246"/>
      <c r="C335" s="247"/>
      <c r="D335" s="231" t="s">
        <v>149</v>
      </c>
      <c r="E335" s="248" t="s">
        <v>1</v>
      </c>
      <c r="F335" s="249" t="s">
        <v>427</v>
      </c>
      <c r="G335" s="247"/>
      <c r="H335" s="250">
        <v>0.80000000000000004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6" t="s">
        <v>149</v>
      </c>
      <c r="AU335" s="256" t="s">
        <v>86</v>
      </c>
      <c r="AV335" s="14" t="s">
        <v>86</v>
      </c>
      <c r="AW335" s="14" t="s">
        <v>32</v>
      </c>
      <c r="AX335" s="14" t="s">
        <v>76</v>
      </c>
      <c r="AY335" s="256" t="s">
        <v>128</v>
      </c>
    </row>
    <row r="336" s="13" customFormat="1">
      <c r="A336" s="13"/>
      <c r="B336" s="236"/>
      <c r="C336" s="237"/>
      <c r="D336" s="231" t="s">
        <v>149</v>
      </c>
      <c r="E336" s="238" t="s">
        <v>1</v>
      </c>
      <c r="F336" s="239" t="s">
        <v>316</v>
      </c>
      <c r="G336" s="237"/>
      <c r="H336" s="238" t="s">
        <v>1</v>
      </c>
      <c r="I336" s="240"/>
      <c r="J336" s="237"/>
      <c r="K336" s="237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149</v>
      </c>
      <c r="AU336" s="245" t="s">
        <v>86</v>
      </c>
      <c r="AV336" s="13" t="s">
        <v>84</v>
      </c>
      <c r="AW336" s="13" t="s">
        <v>32</v>
      </c>
      <c r="AX336" s="13" t="s">
        <v>76</v>
      </c>
      <c r="AY336" s="245" t="s">
        <v>128</v>
      </c>
    </row>
    <row r="337" s="14" customFormat="1">
      <c r="A337" s="14"/>
      <c r="B337" s="246"/>
      <c r="C337" s="247"/>
      <c r="D337" s="231" t="s">
        <v>149</v>
      </c>
      <c r="E337" s="248" t="s">
        <v>1</v>
      </c>
      <c r="F337" s="249" t="s">
        <v>428</v>
      </c>
      <c r="G337" s="247"/>
      <c r="H337" s="250">
        <v>2.7999999999999998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6" t="s">
        <v>149</v>
      </c>
      <c r="AU337" s="256" t="s">
        <v>86</v>
      </c>
      <c r="AV337" s="14" t="s">
        <v>86</v>
      </c>
      <c r="AW337" s="14" t="s">
        <v>32</v>
      </c>
      <c r="AX337" s="14" t="s">
        <v>76</v>
      </c>
      <c r="AY337" s="256" t="s">
        <v>128</v>
      </c>
    </row>
    <row r="338" s="13" customFormat="1">
      <c r="A338" s="13"/>
      <c r="B338" s="236"/>
      <c r="C338" s="237"/>
      <c r="D338" s="231" t="s">
        <v>149</v>
      </c>
      <c r="E338" s="238" t="s">
        <v>1</v>
      </c>
      <c r="F338" s="239" t="s">
        <v>276</v>
      </c>
      <c r="G338" s="237"/>
      <c r="H338" s="238" t="s">
        <v>1</v>
      </c>
      <c r="I338" s="240"/>
      <c r="J338" s="237"/>
      <c r="K338" s="237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149</v>
      </c>
      <c r="AU338" s="245" t="s">
        <v>86</v>
      </c>
      <c r="AV338" s="13" t="s">
        <v>84</v>
      </c>
      <c r="AW338" s="13" t="s">
        <v>32</v>
      </c>
      <c r="AX338" s="13" t="s">
        <v>76</v>
      </c>
      <c r="AY338" s="245" t="s">
        <v>128</v>
      </c>
    </row>
    <row r="339" s="14" customFormat="1">
      <c r="A339" s="14"/>
      <c r="B339" s="246"/>
      <c r="C339" s="247"/>
      <c r="D339" s="231" t="s">
        <v>149</v>
      </c>
      <c r="E339" s="248" t="s">
        <v>1</v>
      </c>
      <c r="F339" s="249" t="s">
        <v>429</v>
      </c>
      <c r="G339" s="247"/>
      <c r="H339" s="250">
        <v>1.2</v>
      </c>
      <c r="I339" s="251"/>
      <c r="J339" s="247"/>
      <c r="K339" s="247"/>
      <c r="L339" s="252"/>
      <c r="M339" s="253"/>
      <c r="N339" s="254"/>
      <c r="O339" s="254"/>
      <c r="P339" s="254"/>
      <c r="Q339" s="254"/>
      <c r="R339" s="254"/>
      <c r="S339" s="254"/>
      <c r="T339" s="25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6" t="s">
        <v>149</v>
      </c>
      <c r="AU339" s="256" t="s">
        <v>86</v>
      </c>
      <c r="AV339" s="14" t="s">
        <v>86</v>
      </c>
      <c r="AW339" s="14" t="s">
        <v>32</v>
      </c>
      <c r="AX339" s="14" t="s">
        <v>76</v>
      </c>
      <c r="AY339" s="256" t="s">
        <v>128</v>
      </c>
    </row>
    <row r="340" s="13" customFormat="1">
      <c r="A340" s="13"/>
      <c r="B340" s="236"/>
      <c r="C340" s="237"/>
      <c r="D340" s="231" t="s">
        <v>149</v>
      </c>
      <c r="E340" s="238" t="s">
        <v>1</v>
      </c>
      <c r="F340" s="239" t="s">
        <v>278</v>
      </c>
      <c r="G340" s="237"/>
      <c r="H340" s="238" t="s">
        <v>1</v>
      </c>
      <c r="I340" s="240"/>
      <c r="J340" s="237"/>
      <c r="K340" s="237"/>
      <c r="L340" s="241"/>
      <c r="M340" s="242"/>
      <c r="N340" s="243"/>
      <c r="O340" s="243"/>
      <c r="P340" s="243"/>
      <c r="Q340" s="243"/>
      <c r="R340" s="243"/>
      <c r="S340" s="243"/>
      <c r="T340" s="24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5" t="s">
        <v>149</v>
      </c>
      <c r="AU340" s="245" t="s">
        <v>86</v>
      </c>
      <c r="AV340" s="13" t="s">
        <v>84</v>
      </c>
      <c r="AW340" s="13" t="s">
        <v>32</v>
      </c>
      <c r="AX340" s="13" t="s">
        <v>76</v>
      </c>
      <c r="AY340" s="245" t="s">
        <v>128</v>
      </c>
    </row>
    <row r="341" s="14" customFormat="1">
      <c r="A341" s="14"/>
      <c r="B341" s="246"/>
      <c r="C341" s="247"/>
      <c r="D341" s="231" t="s">
        <v>149</v>
      </c>
      <c r="E341" s="248" t="s">
        <v>1</v>
      </c>
      <c r="F341" s="249" t="s">
        <v>430</v>
      </c>
      <c r="G341" s="247"/>
      <c r="H341" s="250">
        <v>1.3999999999999999</v>
      </c>
      <c r="I341" s="251"/>
      <c r="J341" s="247"/>
      <c r="K341" s="247"/>
      <c r="L341" s="252"/>
      <c r="M341" s="253"/>
      <c r="N341" s="254"/>
      <c r="O341" s="254"/>
      <c r="P341" s="254"/>
      <c r="Q341" s="254"/>
      <c r="R341" s="254"/>
      <c r="S341" s="254"/>
      <c r="T341" s="25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6" t="s">
        <v>149</v>
      </c>
      <c r="AU341" s="256" t="s">
        <v>86</v>
      </c>
      <c r="AV341" s="14" t="s">
        <v>86</v>
      </c>
      <c r="AW341" s="14" t="s">
        <v>32</v>
      </c>
      <c r="AX341" s="14" t="s">
        <v>76</v>
      </c>
      <c r="AY341" s="256" t="s">
        <v>128</v>
      </c>
    </row>
    <row r="342" s="15" customFormat="1">
      <c r="A342" s="15"/>
      <c r="B342" s="257"/>
      <c r="C342" s="258"/>
      <c r="D342" s="231" t="s">
        <v>149</v>
      </c>
      <c r="E342" s="259" t="s">
        <v>1</v>
      </c>
      <c r="F342" s="260" t="s">
        <v>164</v>
      </c>
      <c r="G342" s="258"/>
      <c r="H342" s="261">
        <v>6.1999999999999993</v>
      </c>
      <c r="I342" s="262"/>
      <c r="J342" s="258"/>
      <c r="K342" s="258"/>
      <c r="L342" s="263"/>
      <c r="M342" s="264"/>
      <c r="N342" s="265"/>
      <c r="O342" s="265"/>
      <c r="P342" s="265"/>
      <c r="Q342" s="265"/>
      <c r="R342" s="265"/>
      <c r="S342" s="265"/>
      <c r="T342" s="266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7" t="s">
        <v>149</v>
      </c>
      <c r="AU342" s="267" t="s">
        <v>86</v>
      </c>
      <c r="AV342" s="15" t="s">
        <v>135</v>
      </c>
      <c r="AW342" s="15" t="s">
        <v>32</v>
      </c>
      <c r="AX342" s="15" t="s">
        <v>84</v>
      </c>
      <c r="AY342" s="267" t="s">
        <v>128</v>
      </c>
    </row>
    <row r="343" s="12" customFormat="1" ht="22.8" customHeight="1">
      <c r="A343" s="12"/>
      <c r="B343" s="202"/>
      <c r="C343" s="203"/>
      <c r="D343" s="204" t="s">
        <v>75</v>
      </c>
      <c r="E343" s="216" t="s">
        <v>157</v>
      </c>
      <c r="F343" s="216" t="s">
        <v>431</v>
      </c>
      <c r="G343" s="203"/>
      <c r="H343" s="203"/>
      <c r="I343" s="206"/>
      <c r="J343" s="217">
        <f>BK343</f>
        <v>0</v>
      </c>
      <c r="K343" s="203"/>
      <c r="L343" s="208"/>
      <c r="M343" s="209"/>
      <c r="N343" s="210"/>
      <c r="O343" s="210"/>
      <c r="P343" s="211">
        <f>SUM(P344:P465)</f>
        <v>0</v>
      </c>
      <c r="Q343" s="210"/>
      <c r="R343" s="211">
        <f>SUM(R344:R465)</f>
        <v>246.92282299999999</v>
      </c>
      <c r="S343" s="210"/>
      <c r="T343" s="212">
        <f>SUM(T344:T465)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13" t="s">
        <v>84</v>
      </c>
      <c r="AT343" s="214" t="s">
        <v>75</v>
      </c>
      <c r="AU343" s="214" t="s">
        <v>84</v>
      </c>
      <c r="AY343" s="213" t="s">
        <v>128</v>
      </c>
      <c r="BK343" s="215">
        <f>SUM(BK344:BK465)</f>
        <v>0</v>
      </c>
    </row>
    <row r="344" s="2" customFormat="1" ht="16.5" customHeight="1">
      <c r="A344" s="38"/>
      <c r="B344" s="39"/>
      <c r="C344" s="218" t="s">
        <v>432</v>
      </c>
      <c r="D344" s="218" t="s">
        <v>130</v>
      </c>
      <c r="E344" s="219" t="s">
        <v>433</v>
      </c>
      <c r="F344" s="220" t="s">
        <v>434</v>
      </c>
      <c r="G344" s="221" t="s">
        <v>133</v>
      </c>
      <c r="H344" s="222">
        <v>220</v>
      </c>
      <c r="I344" s="223"/>
      <c r="J344" s="224">
        <f>ROUND(I344*H344,2)</f>
        <v>0</v>
      </c>
      <c r="K344" s="220" t="s">
        <v>134</v>
      </c>
      <c r="L344" s="44"/>
      <c r="M344" s="225" t="s">
        <v>1</v>
      </c>
      <c r="N344" s="226" t="s">
        <v>41</v>
      </c>
      <c r="O344" s="91"/>
      <c r="P344" s="227">
        <f>O344*H344</f>
        <v>0</v>
      </c>
      <c r="Q344" s="227">
        <v>0</v>
      </c>
      <c r="R344" s="227">
        <f>Q344*H344</f>
        <v>0</v>
      </c>
      <c r="S344" s="227">
        <v>0</v>
      </c>
      <c r="T344" s="228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9" t="s">
        <v>135</v>
      </c>
      <c r="AT344" s="229" t="s">
        <v>130</v>
      </c>
      <c r="AU344" s="229" t="s">
        <v>86</v>
      </c>
      <c r="AY344" s="17" t="s">
        <v>128</v>
      </c>
      <c r="BE344" s="230">
        <f>IF(N344="základní",J344,0)</f>
        <v>0</v>
      </c>
      <c r="BF344" s="230">
        <f>IF(N344="snížená",J344,0)</f>
        <v>0</v>
      </c>
      <c r="BG344" s="230">
        <f>IF(N344="zákl. přenesená",J344,0)</f>
        <v>0</v>
      </c>
      <c r="BH344" s="230">
        <f>IF(N344="sníž. přenesená",J344,0)</f>
        <v>0</v>
      </c>
      <c r="BI344" s="230">
        <f>IF(N344="nulová",J344,0)</f>
        <v>0</v>
      </c>
      <c r="BJ344" s="17" t="s">
        <v>84</v>
      </c>
      <c r="BK344" s="230">
        <f>ROUND(I344*H344,2)</f>
        <v>0</v>
      </c>
      <c r="BL344" s="17" t="s">
        <v>135</v>
      </c>
      <c r="BM344" s="229" t="s">
        <v>435</v>
      </c>
    </row>
    <row r="345" s="2" customFormat="1">
      <c r="A345" s="38"/>
      <c r="B345" s="39"/>
      <c r="C345" s="40"/>
      <c r="D345" s="231" t="s">
        <v>137</v>
      </c>
      <c r="E345" s="40"/>
      <c r="F345" s="232" t="s">
        <v>436</v>
      </c>
      <c r="G345" s="40"/>
      <c r="H345" s="40"/>
      <c r="I345" s="233"/>
      <c r="J345" s="40"/>
      <c r="K345" s="40"/>
      <c r="L345" s="44"/>
      <c r="M345" s="234"/>
      <c r="N345" s="235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137</v>
      </c>
      <c r="AU345" s="17" t="s">
        <v>86</v>
      </c>
    </row>
    <row r="346" s="13" customFormat="1">
      <c r="A346" s="13"/>
      <c r="B346" s="236"/>
      <c r="C346" s="237"/>
      <c r="D346" s="231" t="s">
        <v>149</v>
      </c>
      <c r="E346" s="238" t="s">
        <v>1</v>
      </c>
      <c r="F346" s="239" t="s">
        <v>437</v>
      </c>
      <c r="G346" s="237"/>
      <c r="H346" s="238" t="s">
        <v>1</v>
      </c>
      <c r="I346" s="240"/>
      <c r="J346" s="237"/>
      <c r="K346" s="237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149</v>
      </c>
      <c r="AU346" s="245" t="s">
        <v>86</v>
      </c>
      <c r="AV346" s="13" t="s">
        <v>84</v>
      </c>
      <c r="AW346" s="13" t="s">
        <v>32</v>
      </c>
      <c r="AX346" s="13" t="s">
        <v>76</v>
      </c>
      <c r="AY346" s="245" t="s">
        <v>128</v>
      </c>
    </row>
    <row r="347" s="14" customFormat="1">
      <c r="A347" s="14"/>
      <c r="B347" s="246"/>
      <c r="C347" s="247"/>
      <c r="D347" s="231" t="s">
        <v>149</v>
      </c>
      <c r="E347" s="248" t="s">
        <v>1</v>
      </c>
      <c r="F347" s="249" t="s">
        <v>438</v>
      </c>
      <c r="G347" s="247"/>
      <c r="H347" s="250">
        <v>88</v>
      </c>
      <c r="I347" s="251"/>
      <c r="J347" s="247"/>
      <c r="K347" s="247"/>
      <c r="L347" s="252"/>
      <c r="M347" s="253"/>
      <c r="N347" s="254"/>
      <c r="O347" s="254"/>
      <c r="P347" s="254"/>
      <c r="Q347" s="254"/>
      <c r="R347" s="254"/>
      <c r="S347" s="254"/>
      <c r="T347" s="25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6" t="s">
        <v>149</v>
      </c>
      <c r="AU347" s="256" t="s">
        <v>86</v>
      </c>
      <c r="AV347" s="14" t="s">
        <v>86</v>
      </c>
      <c r="AW347" s="14" t="s">
        <v>32</v>
      </c>
      <c r="AX347" s="14" t="s">
        <v>76</v>
      </c>
      <c r="AY347" s="256" t="s">
        <v>128</v>
      </c>
    </row>
    <row r="348" s="13" customFormat="1">
      <c r="A348" s="13"/>
      <c r="B348" s="236"/>
      <c r="C348" s="237"/>
      <c r="D348" s="231" t="s">
        <v>149</v>
      </c>
      <c r="E348" s="238" t="s">
        <v>1</v>
      </c>
      <c r="F348" s="239" t="s">
        <v>439</v>
      </c>
      <c r="G348" s="237"/>
      <c r="H348" s="238" t="s">
        <v>1</v>
      </c>
      <c r="I348" s="240"/>
      <c r="J348" s="237"/>
      <c r="K348" s="237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149</v>
      </c>
      <c r="AU348" s="245" t="s">
        <v>86</v>
      </c>
      <c r="AV348" s="13" t="s">
        <v>84</v>
      </c>
      <c r="AW348" s="13" t="s">
        <v>32</v>
      </c>
      <c r="AX348" s="13" t="s">
        <v>76</v>
      </c>
      <c r="AY348" s="245" t="s">
        <v>128</v>
      </c>
    </row>
    <row r="349" s="14" customFormat="1">
      <c r="A349" s="14"/>
      <c r="B349" s="246"/>
      <c r="C349" s="247"/>
      <c r="D349" s="231" t="s">
        <v>149</v>
      </c>
      <c r="E349" s="248" t="s">
        <v>1</v>
      </c>
      <c r="F349" s="249" t="s">
        <v>440</v>
      </c>
      <c r="G349" s="247"/>
      <c r="H349" s="250">
        <v>120</v>
      </c>
      <c r="I349" s="251"/>
      <c r="J349" s="247"/>
      <c r="K349" s="247"/>
      <c r="L349" s="252"/>
      <c r="M349" s="253"/>
      <c r="N349" s="254"/>
      <c r="O349" s="254"/>
      <c r="P349" s="254"/>
      <c r="Q349" s="254"/>
      <c r="R349" s="254"/>
      <c r="S349" s="254"/>
      <c r="T349" s="25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6" t="s">
        <v>149</v>
      </c>
      <c r="AU349" s="256" t="s">
        <v>86</v>
      </c>
      <c r="AV349" s="14" t="s">
        <v>86</v>
      </c>
      <c r="AW349" s="14" t="s">
        <v>32</v>
      </c>
      <c r="AX349" s="14" t="s">
        <v>76</v>
      </c>
      <c r="AY349" s="256" t="s">
        <v>128</v>
      </c>
    </row>
    <row r="350" s="13" customFormat="1">
      <c r="A350" s="13"/>
      <c r="B350" s="236"/>
      <c r="C350" s="237"/>
      <c r="D350" s="231" t="s">
        <v>149</v>
      </c>
      <c r="E350" s="238" t="s">
        <v>1</v>
      </c>
      <c r="F350" s="239" t="s">
        <v>441</v>
      </c>
      <c r="G350" s="237"/>
      <c r="H350" s="238" t="s">
        <v>1</v>
      </c>
      <c r="I350" s="240"/>
      <c r="J350" s="237"/>
      <c r="K350" s="237"/>
      <c r="L350" s="241"/>
      <c r="M350" s="242"/>
      <c r="N350" s="243"/>
      <c r="O350" s="243"/>
      <c r="P350" s="243"/>
      <c r="Q350" s="243"/>
      <c r="R350" s="243"/>
      <c r="S350" s="243"/>
      <c r="T350" s="24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5" t="s">
        <v>149</v>
      </c>
      <c r="AU350" s="245" t="s">
        <v>86</v>
      </c>
      <c r="AV350" s="13" t="s">
        <v>84</v>
      </c>
      <c r="AW350" s="13" t="s">
        <v>32</v>
      </c>
      <c r="AX350" s="13" t="s">
        <v>76</v>
      </c>
      <c r="AY350" s="245" t="s">
        <v>128</v>
      </c>
    </row>
    <row r="351" s="14" customFormat="1">
      <c r="A351" s="14"/>
      <c r="B351" s="246"/>
      <c r="C351" s="247"/>
      <c r="D351" s="231" t="s">
        <v>149</v>
      </c>
      <c r="E351" s="248" t="s">
        <v>1</v>
      </c>
      <c r="F351" s="249" t="s">
        <v>8</v>
      </c>
      <c r="G351" s="247"/>
      <c r="H351" s="250">
        <v>12</v>
      </c>
      <c r="I351" s="251"/>
      <c r="J351" s="247"/>
      <c r="K351" s="247"/>
      <c r="L351" s="252"/>
      <c r="M351" s="253"/>
      <c r="N351" s="254"/>
      <c r="O351" s="254"/>
      <c r="P351" s="254"/>
      <c r="Q351" s="254"/>
      <c r="R351" s="254"/>
      <c r="S351" s="254"/>
      <c r="T351" s="25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6" t="s">
        <v>149</v>
      </c>
      <c r="AU351" s="256" t="s">
        <v>86</v>
      </c>
      <c r="AV351" s="14" t="s">
        <v>86</v>
      </c>
      <c r="AW351" s="14" t="s">
        <v>32</v>
      </c>
      <c r="AX351" s="14" t="s">
        <v>76</v>
      </c>
      <c r="AY351" s="256" t="s">
        <v>128</v>
      </c>
    </row>
    <row r="352" s="15" customFormat="1">
      <c r="A352" s="15"/>
      <c r="B352" s="257"/>
      <c r="C352" s="258"/>
      <c r="D352" s="231" t="s">
        <v>149</v>
      </c>
      <c r="E352" s="259" t="s">
        <v>1</v>
      </c>
      <c r="F352" s="260" t="s">
        <v>164</v>
      </c>
      <c r="G352" s="258"/>
      <c r="H352" s="261">
        <v>220</v>
      </c>
      <c r="I352" s="262"/>
      <c r="J352" s="258"/>
      <c r="K352" s="258"/>
      <c r="L352" s="263"/>
      <c r="M352" s="264"/>
      <c r="N352" s="265"/>
      <c r="O352" s="265"/>
      <c r="P352" s="265"/>
      <c r="Q352" s="265"/>
      <c r="R352" s="265"/>
      <c r="S352" s="265"/>
      <c r="T352" s="266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7" t="s">
        <v>149</v>
      </c>
      <c r="AU352" s="267" t="s">
        <v>86</v>
      </c>
      <c r="AV352" s="15" t="s">
        <v>135</v>
      </c>
      <c r="AW352" s="15" t="s">
        <v>32</v>
      </c>
      <c r="AX352" s="15" t="s">
        <v>84</v>
      </c>
      <c r="AY352" s="267" t="s">
        <v>128</v>
      </c>
    </row>
    <row r="353" s="2" customFormat="1" ht="16.5" customHeight="1">
      <c r="A353" s="38"/>
      <c r="B353" s="39"/>
      <c r="C353" s="218" t="s">
        <v>442</v>
      </c>
      <c r="D353" s="218" t="s">
        <v>130</v>
      </c>
      <c r="E353" s="219" t="s">
        <v>443</v>
      </c>
      <c r="F353" s="220" t="s">
        <v>444</v>
      </c>
      <c r="G353" s="221" t="s">
        <v>133</v>
      </c>
      <c r="H353" s="222">
        <v>433.39999999999998</v>
      </c>
      <c r="I353" s="223"/>
      <c r="J353" s="224">
        <f>ROUND(I353*H353,2)</f>
        <v>0</v>
      </c>
      <c r="K353" s="220" t="s">
        <v>134</v>
      </c>
      <c r="L353" s="44"/>
      <c r="M353" s="225" t="s">
        <v>1</v>
      </c>
      <c r="N353" s="226" t="s">
        <v>41</v>
      </c>
      <c r="O353" s="91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135</v>
      </c>
      <c r="AT353" s="229" t="s">
        <v>130</v>
      </c>
      <c r="AU353" s="229" t="s">
        <v>86</v>
      </c>
      <c r="AY353" s="17" t="s">
        <v>128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84</v>
      </c>
      <c r="BK353" s="230">
        <f>ROUND(I353*H353,2)</f>
        <v>0</v>
      </c>
      <c r="BL353" s="17" t="s">
        <v>135</v>
      </c>
      <c r="BM353" s="229" t="s">
        <v>445</v>
      </c>
    </row>
    <row r="354" s="2" customFormat="1">
      <c r="A354" s="38"/>
      <c r="B354" s="39"/>
      <c r="C354" s="40"/>
      <c r="D354" s="231" t="s">
        <v>137</v>
      </c>
      <c r="E354" s="40"/>
      <c r="F354" s="232" t="s">
        <v>446</v>
      </c>
      <c r="G354" s="40"/>
      <c r="H354" s="40"/>
      <c r="I354" s="233"/>
      <c r="J354" s="40"/>
      <c r="K354" s="40"/>
      <c r="L354" s="44"/>
      <c r="M354" s="234"/>
      <c r="N354" s="235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137</v>
      </c>
      <c r="AU354" s="17" t="s">
        <v>86</v>
      </c>
    </row>
    <row r="355" s="13" customFormat="1">
      <c r="A355" s="13"/>
      <c r="B355" s="236"/>
      <c r="C355" s="237"/>
      <c r="D355" s="231" t="s">
        <v>149</v>
      </c>
      <c r="E355" s="238" t="s">
        <v>1</v>
      </c>
      <c r="F355" s="239" t="s">
        <v>382</v>
      </c>
      <c r="G355" s="237"/>
      <c r="H355" s="238" t="s">
        <v>1</v>
      </c>
      <c r="I355" s="240"/>
      <c r="J355" s="237"/>
      <c r="K355" s="237"/>
      <c r="L355" s="241"/>
      <c r="M355" s="242"/>
      <c r="N355" s="243"/>
      <c r="O355" s="243"/>
      <c r="P355" s="243"/>
      <c r="Q355" s="243"/>
      <c r="R355" s="243"/>
      <c r="S355" s="243"/>
      <c r="T355" s="24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5" t="s">
        <v>149</v>
      </c>
      <c r="AU355" s="245" t="s">
        <v>86</v>
      </c>
      <c r="AV355" s="13" t="s">
        <v>84</v>
      </c>
      <c r="AW355" s="13" t="s">
        <v>32</v>
      </c>
      <c r="AX355" s="13" t="s">
        <v>76</v>
      </c>
      <c r="AY355" s="245" t="s">
        <v>128</v>
      </c>
    </row>
    <row r="356" s="14" customFormat="1">
      <c r="A356" s="14"/>
      <c r="B356" s="246"/>
      <c r="C356" s="247"/>
      <c r="D356" s="231" t="s">
        <v>149</v>
      </c>
      <c r="E356" s="248" t="s">
        <v>1</v>
      </c>
      <c r="F356" s="249" t="s">
        <v>447</v>
      </c>
      <c r="G356" s="247"/>
      <c r="H356" s="250">
        <v>433.39999999999998</v>
      </c>
      <c r="I356" s="251"/>
      <c r="J356" s="247"/>
      <c r="K356" s="247"/>
      <c r="L356" s="252"/>
      <c r="M356" s="253"/>
      <c r="N356" s="254"/>
      <c r="O356" s="254"/>
      <c r="P356" s="254"/>
      <c r="Q356" s="254"/>
      <c r="R356" s="254"/>
      <c r="S356" s="254"/>
      <c r="T356" s="25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6" t="s">
        <v>149</v>
      </c>
      <c r="AU356" s="256" t="s">
        <v>86</v>
      </c>
      <c r="AV356" s="14" t="s">
        <v>86</v>
      </c>
      <c r="AW356" s="14" t="s">
        <v>32</v>
      </c>
      <c r="AX356" s="14" t="s">
        <v>84</v>
      </c>
      <c r="AY356" s="256" t="s">
        <v>128</v>
      </c>
    </row>
    <row r="357" s="2" customFormat="1" ht="16.5" customHeight="1">
      <c r="A357" s="38"/>
      <c r="B357" s="39"/>
      <c r="C357" s="218" t="s">
        <v>448</v>
      </c>
      <c r="D357" s="218" t="s">
        <v>130</v>
      </c>
      <c r="E357" s="219" t="s">
        <v>449</v>
      </c>
      <c r="F357" s="220" t="s">
        <v>450</v>
      </c>
      <c r="G357" s="221" t="s">
        <v>133</v>
      </c>
      <c r="H357" s="222">
        <v>92</v>
      </c>
      <c r="I357" s="223"/>
      <c r="J357" s="224">
        <f>ROUND(I357*H357,2)</f>
        <v>0</v>
      </c>
      <c r="K357" s="220" t="s">
        <v>134</v>
      </c>
      <c r="L357" s="44"/>
      <c r="M357" s="225" t="s">
        <v>1</v>
      </c>
      <c r="N357" s="226" t="s">
        <v>41</v>
      </c>
      <c r="O357" s="91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9" t="s">
        <v>135</v>
      </c>
      <c r="AT357" s="229" t="s">
        <v>130</v>
      </c>
      <c r="AU357" s="229" t="s">
        <v>86</v>
      </c>
      <c r="AY357" s="17" t="s">
        <v>128</v>
      </c>
      <c r="BE357" s="230">
        <f>IF(N357="základní",J357,0)</f>
        <v>0</v>
      </c>
      <c r="BF357" s="230">
        <f>IF(N357="snížená",J357,0)</f>
        <v>0</v>
      </c>
      <c r="BG357" s="230">
        <f>IF(N357="zákl. přenesená",J357,0)</f>
        <v>0</v>
      </c>
      <c r="BH357" s="230">
        <f>IF(N357="sníž. přenesená",J357,0)</f>
        <v>0</v>
      </c>
      <c r="BI357" s="230">
        <f>IF(N357="nulová",J357,0)</f>
        <v>0</v>
      </c>
      <c r="BJ357" s="17" t="s">
        <v>84</v>
      </c>
      <c r="BK357" s="230">
        <f>ROUND(I357*H357,2)</f>
        <v>0</v>
      </c>
      <c r="BL357" s="17" t="s">
        <v>135</v>
      </c>
      <c r="BM357" s="229" t="s">
        <v>451</v>
      </c>
    </row>
    <row r="358" s="2" customFormat="1">
      <c r="A358" s="38"/>
      <c r="B358" s="39"/>
      <c r="C358" s="40"/>
      <c r="D358" s="231" t="s">
        <v>137</v>
      </c>
      <c r="E358" s="40"/>
      <c r="F358" s="232" t="s">
        <v>452</v>
      </c>
      <c r="G358" s="40"/>
      <c r="H358" s="40"/>
      <c r="I358" s="233"/>
      <c r="J358" s="40"/>
      <c r="K358" s="40"/>
      <c r="L358" s="44"/>
      <c r="M358" s="234"/>
      <c r="N358" s="235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137</v>
      </c>
      <c r="AU358" s="17" t="s">
        <v>86</v>
      </c>
    </row>
    <row r="359" s="13" customFormat="1">
      <c r="A359" s="13"/>
      <c r="B359" s="236"/>
      <c r="C359" s="237"/>
      <c r="D359" s="231" t="s">
        <v>149</v>
      </c>
      <c r="E359" s="238" t="s">
        <v>1</v>
      </c>
      <c r="F359" s="239" t="s">
        <v>453</v>
      </c>
      <c r="G359" s="237"/>
      <c r="H359" s="238" t="s">
        <v>1</v>
      </c>
      <c r="I359" s="240"/>
      <c r="J359" s="237"/>
      <c r="K359" s="237"/>
      <c r="L359" s="241"/>
      <c r="M359" s="242"/>
      <c r="N359" s="243"/>
      <c r="O359" s="243"/>
      <c r="P359" s="243"/>
      <c r="Q359" s="243"/>
      <c r="R359" s="243"/>
      <c r="S359" s="243"/>
      <c r="T359" s="24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5" t="s">
        <v>149</v>
      </c>
      <c r="AU359" s="245" t="s">
        <v>86</v>
      </c>
      <c r="AV359" s="13" t="s">
        <v>84</v>
      </c>
      <c r="AW359" s="13" t="s">
        <v>32</v>
      </c>
      <c r="AX359" s="13" t="s">
        <v>76</v>
      </c>
      <c r="AY359" s="245" t="s">
        <v>128</v>
      </c>
    </row>
    <row r="360" s="13" customFormat="1">
      <c r="A360" s="13"/>
      <c r="B360" s="236"/>
      <c r="C360" s="237"/>
      <c r="D360" s="231" t="s">
        <v>149</v>
      </c>
      <c r="E360" s="238" t="s">
        <v>1</v>
      </c>
      <c r="F360" s="239" t="s">
        <v>220</v>
      </c>
      <c r="G360" s="237"/>
      <c r="H360" s="238" t="s">
        <v>1</v>
      </c>
      <c r="I360" s="240"/>
      <c r="J360" s="237"/>
      <c r="K360" s="237"/>
      <c r="L360" s="241"/>
      <c r="M360" s="242"/>
      <c r="N360" s="243"/>
      <c r="O360" s="243"/>
      <c r="P360" s="243"/>
      <c r="Q360" s="243"/>
      <c r="R360" s="243"/>
      <c r="S360" s="243"/>
      <c r="T360" s="24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149</v>
      </c>
      <c r="AU360" s="245" t="s">
        <v>86</v>
      </c>
      <c r="AV360" s="13" t="s">
        <v>84</v>
      </c>
      <c r="AW360" s="13" t="s">
        <v>32</v>
      </c>
      <c r="AX360" s="13" t="s">
        <v>76</v>
      </c>
      <c r="AY360" s="245" t="s">
        <v>128</v>
      </c>
    </row>
    <row r="361" s="14" customFormat="1">
      <c r="A361" s="14"/>
      <c r="B361" s="246"/>
      <c r="C361" s="247"/>
      <c r="D361" s="231" t="s">
        <v>149</v>
      </c>
      <c r="E361" s="248" t="s">
        <v>1</v>
      </c>
      <c r="F361" s="249" t="s">
        <v>385</v>
      </c>
      <c r="G361" s="247"/>
      <c r="H361" s="250">
        <v>17</v>
      </c>
      <c r="I361" s="251"/>
      <c r="J361" s="247"/>
      <c r="K361" s="247"/>
      <c r="L361" s="252"/>
      <c r="M361" s="253"/>
      <c r="N361" s="254"/>
      <c r="O361" s="254"/>
      <c r="P361" s="254"/>
      <c r="Q361" s="254"/>
      <c r="R361" s="254"/>
      <c r="S361" s="254"/>
      <c r="T361" s="25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6" t="s">
        <v>149</v>
      </c>
      <c r="AU361" s="256" t="s">
        <v>86</v>
      </c>
      <c r="AV361" s="14" t="s">
        <v>86</v>
      </c>
      <c r="AW361" s="14" t="s">
        <v>32</v>
      </c>
      <c r="AX361" s="14" t="s">
        <v>76</v>
      </c>
      <c r="AY361" s="256" t="s">
        <v>128</v>
      </c>
    </row>
    <row r="362" s="13" customFormat="1">
      <c r="A362" s="13"/>
      <c r="B362" s="236"/>
      <c r="C362" s="237"/>
      <c r="D362" s="231" t="s">
        <v>149</v>
      </c>
      <c r="E362" s="238" t="s">
        <v>1</v>
      </c>
      <c r="F362" s="239" t="s">
        <v>386</v>
      </c>
      <c r="G362" s="237"/>
      <c r="H362" s="238" t="s">
        <v>1</v>
      </c>
      <c r="I362" s="240"/>
      <c r="J362" s="237"/>
      <c r="K362" s="237"/>
      <c r="L362" s="241"/>
      <c r="M362" s="242"/>
      <c r="N362" s="243"/>
      <c r="O362" s="243"/>
      <c r="P362" s="243"/>
      <c r="Q362" s="243"/>
      <c r="R362" s="243"/>
      <c r="S362" s="243"/>
      <c r="T362" s="24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5" t="s">
        <v>149</v>
      </c>
      <c r="AU362" s="245" t="s">
        <v>86</v>
      </c>
      <c r="AV362" s="13" t="s">
        <v>84</v>
      </c>
      <c r="AW362" s="13" t="s">
        <v>32</v>
      </c>
      <c r="AX362" s="13" t="s">
        <v>76</v>
      </c>
      <c r="AY362" s="245" t="s">
        <v>128</v>
      </c>
    </row>
    <row r="363" s="14" customFormat="1">
      <c r="A363" s="14"/>
      <c r="B363" s="246"/>
      <c r="C363" s="247"/>
      <c r="D363" s="231" t="s">
        <v>149</v>
      </c>
      <c r="E363" s="248" t="s">
        <v>1</v>
      </c>
      <c r="F363" s="249" t="s">
        <v>387</v>
      </c>
      <c r="G363" s="247"/>
      <c r="H363" s="250">
        <v>75</v>
      </c>
      <c r="I363" s="251"/>
      <c r="J363" s="247"/>
      <c r="K363" s="247"/>
      <c r="L363" s="252"/>
      <c r="M363" s="253"/>
      <c r="N363" s="254"/>
      <c r="O363" s="254"/>
      <c r="P363" s="254"/>
      <c r="Q363" s="254"/>
      <c r="R363" s="254"/>
      <c r="S363" s="254"/>
      <c r="T363" s="25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6" t="s">
        <v>149</v>
      </c>
      <c r="AU363" s="256" t="s">
        <v>86</v>
      </c>
      <c r="AV363" s="14" t="s">
        <v>86</v>
      </c>
      <c r="AW363" s="14" t="s">
        <v>32</v>
      </c>
      <c r="AX363" s="14" t="s">
        <v>76</v>
      </c>
      <c r="AY363" s="256" t="s">
        <v>128</v>
      </c>
    </row>
    <row r="364" s="15" customFormat="1">
      <c r="A364" s="15"/>
      <c r="B364" s="257"/>
      <c r="C364" s="258"/>
      <c r="D364" s="231" t="s">
        <v>149</v>
      </c>
      <c r="E364" s="259" t="s">
        <v>1</v>
      </c>
      <c r="F364" s="260" t="s">
        <v>164</v>
      </c>
      <c r="G364" s="258"/>
      <c r="H364" s="261">
        <v>92</v>
      </c>
      <c r="I364" s="262"/>
      <c r="J364" s="258"/>
      <c r="K364" s="258"/>
      <c r="L364" s="263"/>
      <c r="M364" s="264"/>
      <c r="N364" s="265"/>
      <c r="O364" s="265"/>
      <c r="P364" s="265"/>
      <c r="Q364" s="265"/>
      <c r="R364" s="265"/>
      <c r="S364" s="265"/>
      <c r="T364" s="266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7" t="s">
        <v>149</v>
      </c>
      <c r="AU364" s="267" t="s">
        <v>86</v>
      </c>
      <c r="AV364" s="15" t="s">
        <v>135</v>
      </c>
      <c r="AW364" s="15" t="s">
        <v>32</v>
      </c>
      <c r="AX364" s="15" t="s">
        <v>84</v>
      </c>
      <c r="AY364" s="267" t="s">
        <v>128</v>
      </c>
    </row>
    <row r="365" s="2" customFormat="1" ht="33" customHeight="1">
      <c r="A365" s="38"/>
      <c r="B365" s="39"/>
      <c r="C365" s="218" t="s">
        <v>454</v>
      </c>
      <c r="D365" s="218" t="s">
        <v>130</v>
      </c>
      <c r="E365" s="219" t="s">
        <v>455</v>
      </c>
      <c r="F365" s="220" t="s">
        <v>456</v>
      </c>
      <c r="G365" s="221" t="s">
        <v>133</v>
      </c>
      <c r="H365" s="222">
        <v>92</v>
      </c>
      <c r="I365" s="223"/>
      <c r="J365" s="224">
        <f>ROUND(I365*H365,2)</f>
        <v>0</v>
      </c>
      <c r="K365" s="220" t="s">
        <v>134</v>
      </c>
      <c r="L365" s="44"/>
      <c r="M365" s="225" t="s">
        <v>1</v>
      </c>
      <c r="N365" s="226" t="s">
        <v>41</v>
      </c>
      <c r="O365" s="91"/>
      <c r="P365" s="227">
        <f>O365*H365</f>
        <v>0</v>
      </c>
      <c r="Q365" s="227">
        <v>0.26375999999999999</v>
      </c>
      <c r="R365" s="227">
        <f>Q365*H365</f>
        <v>24.265920000000001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135</v>
      </c>
      <c r="AT365" s="229" t="s">
        <v>130</v>
      </c>
      <c r="AU365" s="229" t="s">
        <v>86</v>
      </c>
      <c r="AY365" s="17" t="s">
        <v>128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84</v>
      </c>
      <c r="BK365" s="230">
        <f>ROUND(I365*H365,2)</f>
        <v>0</v>
      </c>
      <c r="BL365" s="17" t="s">
        <v>135</v>
      </c>
      <c r="BM365" s="229" t="s">
        <v>457</v>
      </c>
    </row>
    <row r="366" s="2" customFormat="1">
      <c r="A366" s="38"/>
      <c r="B366" s="39"/>
      <c r="C366" s="40"/>
      <c r="D366" s="231" t="s">
        <v>137</v>
      </c>
      <c r="E366" s="40"/>
      <c r="F366" s="232" t="s">
        <v>458</v>
      </c>
      <c r="G366" s="40"/>
      <c r="H366" s="40"/>
      <c r="I366" s="233"/>
      <c r="J366" s="40"/>
      <c r="K366" s="40"/>
      <c r="L366" s="44"/>
      <c r="M366" s="234"/>
      <c r="N366" s="235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137</v>
      </c>
      <c r="AU366" s="17" t="s">
        <v>86</v>
      </c>
    </row>
    <row r="367" s="13" customFormat="1">
      <c r="A367" s="13"/>
      <c r="B367" s="236"/>
      <c r="C367" s="237"/>
      <c r="D367" s="231" t="s">
        <v>149</v>
      </c>
      <c r="E367" s="238" t="s">
        <v>1</v>
      </c>
      <c r="F367" s="239" t="s">
        <v>459</v>
      </c>
      <c r="G367" s="237"/>
      <c r="H367" s="238" t="s">
        <v>1</v>
      </c>
      <c r="I367" s="240"/>
      <c r="J367" s="237"/>
      <c r="K367" s="237"/>
      <c r="L367" s="241"/>
      <c r="M367" s="242"/>
      <c r="N367" s="243"/>
      <c r="O367" s="243"/>
      <c r="P367" s="243"/>
      <c r="Q367" s="243"/>
      <c r="R367" s="243"/>
      <c r="S367" s="243"/>
      <c r="T367" s="24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5" t="s">
        <v>149</v>
      </c>
      <c r="AU367" s="245" t="s">
        <v>86</v>
      </c>
      <c r="AV367" s="13" t="s">
        <v>84</v>
      </c>
      <c r="AW367" s="13" t="s">
        <v>32</v>
      </c>
      <c r="AX367" s="13" t="s">
        <v>76</v>
      </c>
      <c r="AY367" s="245" t="s">
        <v>128</v>
      </c>
    </row>
    <row r="368" s="13" customFormat="1">
      <c r="A368" s="13"/>
      <c r="B368" s="236"/>
      <c r="C368" s="237"/>
      <c r="D368" s="231" t="s">
        <v>149</v>
      </c>
      <c r="E368" s="238" t="s">
        <v>1</v>
      </c>
      <c r="F368" s="239" t="s">
        <v>220</v>
      </c>
      <c r="G368" s="237"/>
      <c r="H368" s="238" t="s">
        <v>1</v>
      </c>
      <c r="I368" s="240"/>
      <c r="J368" s="237"/>
      <c r="K368" s="237"/>
      <c r="L368" s="241"/>
      <c r="M368" s="242"/>
      <c r="N368" s="243"/>
      <c r="O368" s="243"/>
      <c r="P368" s="243"/>
      <c r="Q368" s="243"/>
      <c r="R368" s="243"/>
      <c r="S368" s="243"/>
      <c r="T368" s="24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5" t="s">
        <v>149</v>
      </c>
      <c r="AU368" s="245" t="s">
        <v>86</v>
      </c>
      <c r="AV368" s="13" t="s">
        <v>84</v>
      </c>
      <c r="AW368" s="13" t="s">
        <v>32</v>
      </c>
      <c r="AX368" s="13" t="s">
        <v>76</v>
      </c>
      <c r="AY368" s="245" t="s">
        <v>128</v>
      </c>
    </row>
    <row r="369" s="14" customFormat="1">
      <c r="A369" s="14"/>
      <c r="B369" s="246"/>
      <c r="C369" s="247"/>
      <c r="D369" s="231" t="s">
        <v>149</v>
      </c>
      <c r="E369" s="248" t="s">
        <v>1</v>
      </c>
      <c r="F369" s="249" t="s">
        <v>460</v>
      </c>
      <c r="G369" s="247"/>
      <c r="H369" s="250">
        <v>17</v>
      </c>
      <c r="I369" s="251"/>
      <c r="J369" s="247"/>
      <c r="K369" s="247"/>
      <c r="L369" s="252"/>
      <c r="M369" s="253"/>
      <c r="N369" s="254"/>
      <c r="O369" s="254"/>
      <c r="P369" s="254"/>
      <c r="Q369" s="254"/>
      <c r="R369" s="254"/>
      <c r="S369" s="254"/>
      <c r="T369" s="25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6" t="s">
        <v>149</v>
      </c>
      <c r="AU369" s="256" t="s">
        <v>86</v>
      </c>
      <c r="AV369" s="14" t="s">
        <v>86</v>
      </c>
      <c r="AW369" s="14" t="s">
        <v>32</v>
      </c>
      <c r="AX369" s="14" t="s">
        <v>76</v>
      </c>
      <c r="AY369" s="256" t="s">
        <v>128</v>
      </c>
    </row>
    <row r="370" s="13" customFormat="1">
      <c r="A370" s="13"/>
      <c r="B370" s="236"/>
      <c r="C370" s="237"/>
      <c r="D370" s="231" t="s">
        <v>149</v>
      </c>
      <c r="E370" s="238" t="s">
        <v>1</v>
      </c>
      <c r="F370" s="239" t="s">
        <v>386</v>
      </c>
      <c r="G370" s="237"/>
      <c r="H370" s="238" t="s">
        <v>1</v>
      </c>
      <c r="I370" s="240"/>
      <c r="J370" s="237"/>
      <c r="K370" s="237"/>
      <c r="L370" s="241"/>
      <c r="M370" s="242"/>
      <c r="N370" s="243"/>
      <c r="O370" s="243"/>
      <c r="P370" s="243"/>
      <c r="Q370" s="243"/>
      <c r="R370" s="243"/>
      <c r="S370" s="243"/>
      <c r="T370" s="24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5" t="s">
        <v>149</v>
      </c>
      <c r="AU370" s="245" t="s">
        <v>86</v>
      </c>
      <c r="AV370" s="13" t="s">
        <v>84</v>
      </c>
      <c r="AW370" s="13" t="s">
        <v>32</v>
      </c>
      <c r="AX370" s="13" t="s">
        <v>76</v>
      </c>
      <c r="AY370" s="245" t="s">
        <v>128</v>
      </c>
    </row>
    <row r="371" s="14" customFormat="1">
      <c r="A371" s="14"/>
      <c r="B371" s="246"/>
      <c r="C371" s="247"/>
      <c r="D371" s="231" t="s">
        <v>149</v>
      </c>
      <c r="E371" s="248" t="s">
        <v>1</v>
      </c>
      <c r="F371" s="249" t="s">
        <v>461</v>
      </c>
      <c r="G371" s="247"/>
      <c r="H371" s="250">
        <v>75</v>
      </c>
      <c r="I371" s="251"/>
      <c r="J371" s="247"/>
      <c r="K371" s="247"/>
      <c r="L371" s="252"/>
      <c r="M371" s="253"/>
      <c r="N371" s="254"/>
      <c r="O371" s="254"/>
      <c r="P371" s="254"/>
      <c r="Q371" s="254"/>
      <c r="R371" s="254"/>
      <c r="S371" s="254"/>
      <c r="T371" s="25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6" t="s">
        <v>149</v>
      </c>
      <c r="AU371" s="256" t="s">
        <v>86</v>
      </c>
      <c r="AV371" s="14" t="s">
        <v>86</v>
      </c>
      <c r="AW371" s="14" t="s">
        <v>32</v>
      </c>
      <c r="AX371" s="14" t="s">
        <v>76</v>
      </c>
      <c r="AY371" s="256" t="s">
        <v>128</v>
      </c>
    </row>
    <row r="372" s="15" customFormat="1">
      <c r="A372" s="15"/>
      <c r="B372" s="257"/>
      <c r="C372" s="258"/>
      <c r="D372" s="231" t="s">
        <v>149</v>
      </c>
      <c r="E372" s="259" t="s">
        <v>1</v>
      </c>
      <c r="F372" s="260" t="s">
        <v>164</v>
      </c>
      <c r="G372" s="258"/>
      <c r="H372" s="261">
        <v>92</v>
      </c>
      <c r="I372" s="262"/>
      <c r="J372" s="258"/>
      <c r="K372" s="258"/>
      <c r="L372" s="263"/>
      <c r="M372" s="264"/>
      <c r="N372" s="265"/>
      <c r="O372" s="265"/>
      <c r="P372" s="265"/>
      <c r="Q372" s="265"/>
      <c r="R372" s="265"/>
      <c r="S372" s="265"/>
      <c r="T372" s="266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7" t="s">
        <v>149</v>
      </c>
      <c r="AU372" s="267" t="s">
        <v>86</v>
      </c>
      <c r="AV372" s="15" t="s">
        <v>135</v>
      </c>
      <c r="AW372" s="15" t="s">
        <v>32</v>
      </c>
      <c r="AX372" s="15" t="s">
        <v>84</v>
      </c>
      <c r="AY372" s="267" t="s">
        <v>128</v>
      </c>
    </row>
    <row r="373" s="2" customFormat="1" ht="24.15" customHeight="1">
      <c r="A373" s="38"/>
      <c r="B373" s="39"/>
      <c r="C373" s="218" t="s">
        <v>462</v>
      </c>
      <c r="D373" s="218" t="s">
        <v>130</v>
      </c>
      <c r="E373" s="219" t="s">
        <v>463</v>
      </c>
      <c r="F373" s="220" t="s">
        <v>464</v>
      </c>
      <c r="G373" s="221" t="s">
        <v>133</v>
      </c>
      <c r="H373" s="222">
        <v>358</v>
      </c>
      <c r="I373" s="223"/>
      <c r="J373" s="224">
        <f>ROUND(I373*H373,2)</f>
        <v>0</v>
      </c>
      <c r="K373" s="220" t="s">
        <v>134</v>
      </c>
      <c r="L373" s="44"/>
      <c r="M373" s="225" t="s">
        <v>1</v>
      </c>
      <c r="N373" s="226" t="s">
        <v>41</v>
      </c>
      <c r="O373" s="91"/>
      <c r="P373" s="227">
        <f>O373*H373</f>
        <v>0</v>
      </c>
      <c r="Q373" s="227">
        <v>0</v>
      </c>
      <c r="R373" s="227">
        <f>Q373*H373</f>
        <v>0</v>
      </c>
      <c r="S373" s="227">
        <v>0</v>
      </c>
      <c r="T373" s="228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9" t="s">
        <v>135</v>
      </c>
      <c r="AT373" s="229" t="s">
        <v>130</v>
      </c>
      <c r="AU373" s="229" t="s">
        <v>86</v>
      </c>
      <c r="AY373" s="17" t="s">
        <v>128</v>
      </c>
      <c r="BE373" s="230">
        <f>IF(N373="základní",J373,0)</f>
        <v>0</v>
      </c>
      <c r="BF373" s="230">
        <f>IF(N373="snížená",J373,0)</f>
        <v>0</v>
      </c>
      <c r="BG373" s="230">
        <f>IF(N373="zákl. přenesená",J373,0)</f>
        <v>0</v>
      </c>
      <c r="BH373" s="230">
        <f>IF(N373="sníž. přenesená",J373,0)</f>
        <v>0</v>
      </c>
      <c r="BI373" s="230">
        <f>IF(N373="nulová",J373,0)</f>
        <v>0</v>
      </c>
      <c r="BJ373" s="17" t="s">
        <v>84</v>
      </c>
      <c r="BK373" s="230">
        <f>ROUND(I373*H373,2)</f>
        <v>0</v>
      </c>
      <c r="BL373" s="17" t="s">
        <v>135</v>
      </c>
      <c r="BM373" s="229" t="s">
        <v>465</v>
      </c>
    </row>
    <row r="374" s="2" customFormat="1">
      <c r="A374" s="38"/>
      <c r="B374" s="39"/>
      <c r="C374" s="40"/>
      <c r="D374" s="231" t="s">
        <v>137</v>
      </c>
      <c r="E374" s="40"/>
      <c r="F374" s="232" t="s">
        <v>466</v>
      </c>
      <c r="G374" s="40"/>
      <c r="H374" s="40"/>
      <c r="I374" s="233"/>
      <c r="J374" s="40"/>
      <c r="K374" s="40"/>
      <c r="L374" s="44"/>
      <c r="M374" s="234"/>
      <c r="N374" s="235"/>
      <c r="O374" s="91"/>
      <c r="P374" s="91"/>
      <c r="Q374" s="91"/>
      <c r="R374" s="91"/>
      <c r="S374" s="91"/>
      <c r="T374" s="92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137</v>
      </c>
      <c r="AU374" s="17" t="s">
        <v>86</v>
      </c>
    </row>
    <row r="375" s="13" customFormat="1">
      <c r="A375" s="13"/>
      <c r="B375" s="236"/>
      <c r="C375" s="237"/>
      <c r="D375" s="231" t="s">
        <v>149</v>
      </c>
      <c r="E375" s="238" t="s">
        <v>1</v>
      </c>
      <c r="F375" s="239" t="s">
        <v>467</v>
      </c>
      <c r="G375" s="237"/>
      <c r="H375" s="238" t="s">
        <v>1</v>
      </c>
      <c r="I375" s="240"/>
      <c r="J375" s="237"/>
      <c r="K375" s="237"/>
      <c r="L375" s="241"/>
      <c r="M375" s="242"/>
      <c r="N375" s="243"/>
      <c r="O375" s="243"/>
      <c r="P375" s="243"/>
      <c r="Q375" s="243"/>
      <c r="R375" s="243"/>
      <c r="S375" s="243"/>
      <c r="T375" s="24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5" t="s">
        <v>149</v>
      </c>
      <c r="AU375" s="245" t="s">
        <v>86</v>
      </c>
      <c r="AV375" s="13" t="s">
        <v>84</v>
      </c>
      <c r="AW375" s="13" t="s">
        <v>32</v>
      </c>
      <c r="AX375" s="13" t="s">
        <v>76</v>
      </c>
      <c r="AY375" s="245" t="s">
        <v>128</v>
      </c>
    </row>
    <row r="376" s="14" customFormat="1">
      <c r="A376" s="14"/>
      <c r="B376" s="246"/>
      <c r="C376" s="247"/>
      <c r="D376" s="231" t="s">
        <v>149</v>
      </c>
      <c r="E376" s="248" t="s">
        <v>1</v>
      </c>
      <c r="F376" s="249" t="s">
        <v>468</v>
      </c>
      <c r="G376" s="247"/>
      <c r="H376" s="250">
        <v>220</v>
      </c>
      <c r="I376" s="251"/>
      <c r="J376" s="247"/>
      <c r="K376" s="247"/>
      <c r="L376" s="252"/>
      <c r="M376" s="253"/>
      <c r="N376" s="254"/>
      <c r="O376" s="254"/>
      <c r="P376" s="254"/>
      <c r="Q376" s="254"/>
      <c r="R376" s="254"/>
      <c r="S376" s="254"/>
      <c r="T376" s="25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6" t="s">
        <v>149</v>
      </c>
      <c r="AU376" s="256" t="s">
        <v>86</v>
      </c>
      <c r="AV376" s="14" t="s">
        <v>86</v>
      </c>
      <c r="AW376" s="14" t="s">
        <v>32</v>
      </c>
      <c r="AX376" s="14" t="s">
        <v>76</v>
      </c>
      <c r="AY376" s="256" t="s">
        <v>128</v>
      </c>
    </row>
    <row r="377" s="13" customFormat="1">
      <c r="A377" s="13"/>
      <c r="B377" s="236"/>
      <c r="C377" s="237"/>
      <c r="D377" s="231" t="s">
        <v>149</v>
      </c>
      <c r="E377" s="238" t="s">
        <v>1</v>
      </c>
      <c r="F377" s="239" t="s">
        <v>453</v>
      </c>
      <c r="G377" s="237"/>
      <c r="H377" s="238" t="s">
        <v>1</v>
      </c>
      <c r="I377" s="240"/>
      <c r="J377" s="237"/>
      <c r="K377" s="237"/>
      <c r="L377" s="241"/>
      <c r="M377" s="242"/>
      <c r="N377" s="243"/>
      <c r="O377" s="243"/>
      <c r="P377" s="243"/>
      <c r="Q377" s="243"/>
      <c r="R377" s="243"/>
      <c r="S377" s="243"/>
      <c r="T377" s="24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5" t="s">
        <v>149</v>
      </c>
      <c r="AU377" s="245" t="s">
        <v>86</v>
      </c>
      <c r="AV377" s="13" t="s">
        <v>84</v>
      </c>
      <c r="AW377" s="13" t="s">
        <v>32</v>
      </c>
      <c r="AX377" s="13" t="s">
        <v>76</v>
      </c>
      <c r="AY377" s="245" t="s">
        <v>128</v>
      </c>
    </row>
    <row r="378" s="13" customFormat="1">
      <c r="A378" s="13"/>
      <c r="B378" s="236"/>
      <c r="C378" s="237"/>
      <c r="D378" s="231" t="s">
        <v>149</v>
      </c>
      <c r="E378" s="238" t="s">
        <v>1</v>
      </c>
      <c r="F378" s="239" t="s">
        <v>220</v>
      </c>
      <c r="G378" s="237"/>
      <c r="H378" s="238" t="s">
        <v>1</v>
      </c>
      <c r="I378" s="240"/>
      <c r="J378" s="237"/>
      <c r="K378" s="237"/>
      <c r="L378" s="241"/>
      <c r="M378" s="242"/>
      <c r="N378" s="243"/>
      <c r="O378" s="243"/>
      <c r="P378" s="243"/>
      <c r="Q378" s="243"/>
      <c r="R378" s="243"/>
      <c r="S378" s="243"/>
      <c r="T378" s="24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5" t="s">
        <v>149</v>
      </c>
      <c r="AU378" s="245" t="s">
        <v>86</v>
      </c>
      <c r="AV378" s="13" t="s">
        <v>84</v>
      </c>
      <c r="AW378" s="13" t="s">
        <v>32</v>
      </c>
      <c r="AX378" s="13" t="s">
        <v>76</v>
      </c>
      <c r="AY378" s="245" t="s">
        <v>128</v>
      </c>
    </row>
    <row r="379" s="14" customFormat="1">
      <c r="A379" s="14"/>
      <c r="B379" s="246"/>
      <c r="C379" s="247"/>
      <c r="D379" s="231" t="s">
        <v>149</v>
      </c>
      <c r="E379" s="248" t="s">
        <v>1</v>
      </c>
      <c r="F379" s="249" t="s">
        <v>178</v>
      </c>
      <c r="G379" s="247"/>
      <c r="H379" s="250">
        <v>25.5</v>
      </c>
      <c r="I379" s="251"/>
      <c r="J379" s="247"/>
      <c r="K379" s="247"/>
      <c r="L379" s="252"/>
      <c r="M379" s="253"/>
      <c r="N379" s="254"/>
      <c r="O379" s="254"/>
      <c r="P379" s="254"/>
      <c r="Q379" s="254"/>
      <c r="R379" s="254"/>
      <c r="S379" s="254"/>
      <c r="T379" s="25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6" t="s">
        <v>149</v>
      </c>
      <c r="AU379" s="256" t="s">
        <v>86</v>
      </c>
      <c r="AV379" s="14" t="s">
        <v>86</v>
      </c>
      <c r="AW379" s="14" t="s">
        <v>32</v>
      </c>
      <c r="AX379" s="14" t="s">
        <v>76</v>
      </c>
      <c r="AY379" s="256" t="s">
        <v>128</v>
      </c>
    </row>
    <row r="380" s="13" customFormat="1">
      <c r="A380" s="13"/>
      <c r="B380" s="236"/>
      <c r="C380" s="237"/>
      <c r="D380" s="231" t="s">
        <v>149</v>
      </c>
      <c r="E380" s="238" t="s">
        <v>1</v>
      </c>
      <c r="F380" s="239" t="s">
        <v>386</v>
      </c>
      <c r="G380" s="237"/>
      <c r="H380" s="238" t="s">
        <v>1</v>
      </c>
      <c r="I380" s="240"/>
      <c r="J380" s="237"/>
      <c r="K380" s="237"/>
      <c r="L380" s="241"/>
      <c r="M380" s="242"/>
      <c r="N380" s="243"/>
      <c r="O380" s="243"/>
      <c r="P380" s="243"/>
      <c r="Q380" s="243"/>
      <c r="R380" s="243"/>
      <c r="S380" s="243"/>
      <c r="T380" s="24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5" t="s">
        <v>149</v>
      </c>
      <c r="AU380" s="245" t="s">
        <v>86</v>
      </c>
      <c r="AV380" s="13" t="s">
        <v>84</v>
      </c>
      <c r="AW380" s="13" t="s">
        <v>32</v>
      </c>
      <c r="AX380" s="13" t="s">
        <v>76</v>
      </c>
      <c r="AY380" s="245" t="s">
        <v>128</v>
      </c>
    </row>
    <row r="381" s="14" customFormat="1">
      <c r="A381" s="14"/>
      <c r="B381" s="246"/>
      <c r="C381" s="247"/>
      <c r="D381" s="231" t="s">
        <v>149</v>
      </c>
      <c r="E381" s="248" t="s">
        <v>1</v>
      </c>
      <c r="F381" s="249" t="s">
        <v>180</v>
      </c>
      <c r="G381" s="247"/>
      <c r="H381" s="250">
        <v>112.5</v>
      </c>
      <c r="I381" s="251"/>
      <c r="J381" s="247"/>
      <c r="K381" s="247"/>
      <c r="L381" s="252"/>
      <c r="M381" s="253"/>
      <c r="N381" s="254"/>
      <c r="O381" s="254"/>
      <c r="P381" s="254"/>
      <c r="Q381" s="254"/>
      <c r="R381" s="254"/>
      <c r="S381" s="254"/>
      <c r="T381" s="25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6" t="s">
        <v>149</v>
      </c>
      <c r="AU381" s="256" t="s">
        <v>86</v>
      </c>
      <c r="AV381" s="14" t="s">
        <v>86</v>
      </c>
      <c r="AW381" s="14" t="s">
        <v>32</v>
      </c>
      <c r="AX381" s="14" t="s">
        <v>76</v>
      </c>
      <c r="AY381" s="256" t="s">
        <v>128</v>
      </c>
    </row>
    <row r="382" s="15" customFormat="1">
      <c r="A382" s="15"/>
      <c r="B382" s="257"/>
      <c r="C382" s="258"/>
      <c r="D382" s="231" t="s">
        <v>149</v>
      </c>
      <c r="E382" s="259" t="s">
        <v>1</v>
      </c>
      <c r="F382" s="260" t="s">
        <v>164</v>
      </c>
      <c r="G382" s="258"/>
      <c r="H382" s="261">
        <v>358</v>
      </c>
      <c r="I382" s="262"/>
      <c r="J382" s="258"/>
      <c r="K382" s="258"/>
      <c r="L382" s="263"/>
      <c r="M382" s="264"/>
      <c r="N382" s="265"/>
      <c r="O382" s="265"/>
      <c r="P382" s="265"/>
      <c r="Q382" s="265"/>
      <c r="R382" s="265"/>
      <c r="S382" s="265"/>
      <c r="T382" s="266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7" t="s">
        <v>149</v>
      </c>
      <c r="AU382" s="267" t="s">
        <v>86</v>
      </c>
      <c r="AV382" s="15" t="s">
        <v>135</v>
      </c>
      <c r="AW382" s="15" t="s">
        <v>32</v>
      </c>
      <c r="AX382" s="15" t="s">
        <v>84</v>
      </c>
      <c r="AY382" s="267" t="s">
        <v>128</v>
      </c>
    </row>
    <row r="383" s="2" customFormat="1" ht="33" customHeight="1">
      <c r="A383" s="38"/>
      <c r="B383" s="39"/>
      <c r="C383" s="218" t="s">
        <v>163</v>
      </c>
      <c r="D383" s="218" t="s">
        <v>130</v>
      </c>
      <c r="E383" s="219" t="s">
        <v>469</v>
      </c>
      <c r="F383" s="220" t="s">
        <v>470</v>
      </c>
      <c r="G383" s="221" t="s">
        <v>133</v>
      </c>
      <c r="H383" s="222">
        <v>184</v>
      </c>
      <c r="I383" s="223"/>
      <c r="J383" s="224">
        <f>ROUND(I383*H383,2)</f>
        <v>0</v>
      </c>
      <c r="K383" s="220" t="s">
        <v>134</v>
      </c>
      <c r="L383" s="44"/>
      <c r="M383" s="225" t="s">
        <v>1</v>
      </c>
      <c r="N383" s="226" t="s">
        <v>41</v>
      </c>
      <c r="O383" s="91"/>
      <c r="P383" s="227">
        <f>O383*H383</f>
        <v>0</v>
      </c>
      <c r="Q383" s="227">
        <v>0.12966</v>
      </c>
      <c r="R383" s="227">
        <f>Q383*H383</f>
        <v>23.85744</v>
      </c>
      <c r="S383" s="227">
        <v>0</v>
      </c>
      <c r="T383" s="228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9" t="s">
        <v>135</v>
      </c>
      <c r="AT383" s="229" t="s">
        <v>130</v>
      </c>
      <c r="AU383" s="229" t="s">
        <v>86</v>
      </c>
      <c r="AY383" s="17" t="s">
        <v>128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7" t="s">
        <v>84</v>
      </c>
      <c r="BK383" s="230">
        <f>ROUND(I383*H383,2)</f>
        <v>0</v>
      </c>
      <c r="BL383" s="17" t="s">
        <v>135</v>
      </c>
      <c r="BM383" s="229" t="s">
        <v>471</v>
      </c>
    </row>
    <row r="384" s="2" customFormat="1">
      <c r="A384" s="38"/>
      <c r="B384" s="39"/>
      <c r="C384" s="40"/>
      <c r="D384" s="231" t="s">
        <v>137</v>
      </c>
      <c r="E384" s="40"/>
      <c r="F384" s="232" t="s">
        <v>472</v>
      </c>
      <c r="G384" s="40"/>
      <c r="H384" s="40"/>
      <c r="I384" s="233"/>
      <c r="J384" s="40"/>
      <c r="K384" s="40"/>
      <c r="L384" s="44"/>
      <c r="M384" s="234"/>
      <c r="N384" s="235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137</v>
      </c>
      <c r="AU384" s="17" t="s">
        <v>86</v>
      </c>
    </row>
    <row r="385" s="13" customFormat="1">
      <c r="A385" s="13"/>
      <c r="B385" s="236"/>
      <c r="C385" s="237"/>
      <c r="D385" s="231" t="s">
        <v>149</v>
      </c>
      <c r="E385" s="238" t="s">
        <v>1</v>
      </c>
      <c r="F385" s="239" t="s">
        <v>473</v>
      </c>
      <c r="G385" s="237"/>
      <c r="H385" s="238" t="s">
        <v>1</v>
      </c>
      <c r="I385" s="240"/>
      <c r="J385" s="237"/>
      <c r="K385" s="237"/>
      <c r="L385" s="241"/>
      <c r="M385" s="242"/>
      <c r="N385" s="243"/>
      <c r="O385" s="243"/>
      <c r="P385" s="243"/>
      <c r="Q385" s="243"/>
      <c r="R385" s="243"/>
      <c r="S385" s="243"/>
      <c r="T385" s="24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5" t="s">
        <v>149</v>
      </c>
      <c r="AU385" s="245" t="s">
        <v>86</v>
      </c>
      <c r="AV385" s="13" t="s">
        <v>84</v>
      </c>
      <c r="AW385" s="13" t="s">
        <v>32</v>
      </c>
      <c r="AX385" s="13" t="s">
        <v>76</v>
      </c>
      <c r="AY385" s="245" t="s">
        <v>128</v>
      </c>
    </row>
    <row r="386" s="13" customFormat="1">
      <c r="A386" s="13"/>
      <c r="B386" s="236"/>
      <c r="C386" s="237"/>
      <c r="D386" s="231" t="s">
        <v>149</v>
      </c>
      <c r="E386" s="238" t="s">
        <v>1</v>
      </c>
      <c r="F386" s="239" t="s">
        <v>220</v>
      </c>
      <c r="G386" s="237"/>
      <c r="H386" s="238" t="s">
        <v>1</v>
      </c>
      <c r="I386" s="240"/>
      <c r="J386" s="237"/>
      <c r="K386" s="237"/>
      <c r="L386" s="241"/>
      <c r="M386" s="242"/>
      <c r="N386" s="243"/>
      <c r="O386" s="243"/>
      <c r="P386" s="243"/>
      <c r="Q386" s="243"/>
      <c r="R386" s="243"/>
      <c r="S386" s="243"/>
      <c r="T386" s="24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5" t="s">
        <v>149</v>
      </c>
      <c r="AU386" s="245" t="s">
        <v>86</v>
      </c>
      <c r="AV386" s="13" t="s">
        <v>84</v>
      </c>
      <c r="AW386" s="13" t="s">
        <v>32</v>
      </c>
      <c r="AX386" s="13" t="s">
        <v>76</v>
      </c>
      <c r="AY386" s="245" t="s">
        <v>128</v>
      </c>
    </row>
    <row r="387" s="14" customFormat="1">
      <c r="A387" s="14"/>
      <c r="B387" s="246"/>
      <c r="C387" s="247"/>
      <c r="D387" s="231" t="s">
        <v>149</v>
      </c>
      <c r="E387" s="248" t="s">
        <v>1</v>
      </c>
      <c r="F387" s="249" t="s">
        <v>202</v>
      </c>
      <c r="G387" s="247"/>
      <c r="H387" s="250">
        <v>34</v>
      </c>
      <c r="I387" s="251"/>
      <c r="J387" s="247"/>
      <c r="K387" s="247"/>
      <c r="L387" s="252"/>
      <c r="M387" s="253"/>
      <c r="N387" s="254"/>
      <c r="O387" s="254"/>
      <c r="P387" s="254"/>
      <c r="Q387" s="254"/>
      <c r="R387" s="254"/>
      <c r="S387" s="254"/>
      <c r="T387" s="25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6" t="s">
        <v>149</v>
      </c>
      <c r="AU387" s="256" t="s">
        <v>86</v>
      </c>
      <c r="AV387" s="14" t="s">
        <v>86</v>
      </c>
      <c r="AW387" s="14" t="s">
        <v>32</v>
      </c>
      <c r="AX387" s="14" t="s">
        <v>76</v>
      </c>
      <c r="AY387" s="256" t="s">
        <v>128</v>
      </c>
    </row>
    <row r="388" s="13" customFormat="1">
      <c r="A388" s="13"/>
      <c r="B388" s="236"/>
      <c r="C388" s="237"/>
      <c r="D388" s="231" t="s">
        <v>149</v>
      </c>
      <c r="E388" s="238" t="s">
        <v>1</v>
      </c>
      <c r="F388" s="239" t="s">
        <v>386</v>
      </c>
      <c r="G388" s="237"/>
      <c r="H388" s="238" t="s">
        <v>1</v>
      </c>
      <c r="I388" s="240"/>
      <c r="J388" s="237"/>
      <c r="K388" s="237"/>
      <c r="L388" s="241"/>
      <c r="M388" s="242"/>
      <c r="N388" s="243"/>
      <c r="O388" s="243"/>
      <c r="P388" s="243"/>
      <c r="Q388" s="243"/>
      <c r="R388" s="243"/>
      <c r="S388" s="243"/>
      <c r="T388" s="24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5" t="s">
        <v>149</v>
      </c>
      <c r="AU388" s="245" t="s">
        <v>86</v>
      </c>
      <c r="AV388" s="13" t="s">
        <v>84</v>
      </c>
      <c r="AW388" s="13" t="s">
        <v>32</v>
      </c>
      <c r="AX388" s="13" t="s">
        <v>76</v>
      </c>
      <c r="AY388" s="245" t="s">
        <v>128</v>
      </c>
    </row>
    <row r="389" s="14" customFormat="1">
      <c r="A389" s="14"/>
      <c r="B389" s="246"/>
      <c r="C389" s="247"/>
      <c r="D389" s="231" t="s">
        <v>149</v>
      </c>
      <c r="E389" s="248" t="s">
        <v>1</v>
      </c>
      <c r="F389" s="249" t="s">
        <v>474</v>
      </c>
      <c r="G389" s="247"/>
      <c r="H389" s="250">
        <v>150</v>
      </c>
      <c r="I389" s="251"/>
      <c r="J389" s="247"/>
      <c r="K389" s="247"/>
      <c r="L389" s="252"/>
      <c r="M389" s="253"/>
      <c r="N389" s="254"/>
      <c r="O389" s="254"/>
      <c r="P389" s="254"/>
      <c r="Q389" s="254"/>
      <c r="R389" s="254"/>
      <c r="S389" s="254"/>
      <c r="T389" s="25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6" t="s">
        <v>149</v>
      </c>
      <c r="AU389" s="256" t="s">
        <v>86</v>
      </c>
      <c r="AV389" s="14" t="s">
        <v>86</v>
      </c>
      <c r="AW389" s="14" t="s">
        <v>32</v>
      </c>
      <c r="AX389" s="14" t="s">
        <v>76</v>
      </c>
      <c r="AY389" s="256" t="s">
        <v>128</v>
      </c>
    </row>
    <row r="390" s="15" customFormat="1">
      <c r="A390" s="15"/>
      <c r="B390" s="257"/>
      <c r="C390" s="258"/>
      <c r="D390" s="231" t="s">
        <v>149</v>
      </c>
      <c r="E390" s="259" t="s">
        <v>1</v>
      </c>
      <c r="F390" s="260" t="s">
        <v>164</v>
      </c>
      <c r="G390" s="258"/>
      <c r="H390" s="261">
        <v>184</v>
      </c>
      <c r="I390" s="262"/>
      <c r="J390" s="258"/>
      <c r="K390" s="258"/>
      <c r="L390" s="263"/>
      <c r="M390" s="264"/>
      <c r="N390" s="265"/>
      <c r="O390" s="265"/>
      <c r="P390" s="265"/>
      <c r="Q390" s="265"/>
      <c r="R390" s="265"/>
      <c r="S390" s="265"/>
      <c r="T390" s="266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7" t="s">
        <v>149</v>
      </c>
      <c r="AU390" s="267" t="s">
        <v>86</v>
      </c>
      <c r="AV390" s="15" t="s">
        <v>135</v>
      </c>
      <c r="AW390" s="15" t="s">
        <v>32</v>
      </c>
      <c r="AX390" s="15" t="s">
        <v>84</v>
      </c>
      <c r="AY390" s="267" t="s">
        <v>128</v>
      </c>
    </row>
    <row r="391" s="2" customFormat="1" ht="33" customHeight="1">
      <c r="A391" s="38"/>
      <c r="B391" s="39"/>
      <c r="C391" s="218" t="s">
        <v>475</v>
      </c>
      <c r="D391" s="218" t="s">
        <v>130</v>
      </c>
      <c r="E391" s="219" t="s">
        <v>476</v>
      </c>
      <c r="F391" s="220" t="s">
        <v>477</v>
      </c>
      <c r="G391" s="221" t="s">
        <v>133</v>
      </c>
      <c r="H391" s="222">
        <v>138</v>
      </c>
      <c r="I391" s="223"/>
      <c r="J391" s="224">
        <f>ROUND(I391*H391,2)</f>
        <v>0</v>
      </c>
      <c r="K391" s="220" t="s">
        <v>134</v>
      </c>
      <c r="L391" s="44"/>
      <c r="M391" s="225" t="s">
        <v>1</v>
      </c>
      <c r="N391" s="226" t="s">
        <v>41</v>
      </c>
      <c r="O391" s="91"/>
      <c r="P391" s="227">
        <f>O391*H391</f>
        <v>0</v>
      </c>
      <c r="Q391" s="227">
        <v>0.20745</v>
      </c>
      <c r="R391" s="227">
        <f>Q391*H391</f>
        <v>28.6281</v>
      </c>
      <c r="S391" s="227">
        <v>0</v>
      </c>
      <c r="T391" s="228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9" t="s">
        <v>135</v>
      </c>
      <c r="AT391" s="229" t="s">
        <v>130</v>
      </c>
      <c r="AU391" s="229" t="s">
        <v>86</v>
      </c>
      <c r="AY391" s="17" t="s">
        <v>128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17" t="s">
        <v>84</v>
      </c>
      <c r="BK391" s="230">
        <f>ROUND(I391*H391,2)</f>
        <v>0</v>
      </c>
      <c r="BL391" s="17" t="s">
        <v>135</v>
      </c>
      <c r="BM391" s="229" t="s">
        <v>478</v>
      </c>
    </row>
    <row r="392" s="2" customFormat="1">
      <c r="A392" s="38"/>
      <c r="B392" s="39"/>
      <c r="C392" s="40"/>
      <c r="D392" s="231" t="s">
        <v>137</v>
      </c>
      <c r="E392" s="40"/>
      <c r="F392" s="232" t="s">
        <v>479</v>
      </c>
      <c r="G392" s="40"/>
      <c r="H392" s="40"/>
      <c r="I392" s="233"/>
      <c r="J392" s="40"/>
      <c r="K392" s="40"/>
      <c r="L392" s="44"/>
      <c r="M392" s="234"/>
      <c r="N392" s="235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137</v>
      </c>
      <c r="AU392" s="17" t="s">
        <v>86</v>
      </c>
    </row>
    <row r="393" s="13" customFormat="1">
      <c r="A393" s="13"/>
      <c r="B393" s="236"/>
      <c r="C393" s="237"/>
      <c r="D393" s="231" t="s">
        <v>149</v>
      </c>
      <c r="E393" s="238" t="s">
        <v>1</v>
      </c>
      <c r="F393" s="239" t="s">
        <v>480</v>
      </c>
      <c r="G393" s="237"/>
      <c r="H393" s="238" t="s">
        <v>1</v>
      </c>
      <c r="I393" s="240"/>
      <c r="J393" s="237"/>
      <c r="K393" s="237"/>
      <c r="L393" s="241"/>
      <c r="M393" s="242"/>
      <c r="N393" s="243"/>
      <c r="O393" s="243"/>
      <c r="P393" s="243"/>
      <c r="Q393" s="243"/>
      <c r="R393" s="243"/>
      <c r="S393" s="243"/>
      <c r="T393" s="24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5" t="s">
        <v>149</v>
      </c>
      <c r="AU393" s="245" t="s">
        <v>86</v>
      </c>
      <c r="AV393" s="13" t="s">
        <v>84</v>
      </c>
      <c r="AW393" s="13" t="s">
        <v>32</v>
      </c>
      <c r="AX393" s="13" t="s">
        <v>76</v>
      </c>
      <c r="AY393" s="245" t="s">
        <v>128</v>
      </c>
    </row>
    <row r="394" s="13" customFormat="1">
      <c r="A394" s="13"/>
      <c r="B394" s="236"/>
      <c r="C394" s="237"/>
      <c r="D394" s="231" t="s">
        <v>149</v>
      </c>
      <c r="E394" s="238" t="s">
        <v>1</v>
      </c>
      <c r="F394" s="239" t="s">
        <v>220</v>
      </c>
      <c r="G394" s="237"/>
      <c r="H394" s="238" t="s">
        <v>1</v>
      </c>
      <c r="I394" s="240"/>
      <c r="J394" s="237"/>
      <c r="K394" s="237"/>
      <c r="L394" s="241"/>
      <c r="M394" s="242"/>
      <c r="N394" s="243"/>
      <c r="O394" s="243"/>
      <c r="P394" s="243"/>
      <c r="Q394" s="243"/>
      <c r="R394" s="243"/>
      <c r="S394" s="243"/>
      <c r="T394" s="24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5" t="s">
        <v>149</v>
      </c>
      <c r="AU394" s="245" t="s">
        <v>86</v>
      </c>
      <c r="AV394" s="13" t="s">
        <v>84</v>
      </c>
      <c r="AW394" s="13" t="s">
        <v>32</v>
      </c>
      <c r="AX394" s="13" t="s">
        <v>76</v>
      </c>
      <c r="AY394" s="245" t="s">
        <v>128</v>
      </c>
    </row>
    <row r="395" s="14" customFormat="1">
      <c r="A395" s="14"/>
      <c r="B395" s="246"/>
      <c r="C395" s="247"/>
      <c r="D395" s="231" t="s">
        <v>149</v>
      </c>
      <c r="E395" s="248" t="s">
        <v>1</v>
      </c>
      <c r="F395" s="249" t="s">
        <v>178</v>
      </c>
      <c r="G395" s="247"/>
      <c r="H395" s="250">
        <v>25.5</v>
      </c>
      <c r="I395" s="251"/>
      <c r="J395" s="247"/>
      <c r="K395" s="247"/>
      <c r="L395" s="252"/>
      <c r="M395" s="253"/>
      <c r="N395" s="254"/>
      <c r="O395" s="254"/>
      <c r="P395" s="254"/>
      <c r="Q395" s="254"/>
      <c r="R395" s="254"/>
      <c r="S395" s="254"/>
      <c r="T395" s="25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6" t="s">
        <v>149</v>
      </c>
      <c r="AU395" s="256" t="s">
        <v>86</v>
      </c>
      <c r="AV395" s="14" t="s">
        <v>86</v>
      </c>
      <c r="AW395" s="14" t="s">
        <v>32</v>
      </c>
      <c r="AX395" s="14" t="s">
        <v>76</v>
      </c>
      <c r="AY395" s="256" t="s">
        <v>128</v>
      </c>
    </row>
    <row r="396" s="13" customFormat="1">
      <c r="A396" s="13"/>
      <c r="B396" s="236"/>
      <c r="C396" s="237"/>
      <c r="D396" s="231" t="s">
        <v>149</v>
      </c>
      <c r="E396" s="238" t="s">
        <v>1</v>
      </c>
      <c r="F396" s="239" t="s">
        <v>386</v>
      </c>
      <c r="G396" s="237"/>
      <c r="H396" s="238" t="s">
        <v>1</v>
      </c>
      <c r="I396" s="240"/>
      <c r="J396" s="237"/>
      <c r="K396" s="237"/>
      <c r="L396" s="241"/>
      <c r="M396" s="242"/>
      <c r="N396" s="243"/>
      <c r="O396" s="243"/>
      <c r="P396" s="243"/>
      <c r="Q396" s="243"/>
      <c r="R396" s="243"/>
      <c r="S396" s="243"/>
      <c r="T396" s="24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5" t="s">
        <v>149</v>
      </c>
      <c r="AU396" s="245" t="s">
        <v>86</v>
      </c>
      <c r="AV396" s="13" t="s">
        <v>84</v>
      </c>
      <c r="AW396" s="13" t="s">
        <v>32</v>
      </c>
      <c r="AX396" s="13" t="s">
        <v>76</v>
      </c>
      <c r="AY396" s="245" t="s">
        <v>128</v>
      </c>
    </row>
    <row r="397" s="14" customFormat="1">
      <c r="A397" s="14"/>
      <c r="B397" s="246"/>
      <c r="C397" s="247"/>
      <c r="D397" s="231" t="s">
        <v>149</v>
      </c>
      <c r="E397" s="248" t="s">
        <v>1</v>
      </c>
      <c r="F397" s="249" t="s">
        <v>180</v>
      </c>
      <c r="G397" s="247"/>
      <c r="H397" s="250">
        <v>112.5</v>
      </c>
      <c r="I397" s="251"/>
      <c r="J397" s="247"/>
      <c r="K397" s="247"/>
      <c r="L397" s="252"/>
      <c r="M397" s="253"/>
      <c r="N397" s="254"/>
      <c r="O397" s="254"/>
      <c r="P397" s="254"/>
      <c r="Q397" s="254"/>
      <c r="R397" s="254"/>
      <c r="S397" s="254"/>
      <c r="T397" s="25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6" t="s">
        <v>149</v>
      </c>
      <c r="AU397" s="256" t="s">
        <v>86</v>
      </c>
      <c r="AV397" s="14" t="s">
        <v>86</v>
      </c>
      <c r="AW397" s="14" t="s">
        <v>32</v>
      </c>
      <c r="AX397" s="14" t="s">
        <v>76</v>
      </c>
      <c r="AY397" s="256" t="s">
        <v>128</v>
      </c>
    </row>
    <row r="398" s="15" customFormat="1">
      <c r="A398" s="15"/>
      <c r="B398" s="257"/>
      <c r="C398" s="258"/>
      <c r="D398" s="231" t="s">
        <v>149</v>
      </c>
      <c r="E398" s="259" t="s">
        <v>1</v>
      </c>
      <c r="F398" s="260" t="s">
        <v>164</v>
      </c>
      <c r="G398" s="258"/>
      <c r="H398" s="261">
        <v>138</v>
      </c>
      <c r="I398" s="262"/>
      <c r="J398" s="258"/>
      <c r="K398" s="258"/>
      <c r="L398" s="263"/>
      <c r="M398" s="264"/>
      <c r="N398" s="265"/>
      <c r="O398" s="265"/>
      <c r="P398" s="265"/>
      <c r="Q398" s="265"/>
      <c r="R398" s="265"/>
      <c r="S398" s="265"/>
      <c r="T398" s="266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7" t="s">
        <v>149</v>
      </c>
      <c r="AU398" s="267" t="s">
        <v>86</v>
      </c>
      <c r="AV398" s="15" t="s">
        <v>135</v>
      </c>
      <c r="AW398" s="15" t="s">
        <v>32</v>
      </c>
      <c r="AX398" s="15" t="s">
        <v>84</v>
      </c>
      <c r="AY398" s="267" t="s">
        <v>128</v>
      </c>
    </row>
    <row r="399" s="2" customFormat="1" ht="24.15" customHeight="1">
      <c r="A399" s="38"/>
      <c r="B399" s="39"/>
      <c r="C399" s="218" t="s">
        <v>481</v>
      </c>
      <c r="D399" s="218" t="s">
        <v>130</v>
      </c>
      <c r="E399" s="219" t="s">
        <v>482</v>
      </c>
      <c r="F399" s="220" t="s">
        <v>483</v>
      </c>
      <c r="G399" s="221" t="s">
        <v>133</v>
      </c>
      <c r="H399" s="222">
        <v>92</v>
      </c>
      <c r="I399" s="223"/>
      <c r="J399" s="224">
        <f>ROUND(I399*H399,2)</f>
        <v>0</v>
      </c>
      <c r="K399" s="220" t="s">
        <v>134</v>
      </c>
      <c r="L399" s="44"/>
      <c r="M399" s="225" t="s">
        <v>1</v>
      </c>
      <c r="N399" s="226" t="s">
        <v>41</v>
      </c>
      <c r="O399" s="91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9" t="s">
        <v>135</v>
      </c>
      <c r="AT399" s="229" t="s">
        <v>130</v>
      </c>
      <c r="AU399" s="229" t="s">
        <v>86</v>
      </c>
      <c r="AY399" s="17" t="s">
        <v>128</v>
      </c>
      <c r="BE399" s="230">
        <f>IF(N399="základní",J399,0)</f>
        <v>0</v>
      </c>
      <c r="BF399" s="230">
        <f>IF(N399="snížená",J399,0)</f>
        <v>0</v>
      </c>
      <c r="BG399" s="230">
        <f>IF(N399="zákl. přenesená",J399,0)</f>
        <v>0</v>
      </c>
      <c r="BH399" s="230">
        <f>IF(N399="sníž. přenesená",J399,0)</f>
        <v>0</v>
      </c>
      <c r="BI399" s="230">
        <f>IF(N399="nulová",J399,0)</f>
        <v>0</v>
      </c>
      <c r="BJ399" s="17" t="s">
        <v>84</v>
      </c>
      <c r="BK399" s="230">
        <f>ROUND(I399*H399,2)</f>
        <v>0</v>
      </c>
      <c r="BL399" s="17" t="s">
        <v>135</v>
      </c>
      <c r="BM399" s="229" t="s">
        <v>484</v>
      </c>
    </row>
    <row r="400" s="2" customFormat="1">
      <c r="A400" s="38"/>
      <c r="B400" s="39"/>
      <c r="C400" s="40"/>
      <c r="D400" s="231" t="s">
        <v>137</v>
      </c>
      <c r="E400" s="40"/>
      <c r="F400" s="232" t="s">
        <v>485</v>
      </c>
      <c r="G400" s="40"/>
      <c r="H400" s="40"/>
      <c r="I400" s="233"/>
      <c r="J400" s="40"/>
      <c r="K400" s="40"/>
      <c r="L400" s="44"/>
      <c r="M400" s="234"/>
      <c r="N400" s="235"/>
      <c r="O400" s="91"/>
      <c r="P400" s="91"/>
      <c r="Q400" s="91"/>
      <c r="R400" s="91"/>
      <c r="S400" s="91"/>
      <c r="T400" s="92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137</v>
      </c>
      <c r="AU400" s="17" t="s">
        <v>86</v>
      </c>
    </row>
    <row r="401" s="13" customFormat="1">
      <c r="A401" s="13"/>
      <c r="B401" s="236"/>
      <c r="C401" s="237"/>
      <c r="D401" s="231" t="s">
        <v>149</v>
      </c>
      <c r="E401" s="238" t="s">
        <v>1</v>
      </c>
      <c r="F401" s="239" t="s">
        <v>486</v>
      </c>
      <c r="G401" s="237"/>
      <c r="H401" s="238" t="s">
        <v>1</v>
      </c>
      <c r="I401" s="240"/>
      <c r="J401" s="237"/>
      <c r="K401" s="237"/>
      <c r="L401" s="241"/>
      <c r="M401" s="242"/>
      <c r="N401" s="243"/>
      <c r="O401" s="243"/>
      <c r="P401" s="243"/>
      <c r="Q401" s="243"/>
      <c r="R401" s="243"/>
      <c r="S401" s="243"/>
      <c r="T401" s="24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5" t="s">
        <v>149</v>
      </c>
      <c r="AU401" s="245" t="s">
        <v>86</v>
      </c>
      <c r="AV401" s="13" t="s">
        <v>84</v>
      </c>
      <c r="AW401" s="13" t="s">
        <v>32</v>
      </c>
      <c r="AX401" s="13" t="s">
        <v>76</v>
      </c>
      <c r="AY401" s="245" t="s">
        <v>128</v>
      </c>
    </row>
    <row r="402" s="13" customFormat="1">
      <c r="A402" s="13"/>
      <c r="B402" s="236"/>
      <c r="C402" s="237"/>
      <c r="D402" s="231" t="s">
        <v>149</v>
      </c>
      <c r="E402" s="238" t="s">
        <v>1</v>
      </c>
      <c r="F402" s="239" t="s">
        <v>220</v>
      </c>
      <c r="G402" s="237"/>
      <c r="H402" s="238" t="s">
        <v>1</v>
      </c>
      <c r="I402" s="240"/>
      <c r="J402" s="237"/>
      <c r="K402" s="237"/>
      <c r="L402" s="241"/>
      <c r="M402" s="242"/>
      <c r="N402" s="243"/>
      <c r="O402" s="243"/>
      <c r="P402" s="243"/>
      <c r="Q402" s="243"/>
      <c r="R402" s="243"/>
      <c r="S402" s="243"/>
      <c r="T402" s="24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5" t="s">
        <v>149</v>
      </c>
      <c r="AU402" s="245" t="s">
        <v>86</v>
      </c>
      <c r="AV402" s="13" t="s">
        <v>84</v>
      </c>
      <c r="AW402" s="13" t="s">
        <v>32</v>
      </c>
      <c r="AX402" s="13" t="s">
        <v>76</v>
      </c>
      <c r="AY402" s="245" t="s">
        <v>128</v>
      </c>
    </row>
    <row r="403" s="14" customFormat="1">
      <c r="A403" s="14"/>
      <c r="B403" s="246"/>
      <c r="C403" s="247"/>
      <c r="D403" s="231" t="s">
        <v>149</v>
      </c>
      <c r="E403" s="248" t="s">
        <v>1</v>
      </c>
      <c r="F403" s="249" t="s">
        <v>385</v>
      </c>
      <c r="G403" s="247"/>
      <c r="H403" s="250">
        <v>17</v>
      </c>
      <c r="I403" s="251"/>
      <c r="J403" s="247"/>
      <c r="K403" s="247"/>
      <c r="L403" s="252"/>
      <c r="M403" s="253"/>
      <c r="N403" s="254"/>
      <c r="O403" s="254"/>
      <c r="P403" s="254"/>
      <c r="Q403" s="254"/>
      <c r="R403" s="254"/>
      <c r="S403" s="254"/>
      <c r="T403" s="25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6" t="s">
        <v>149</v>
      </c>
      <c r="AU403" s="256" t="s">
        <v>86</v>
      </c>
      <c r="AV403" s="14" t="s">
        <v>86</v>
      </c>
      <c r="AW403" s="14" t="s">
        <v>32</v>
      </c>
      <c r="AX403" s="14" t="s">
        <v>76</v>
      </c>
      <c r="AY403" s="256" t="s">
        <v>128</v>
      </c>
    </row>
    <row r="404" s="13" customFormat="1">
      <c r="A404" s="13"/>
      <c r="B404" s="236"/>
      <c r="C404" s="237"/>
      <c r="D404" s="231" t="s">
        <v>149</v>
      </c>
      <c r="E404" s="238" t="s">
        <v>1</v>
      </c>
      <c r="F404" s="239" t="s">
        <v>386</v>
      </c>
      <c r="G404" s="237"/>
      <c r="H404" s="238" t="s">
        <v>1</v>
      </c>
      <c r="I404" s="240"/>
      <c r="J404" s="237"/>
      <c r="K404" s="237"/>
      <c r="L404" s="241"/>
      <c r="M404" s="242"/>
      <c r="N404" s="243"/>
      <c r="O404" s="243"/>
      <c r="P404" s="243"/>
      <c r="Q404" s="243"/>
      <c r="R404" s="243"/>
      <c r="S404" s="243"/>
      <c r="T404" s="24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5" t="s">
        <v>149</v>
      </c>
      <c r="AU404" s="245" t="s">
        <v>86</v>
      </c>
      <c r="AV404" s="13" t="s">
        <v>84</v>
      </c>
      <c r="AW404" s="13" t="s">
        <v>32</v>
      </c>
      <c r="AX404" s="13" t="s">
        <v>76</v>
      </c>
      <c r="AY404" s="245" t="s">
        <v>128</v>
      </c>
    </row>
    <row r="405" s="14" customFormat="1">
      <c r="A405" s="14"/>
      <c r="B405" s="246"/>
      <c r="C405" s="247"/>
      <c r="D405" s="231" t="s">
        <v>149</v>
      </c>
      <c r="E405" s="248" t="s">
        <v>1</v>
      </c>
      <c r="F405" s="249" t="s">
        <v>387</v>
      </c>
      <c r="G405" s="247"/>
      <c r="H405" s="250">
        <v>75</v>
      </c>
      <c r="I405" s="251"/>
      <c r="J405" s="247"/>
      <c r="K405" s="247"/>
      <c r="L405" s="252"/>
      <c r="M405" s="253"/>
      <c r="N405" s="254"/>
      <c r="O405" s="254"/>
      <c r="P405" s="254"/>
      <c r="Q405" s="254"/>
      <c r="R405" s="254"/>
      <c r="S405" s="254"/>
      <c r="T405" s="25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6" t="s">
        <v>149</v>
      </c>
      <c r="AU405" s="256" t="s">
        <v>86</v>
      </c>
      <c r="AV405" s="14" t="s">
        <v>86</v>
      </c>
      <c r="AW405" s="14" t="s">
        <v>32</v>
      </c>
      <c r="AX405" s="14" t="s">
        <v>76</v>
      </c>
      <c r="AY405" s="256" t="s">
        <v>128</v>
      </c>
    </row>
    <row r="406" s="15" customFormat="1">
      <c r="A406" s="15"/>
      <c r="B406" s="257"/>
      <c r="C406" s="258"/>
      <c r="D406" s="231" t="s">
        <v>149</v>
      </c>
      <c r="E406" s="259" t="s">
        <v>1</v>
      </c>
      <c r="F406" s="260" t="s">
        <v>164</v>
      </c>
      <c r="G406" s="258"/>
      <c r="H406" s="261">
        <v>92</v>
      </c>
      <c r="I406" s="262"/>
      <c r="J406" s="258"/>
      <c r="K406" s="258"/>
      <c r="L406" s="263"/>
      <c r="M406" s="264"/>
      <c r="N406" s="265"/>
      <c r="O406" s="265"/>
      <c r="P406" s="265"/>
      <c r="Q406" s="265"/>
      <c r="R406" s="265"/>
      <c r="S406" s="265"/>
      <c r="T406" s="266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7" t="s">
        <v>149</v>
      </c>
      <c r="AU406" s="267" t="s">
        <v>86</v>
      </c>
      <c r="AV406" s="15" t="s">
        <v>135</v>
      </c>
      <c r="AW406" s="15" t="s">
        <v>32</v>
      </c>
      <c r="AX406" s="15" t="s">
        <v>84</v>
      </c>
      <c r="AY406" s="267" t="s">
        <v>128</v>
      </c>
    </row>
    <row r="407" s="2" customFormat="1" ht="21.75" customHeight="1">
      <c r="A407" s="38"/>
      <c r="B407" s="39"/>
      <c r="C407" s="218" t="s">
        <v>487</v>
      </c>
      <c r="D407" s="218" t="s">
        <v>130</v>
      </c>
      <c r="E407" s="219" t="s">
        <v>488</v>
      </c>
      <c r="F407" s="220" t="s">
        <v>489</v>
      </c>
      <c r="G407" s="221" t="s">
        <v>133</v>
      </c>
      <c r="H407" s="222">
        <v>322</v>
      </c>
      <c r="I407" s="223"/>
      <c r="J407" s="224">
        <f>ROUND(I407*H407,2)</f>
        <v>0</v>
      </c>
      <c r="K407" s="220" t="s">
        <v>134</v>
      </c>
      <c r="L407" s="44"/>
      <c r="M407" s="225" t="s">
        <v>1</v>
      </c>
      <c r="N407" s="226" t="s">
        <v>41</v>
      </c>
      <c r="O407" s="91"/>
      <c r="P407" s="227">
        <f>O407*H407</f>
        <v>0</v>
      </c>
      <c r="Q407" s="227">
        <v>0</v>
      </c>
      <c r="R407" s="227">
        <f>Q407*H407</f>
        <v>0</v>
      </c>
      <c r="S407" s="227">
        <v>0</v>
      </c>
      <c r="T407" s="228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9" t="s">
        <v>135</v>
      </c>
      <c r="AT407" s="229" t="s">
        <v>130</v>
      </c>
      <c r="AU407" s="229" t="s">
        <v>86</v>
      </c>
      <c r="AY407" s="17" t="s">
        <v>128</v>
      </c>
      <c r="BE407" s="230">
        <f>IF(N407="základní",J407,0)</f>
        <v>0</v>
      </c>
      <c r="BF407" s="230">
        <f>IF(N407="snížená",J407,0)</f>
        <v>0</v>
      </c>
      <c r="BG407" s="230">
        <f>IF(N407="zákl. přenesená",J407,0)</f>
        <v>0</v>
      </c>
      <c r="BH407" s="230">
        <f>IF(N407="sníž. přenesená",J407,0)</f>
        <v>0</v>
      </c>
      <c r="BI407" s="230">
        <f>IF(N407="nulová",J407,0)</f>
        <v>0</v>
      </c>
      <c r="BJ407" s="17" t="s">
        <v>84</v>
      </c>
      <c r="BK407" s="230">
        <f>ROUND(I407*H407,2)</f>
        <v>0</v>
      </c>
      <c r="BL407" s="17" t="s">
        <v>135</v>
      </c>
      <c r="BM407" s="229" t="s">
        <v>490</v>
      </c>
    </row>
    <row r="408" s="2" customFormat="1">
      <c r="A408" s="38"/>
      <c r="B408" s="39"/>
      <c r="C408" s="40"/>
      <c r="D408" s="231" t="s">
        <v>137</v>
      </c>
      <c r="E408" s="40"/>
      <c r="F408" s="232" t="s">
        <v>491</v>
      </c>
      <c r="G408" s="40"/>
      <c r="H408" s="40"/>
      <c r="I408" s="233"/>
      <c r="J408" s="40"/>
      <c r="K408" s="40"/>
      <c r="L408" s="44"/>
      <c r="M408" s="234"/>
      <c r="N408" s="235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137</v>
      </c>
      <c r="AU408" s="17" t="s">
        <v>86</v>
      </c>
    </row>
    <row r="409" s="13" customFormat="1">
      <c r="A409" s="13"/>
      <c r="B409" s="236"/>
      <c r="C409" s="237"/>
      <c r="D409" s="231" t="s">
        <v>149</v>
      </c>
      <c r="E409" s="238" t="s">
        <v>1</v>
      </c>
      <c r="F409" s="239" t="s">
        <v>486</v>
      </c>
      <c r="G409" s="237"/>
      <c r="H409" s="238" t="s">
        <v>1</v>
      </c>
      <c r="I409" s="240"/>
      <c r="J409" s="237"/>
      <c r="K409" s="237"/>
      <c r="L409" s="241"/>
      <c r="M409" s="242"/>
      <c r="N409" s="243"/>
      <c r="O409" s="243"/>
      <c r="P409" s="243"/>
      <c r="Q409" s="243"/>
      <c r="R409" s="243"/>
      <c r="S409" s="243"/>
      <c r="T409" s="24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5" t="s">
        <v>149</v>
      </c>
      <c r="AU409" s="245" t="s">
        <v>86</v>
      </c>
      <c r="AV409" s="13" t="s">
        <v>84</v>
      </c>
      <c r="AW409" s="13" t="s">
        <v>32</v>
      </c>
      <c r="AX409" s="13" t="s">
        <v>76</v>
      </c>
      <c r="AY409" s="245" t="s">
        <v>128</v>
      </c>
    </row>
    <row r="410" s="13" customFormat="1">
      <c r="A410" s="13"/>
      <c r="B410" s="236"/>
      <c r="C410" s="237"/>
      <c r="D410" s="231" t="s">
        <v>149</v>
      </c>
      <c r="E410" s="238" t="s">
        <v>1</v>
      </c>
      <c r="F410" s="239" t="s">
        <v>220</v>
      </c>
      <c r="G410" s="237"/>
      <c r="H410" s="238" t="s">
        <v>1</v>
      </c>
      <c r="I410" s="240"/>
      <c r="J410" s="237"/>
      <c r="K410" s="237"/>
      <c r="L410" s="241"/>
      <c r="M410" s="242"/>
      <c r="N410" s="243"/>
      <c r="O410" s="243"/>
      <c r="P410" s="243"/>
      <c r="Q410" s="243"/>
      <c r="R410" s="243"/>
      <c r="S410" s="243"/>
      <c r="T410" s="24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5" t="s">
        <v>149</v>
      </c>
      <c r="AU410" s="245" t="s">
        <v>86</v>
      </c>
      <c r="AV410" s="13" t="s">
        <v>84</v>
      </c>
      <c r="AW410" s="13" t="s">
        <v>32</v>
      </c>
      <c r="AX410" s="13" t="s">
        <v>76</v>
      </c>
      <c r="AY410" s="245" t="s">
        <v>128</v>
      </c>
    </row>
    <row r="411" s="14" customFormat="1">
      <c r="A411" s="14"/>
      <c r="B411" s="246"/>
      <c r="C411" s="247"/>
      <c r="D411" s="231" t="s">
        <v>149</v>
      </c>
      <c r="E411" s="248" t="s">
        <v>1</v>
      </c>
      <c r="F411" s="249" t="s">
        <v>492</v>
      </c>
      <c r="G411" s="247"/>
      <c r="H411" s="250">
        <v>59.5</v>
      </c>
      <c r="I411" s="251"/>
      <c r="J411" s="247"/>
      <c r="K411" s="247"/>
      <c r="L411" s="252"/>
      <c r="M411" s="253"/>
      <c r="N411" s="254"/>
      <c r="O411" s="254"/>
      <c r="P411" s="254"/>
      <c r="Q411" s="254"/>
      <c r="R411" s="254"/>
      <c r="S411" s="254"/>
      <c r="T411" s="25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6" t="s">
        <v>149</v>
      </c>
      <c r="AU411" s="256" t="s">
        <v>86</v>
      </c>
      <c r="AV411" s="14" t="s">
        <v>86</v>
      </c>
      <c r="AW411" s="14" t="s">
        <v>32</v>
      </c>
      <c r="AX411" s="14" t="s">
        <v>76</v>
      </c>
      <c r="AY411" s="256" t="s">
        <v>128</v>
      </c>
    </row>
    <row r="412" s="13" customFormat="1">
      <c r="A412" s="13"/>
      <c r="B412" s="236"/>
      <c r="C412" s="237"/>
      <c r="D412" s="231" t="s">
        <v>149</v>
      </c>
      <c r="E412" s="238" t="s">
        <v>1</v>
      </c>
      <c r="F412" s="239" t="s">
        <v>386</v>
      </c>
      <c r="G412" s="237"/>
      <c r="H412" s="238" t="s">
        <v>1</v>
      </c>
      <c r="I412" s="240"/>
      <c r="J412" s="237"/>
      <c r="K412" s="237"/>
      <c r="L412" s="241"/>
      <c r="M412" s="242"/>
      <c r="N412" s="243"/>
      <c r="O412" s="243"/>
      <c r="P412" s="243"/>
      <c r="Q412" s="243"/>
      <c r="R412" s="243"/>
      <c r="S412" s="243"/>
      <c r="T412" s="24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5" t="s">
        <v>149</v>
      </c>
      <c r="AU412" s="245" t="s">
        <v>86</v>
      </c>
      <c r="AV412" s="13" t="s">
        <v>84</v>
      </c>
      <c r="AW412" s="13" t="s">
        <v>32</v>
      </c>
      <c r="AX412" s="13" t="s">
        <v>76</v>
      </c>
      <c r="AY412" s="245" t="s">
        <v>128</v>
      </c>
    </row>
    <row r="413" s="14" customFormat="1">
      <c r="A413" s="14"/>
      <c r="B413" s="246"/>
      <c r="C413" s="247"/>
      <c r="D413" s="231" t="s">
        <v>149</v>
      </c>
      <c r="E413" s="248" t="s">
        <v>1</v>
      </c>
      <c r="F413" s="249" t="s">
        <v>493</v>
      </c>
      <c r="G413" s="247"/>
      <c r="H413" s="250">
        <v>262.5</v>
      </c>
      <c r="I413" s="251"/>
      <c r="J413" s="247"/>
      <c r="K413" s="247"/>
      <c r="L413" s="252"/>
      <c r="M413" s="253"/>
      <c r="N413" s="254"/>
      <c r="O413" s="254"/>
      <c r="P413" s="254"/>
      <c r="Q413" s="254"/>
      <c r="R413" s="254"/>
      <c r="S413" s="254"/>
      <c r="T413" s="255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6" t="s">
        <v>149</v>
      </c>
      <c r="AU413" s="256" t="s">
        <v>86</v>
      </c>
      <c r="AV413" s="14" t="s">
        <v>86</v>
      </c>
      <c r="AW413" s="14" t="s">
        <v>32</v>
      </c>
      <c r="AX413" s="14" t="s">
        <v>76</v>
      </c>
      <c r="AY413" s="256" t="s">
        <v>128</v>
      </c>
    </row>
    <row r="414" s="15" customFormat="1">
      <c r="A414" s="15"/>
      <c r="B414" s="257"/>
      <c r="C414" s="258"/>
      <c r="D414" s="231" t="s">
        <v>149</v>
      </c>
      <c r="E414" s="259" t="s">
        <v>1</v>
      </c>
      <c r="F414" s="260" t="s">
        <v>164</v>
      </c>
      <c r="G414" s="258"/>
      <c r="H414" s="261">
        <v>322</v>
      </c>
      <c r="I414" s="262"/>
      <c r="J414" s="258"/>
      <c r="K414" s="258"/>
      <c r="L414" s="263"/>
      <c r="M414" s="264"/>
      <c r="N414" s="265"/>
      <c r="O414" s="265"/>
      <c r="P414" s="265"/>
      <c r="Q414" s="265"/>
      <c r="R414" s="265"/>
      <c r="S414" s="265"/>
      <c r="T414" s="266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7" t="s">
        <v>149</v>
      </c>
      <c r="AU414" s="267" t="s">
        <v>86</v>
      </c>
      <c r="AV414" s="15" t="s">
        <v>135</v>
      </c>
      <c r="AW414" s="15" t="s">
        <v>32</v>
      </c>
      <c r="AX414" s="15" t="s">
        <v>84</v>
      </c>
      <c r="AY414" s="267" t="s">
        <v>128</v>
      </c>
    </row>
    <row r="415" s="2" customFormat="1" ht="24.15" customHeight="1">
      <c r="A415" s="38"/>
      <c r="B415" s="39"/>
      <c r="C415" s="218" t="s">
        <v>494</v>
      </c>
      <c r="D415" s="218" t="s">
        <v>130</v>
      </c>
      <c r="E415" s="219" t="s">
        <v>495</v>
      </c>
      <c r="F415" s="220" t="s">
        <v>496</v>
      </c>
      <c r="G415" s="221" t="s">
        <v>133</v>
      </c>
      <c r="H415" s="222">
        <v>433.39999999999998</v>
      </c>
      <c r="I415" s="223"/>
      <c r="J415" s="224">
        <f>ROUND(I415*H415,2)</f>
        <v>0</v>
      </c>
      <c r="K415" s="220" t="s">
        <v>134</v>
      </c>
      <c r="L415" s="44"/>
      <c r="M415" s="225" t="s">
        <v>1</v>
      </c>
      <c r="N415" s="226" t="s">
        <v>41</v>
      </c>
      <c r="O415" s="91"/>
      <c r="P415" s="227">
        <f>O415*H415</f>
        <v>0</v>
      </c>
      <c r="Q415" s="227">
        <v>0.084250000000000005</v>
      </c>
      <c r="R415" s="227">
        <f>Q415*H415</f>
        <v>36.513950000000001</v>
      </c>
      <c r="S415" s="227">
        <v>0</v>
      </c>
      <c r="T415" s="228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9" t="s">
        <v>135</v>
      </c>
      <c r="AT415" s="229" t="s">
        <v>130</v>
      </c>
      <c r="AU415" s="229" t="s">
        <v>86</v>
      </c>
      <c r="AY415" s="17" t="s">
        <v>128</v>
      </c>
      <c r="BE415" s="230">
        <f>IF(N415="základní",J415,0)</f>
        <v>0</v>
      </c>
      <c r="BF415" s="230">
        <f>IF(N415="snížená",J415,0)</f>
        <v>0</v>
      </c>
      <c r="BG415" s="230">
        <f>IF(N415="zákl. přenesená",J415,0)</f>
        <v>0</v>
      </c>
      <c r="BH415" s="230">
        <f>IF(N415="sníž. přenesená",J415,0)</f>
        <v>0</v>
      </c>
      <c r="BI415" s="230">
        <f>IF(N415="nulová",J415,0)</f>
        <v>0</v>
      </c>
      <c r="BJ415" s="17" t="s">
        <v>84</v>
      </c>
      <c r="BK415" s="230">
        <f>ROUND(I415*H415,2)</f>
        <v>0</v>
      </c>
      <c r="BL415" s="17" t="s">
        <v>135</v>
      </c>
      <c r="BM415" s="229" t="s">
        <v>497</v>
      </c>
    </row>
    <row r="416" s="2" customFormat="1">
      <c r="A416" s="38"/>
      <c r="B416" s="39"/>
      <c r="C416" s="40"/>
      <c r="D416" s="231" t="s">
        <v>137</v>
      </c>
      <c r="E416" s="40"/>
      <c r="F416" s="232" t="s">
        <v>498</v>
      </c>
      <c r="G416" s="40"/>
      <c r="H416" s="40"/>
      <c r="I416" s="233"/>
      <c r="J416" s="40"/>
      <c r="K416" s="40"/>
      <c r="L416" s="44"/>
      <c r="M416" s="234"/>
      <c r="N416" s="235"/>
      <c r="O416" s="91"/>
      <c r="P416" s="91"/>
      <c r="Q416" s="91"/>
      <c r="R416" s="91"/>
      <c r="S416" s="91"/>
      <c r="T416" s="92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137</v>
      </c>
      <c r="AU416" s="17" t="s">
        <v>86</v>
      </c>
    </row>
    <row r="417" s="13" customFormat="1">
      <c r="A417" s="13"/>
      <c r="B417" s="236"/>
      <c r="C417" s="237"/>
      <c r="D417" s="231" t="s">
        <v>149</v>
      </c>
      <c r="E417" s="238" t="s">
        <v>1</v>
      </c>
      <c r="F417" s="239" t="s">
        <v>499</v>
      </c>
      <c r="G417" s="237"/>
      <c r="H417" s="238" t="s">
        <v>1</v>
      </c>
      <c r="I417" s="240"/>
      <c r="J417" s="237"/>
      <c r="K417" s="237"/>
      <c r="L417" s="241"/>
      <c r="M417" s="242"/>
      <c r="N417" s="243"/>
      <c r="O417" s="243"/>
      <c r="P417" s="243"/>
      <c r="Q417" s="243"/>
      <c r="R417" s="243"/>
      <c r="S417" s="243"/>
      <c r="T417" s="24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5" t="s">
        <v>149</v>
      </c>
      <c r="AU417" s="245" t="s">
        <v>86</v>
      </c>
      <c r="AV417" s="13" t="s">
        <v>84</v>
      </c>
      <c r="AW417" s="13" t="s">
        <v>32</v>
      </c>
      <c r="AX417" s="13" t="s">
        <v>76</v>
      </c>
      <c r="AY417" s="245" t="s">
        <v>128</v>
      </c>
    </row>
    <row r="418" s="14" customFormat="1">
      <c r="A418" s="14"/>
      <c r="B418" s="246"/>
      <c r="C418" s="247"/>
      <c r="D418" s="231" t="s">
        <v>149</v>
      </c>
      <c r="E418" s="248" t="s">
        <v>1</v>
      </c>
      <c r="F418" s="249" t="s">
        <v>500</v>
      </c>
      <c r="G418" s="247"/>
      <c r="H418" s="250">
        <v>407</v>
      </c>
      <c r="I418" s="251"/>
      <c r="J418" s="247"/>
      <c r="K418" s="247"/>
      <c r="L418" s="252"/>
      <c r="M418" s="253"/>
      <c r="N418" s="254"/>
      <c r="O418" s="254"/>
      <c r="P418" s="254"/>
      <c r="Q418" s="254"/>
      <c r="R418" s="254"/>
      <c r="S418" s="254"/>
      <c r="T418" s="255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6" t="s">
        <v>149</v>
      </c>
      <c r="AU418" s="256" t="s">
        <v>86</v>
      </c>
      <c r="AV418" s="14" t="s">
        <v>86</v>
      </c>
      <c r="AW418" s="14" t="s">
        <v>32</v>
      </c>
      <c r="AX418" s="14" t="s">
        <v>76</v>
      </c>
      <c r="AY418" s="256" t="s">
        <v>128</v>
      </c>
    </row>
    <row r="419" s="13" customFormat="1">
      <c r="A419" s="13"/>
      <c r="B419" s="236"/>
      <c r="C419" s="237"/>
      <c r="D419" s="231" t="s">
        <v>149</v>
      </c>
      <c r="E419" s="238" t="s">
        <v>1</v>
      </c>
      <c r="F419" s="239" t="s">
        <v>501</v>
      </c>
      <c r="G419" s="237"/>
      <c r="H419" s="238" t="s">
        <v>1</v>
      </c>
      <c r="I419" s="240"/>
      <c r="J419" s="237"/>
      <c r="K419" s="237"/>
      <c r="L419" s="241"/>
      <c r="M419" s="242"/>
      <c r="N419" s="243"/>
      <c r="O419" s="243"/>
      <c r="P419" s="243"/>
      <c r="Q419" s="243"/>
      <c r="R419" s="243"/>
      <c r="S419" s="243"/>
      <c r="T419" s="24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5" t="s">
        <v>149</v>
      </c>
      <c r="AU419" s="245" t="s">
        <v>86</v>
      </c>
      <c r="AV419" s="13" t="s">
        <v>84</v>
      </c>
      <c r="AW419" s="13" t="s">
        <v>32</v>
      </c>
      <c r="AX419" s="13" t="s">
        <v>76</v>
      </c>
      <c r="AY419" s="245" t="s">
        <v>128</v>
      </c>
    </row>
    <row r="420" s="14" customFormat="1">
      <c r="A420" s="14"/>
      <c r="B420" s="246"/>
      <c r="C420" s="247"/>
      <c r="D420" s="231" t="s">
        <v>149</v>
      </c>
      <c r="E420" s="248" t="s">
        <v>1</v>
      </c>
      <c r="F420" s="249" t="s">
        <v>502</v>
      </c>
      <c r="G420" s="247"/>
      <c r="H420" s="250">
        <v>26.399999999999999</v>
      </c>
      <c r="I420" s="251"/>
      <c r="J420" s="247"/>
      <c r="K420" s="247"/>
      <c r="L420" s="252"/>
      <c r="M420" s="253"/>
      <c r="N420" s="254"/>
      <c r="O420" s="254"/>
      <c r="P420" s="254"/>
      <c r="Q420" s="254"/>
      <c r="R420" s="254"/>
      <c r="S420" s="254"/>
      <c r="T420" s="25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6" t="s">
        <v>149</v>
      </c>
      <c r="AU420" s="256" t="s">
        <v>86</v>
      </c>
      <c r="AV420" s="14" t="s">
        <v>86</v>
      </c>
      <c r="AW420" s="14" t="s">
        <v>32</v>
      </c>
      <c r="AX420" s="14" t="s">
        <v>76</v>
      </c>
      <c r="AY420" s="256" t="s">
        <v>128</v>
      </c>
    </row>
    <row r="421" s="13" customFormat="1">
      <c r="A421" s="13"/>
      <c r="B421" s="236"/>
      <c r="C421" s="237"/>
      <c r="D421" s="231" t="s">
        <v>149</v>
      </c>
      <c r="E421" s="238" t="s">
        <v>1</v>
      </c>
      <c r="F421" s="239" t="s">
        <v>503</v>
      </c>
      <c r="G421" s="237"/>
      <c r="H421" s="238" t="s">
        <v>1</v>
      </c>
      <c r="I421" s="240"/>
      <c r="J421" s="237"/>
      <c r="K421" s="237"/>
      <c r="L421" s="241"/>
      <c r="M421" s="242"/>
      <c r="N421" s="243"/>
      <c r="O421" s="243"/>
      <c r="P421" s="243"/>
      <c r="Q421" s="243"/>
      <c r="R421" s="243"/>
      <c r="S421" s="243"/>
      <c r="T421" s="24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5" t="s">
        <v>149</v>
      </c>
      <c r="AU421" s="245" t="s">
        <v>86</v>
      </c>
      <c r="AV421" s="13" t="s">
        <v>84</v>
      </c>
      <c r="AW421" s="13" t="s">
        <v>32</v>
      </c>
      <c r="AX421" s="13" t="s">
        <v>76</v>
      </c>
      <c r="AY421" s="245" t="s">
        <v>128</v>
      </c>
    </row>
    <row r="422" s="15" customFormat="1">
      <c r="A422" s="15"/>
      <c r="B422" s="257"/>
      <c r="C422" s="258"/>
      <c r="D422" s="231" t="s">
        <v>149</v>
      </c>
      <c r="E422" s="259" t="s">
        <v>1</v>
      </c>
      <c r="F422" s="260" t="s">
        <v>164</v>
      </c>
      <c r="G422" s="258"/>
      <c r="H422" s="261">
        <v>433.39999999999998</v>
      </c>
      <c r="I422" s="262"/>
      <c r="J422" s="258"/>
      <c r="K422" s="258"/>
      <c r="L422" s="263"/>
      <c r="M422" s="264"/>
      <c r="N422" s="265"/>
      <c r="O422" s="265"/>
      <c r="P422" s="265"/>
      <c r="Q422" s="265"/>
      <c r="R422" s="265"/>
      <c r="S422" s="265"/>
      <c r="T422" s="266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7" t="s">
        <v>149</v>
      </c>
      <c r="AU422" s="267" t="s">
        <v>86</v>
      </c>
      <c r="AV422" s="15" t="s">
        <v>135</v>
      </c>
      <c r="AW422" s="15" t="s">
        <v>32</v>
      </c>
      <c r="AX422" s="15" t="s">
        <v>84</v>
      </c>
      <c r="AY422" s="267" t="s">
        <v>128</v>
      </c>
    </row>
    <row r="423" s="2" customFormat="1" ht="24.15" customHeight="1">
      <c r="A423" s="38"/>
      <c r="B423" s="39"/>
      <c r="C423" s="268" t="s">
        <v>504</v>
      </c>
      <c r="D423" s="268" t="s">
        <v>323</v>
      </c>
      <c r="E423" s="269" t="s">
        <v>505</v>
      </c>
      <c r="F423" s="270" t="s">
        <v>506</v>
      </c>
      <c r="G423" s="271" t="s">
        <v>133</v>
      </c>
      <c r="H423" s="272">
        <v>16.800000000000001</v>
      </c>
      <c r="I423" s="273"/>
      <c r="J423" s="274">
        <f>ROUND(I423*H423,2)</f>
        <v>0</v>
      </c>
      <c r="K423" s="270" t="s">
        <v>1</v>
      </c>
      <c r="L423" s="275"/>
      <c r="M423" s="276" t="s">
        <v>1</v>
      </c>
      <c r="N423" s="277" t="s">
        <v>41</v>
      </c>
      <c r="O423" s="91"/>
      <c r="P423" s="227">
        <f>O423*H423</f>
        <v>0</v>
      </c>
      <c r="Q423" s="227">
        <v>0.14999999999999999</v>
      </c>
      <c r="R423" s="227">
        <f>Q423*H423</f>
        <v>2.52</v>
      </c>
      <c r="S423" s="227">
        <v>0</v>
      </c>
      <c r="T423" s="228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9" t="s">
        <v>181</v>
      </c>
      <c r="AT423" s="229" t="s">
        <v>323</v>
      </c>
      <c r="AU423" s="229" t="s">
        <v>86</v>
      </c>
      <c r="AY423" s="17" t="s">
        <v>128</v>
      </c>
      <c r="BE423" s="230">
        <f>IF(N423="základní",J423,0)</f>
        <v>0</v>
      </c>
      <c r="BF423" s="230">
        <f>IF(N423="snížená",J423,0)</f>
        <v>0</v>
      </c>
      <c r="BG423" s="230">
        <f>IF(N423="zákl. přenesená",J423,0)</f>
        <v>0</v>
      </c>
      <c r="BH423" s="230">
        <f>IF(N423="sníž. přenesená",J423,0)</f>
        <v>0</v>
      </c>
      <c r="BI423" s="230">
        <f>IF(N423="nulová",J423,0)</f>
        <v>0</v>
      </c>
      <c r="BJ423" s="17" t="s">
        <v>84</v>
      </c>
      <c r="BK423" s="230">
        <f>ROUND(I423*H423,2)</f>
        <v>0</v>
      </c>
      <c r="BL423" s="17" t="s">
        <v>135</v>
      </c>
      <c r="BM423" s="229" t="s">
        <v>507</v>
      </c>
    </row>
    <row r="424" s="2" customFormat="1">
      <c r="A424" s="38"/>
      <c r="B424" s="39"/>
      <c r="C424" s="40"/>
      <c r="D424" s="231" t="s">
        <v>137</v>
      </c>
      <c r="E424" s="40"/>
      <c r="F424" s="232" t="s">
        <v>508</v>
      </c>
      <c r="G424" s="40"/>
      <c r="H424" s="40"/>
      <c r="I424" s="233"/>
      <c r="J424" s="40"/>
      <c r="K424" s="40"/>
      <c r="L424" s="44"/>
      <c r="M424" s="234"/>
      <c r="N424" s="235"/>
      <c r="O424" s="91"/>
      <c r="P424" s="91"/>
      <c r="Q424" s="91"/>
      <c r="R424" s="91"/>
      <c r="S424" s="91"/>
      <c r="T424" s="92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137</v>
      </c>
      <c r="AU424" s="17" t="s">
        <v>86</v>
      </c>
    </row>
    <row r="425" s="14" customFormat="1">
      <c r="A425" s="14"/>
      <c r="B425" s="246"/>
      <c r="C425" s="247"/>
      <c r="D425" s="231" t="s">
        <v>149</v>
      </c>
      <c r="E425" s="247"/>
      <c r="F425" s="249" t="s">
        <v>509</v>
      </c>
      <c r="G425" s="247"/>
      <c r="H425" s="250">
        <v>16.800000000000001</v>
      </c>
      <c r="I425" s="251"/>
      <c r="J425" s="247"/>
      <c r="K425" s="247"/>
      <c r="L425" s="252"/>
      <c r="M425" s="253"/>
      <c r="N425" s="254"/>
      <c r="O425" s="254"/>
      <c r="P425" s="254"/>
      <c r="Q425" s="254"/>
      <c r="R425" s="254"/>
      <c r="S425" s="254"/>
      <c r="T425" s="255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6" t="s">
        <v>149</v>
      </c>
      <c r="AU425" s="256" t="s">
        <v>86</v>
      </c>
      <c r="AV425" s="14" t="s">
        <v>86</v>
      </c>
      <c r="AW425" s="14" t="s">
        <v>4</v>
      </c>
      <c r="AX425" s="14" t="s">
        <v>84</v>
      </c>
      <c r="AY425" s="256" t="s">
        <v>128</v>
      </c>
    </row>
    <row r="426" s="2" customFormat="1" ht="21.75" customHeight="1">
      <c r="A426" s="38"/>
      <c r="B426" s="39"/>
      <c r="C426" s="268" t="s">
        <v>510</v>
      </c>
      <c r="D426" s="268" t="s">
        <v>323</v>
      </c>
      <c r="E426" s="269" t="s">
        <v>511</v>
      </c>
      <c r="F426" s="270" t="s">
        <v>512</v>
      </c>
      <c r="G426" s="271" t="s">
        <v>133</v>
      </c>
      <c r="H426" s="272">
        <v>447.37099999999998</v>
      </c>
      <c r="I426" s="273"/>
      <c r="J426" s="274">
        <f>ROUND(I426*H426,2)</f>
        <v>0</v>
      </c>
      <c r="K426" s="270" t="s">
        <v>134</v>
      </c>
      <c r="L426" s="275"/>
      <c r="M426" s="276" t="s">
        <v>1</v>
      </c>
      <c r="N426" s="277" t="s">
        <v>41</v>
      </c>
      <c r="O426" s="91"/>
      <c r="P426" s="227">
        <f>O426*H426</f>
        <v>0</v>
      </c>
      <c r="Q426" s="227">
        <v>0.13100000000000001</v>
      </c>
      <c r="R426" s="227">
        <f>Q426*H426</f>
        <v>58.605601</v>
      </c>
      <c r="S426" s="227">
        <v>0</v>
      </c>
      <c r="T426" s="228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9" t="s">
        <v>181</v>
      </c>
      <c r="AT426" s="229" t="s">
        <v>323</v>
      </c>
      <c r="AU426" s="229" t="s">
        <v>86</v>
      </c>
      <c r="AY426" s="17" t="s">
        <v>128</v>
      </c>
      <c r="BE426" s="230">
        <f>IF(N426="základní",J426,0)</f>
        <v>0</v>
      </c>
      <c r="BF426" s="230">
        <f>IF(N426="snížená",J426,0)</f>
        <v>0</v>
      </c>
      <c r="BG426" s="230">
        <f>IF(N426="zákl. přenesená",J426,0)</f>
        <v>0</v>
      </c>
      <c r="BH426" s="230">
        <f>IF(N426="sníž. přenesená",J426,0)</f>
        <v>0</v>
      </c>
      <c r="BI426" s="230">
        <f>IF(N426="nulová",J426,0)</f>
        <v>0</v>
      </c>
      <c r="BJ426" s="17" t="s">
        <v>84</v>
      </c>
      <c r="BK426" s="230">
        <f>ROUND(I426*H426,2)</f>
        <v>0</v>
      </c>
      <c r="BL426" s="17" t="s">
        <v>135</v>
      </c>
      <c r="BM426" s="229" t="s">
        <v>513</v>
      </c>
    </row>
    <row r="427" s="2" customFormat="1">
      <c r="A427" s="38"/>
      <c r="B427" s="39"/>
      <c r="C427" s="40"/>
      <c r="D427" s="231" t="s">
        <v>137</v>
      </c>
      <c r="E427" s="40"/>
      <c r="F427" s="232" t="s">
        <v>512</v>
      </c>
      <c r="G427" s="40"/>
      <c r="H427" s="40"/>
      <c r="I427" s="233"/>
      <c r="J427" s="40"/>
      <c r="K427" s="40"/>
      <c r="L427" s="44"/>
      <c r="M427" s="234"/>
      <c r="N427" s="235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137</v>
      </c>
      <c r="AU427" s="17" t="s">
        <v>86</v>
      </c>
    </row>
    <row r="428" s="14" customFormat="1">
      <c r="A428" s="14"/>
      <c r="B428" s="246"/>
      <c r="C428" s="247"/>
      <c r="D428" s="231" t="s">
        <v>149</v>
      </c>
      <c r="E428" s="248" t="s">
        <v>1</v>
      </c>
      <c r="F428" s="249" t="s">
        <v>514</v>
      </c>
      <c r="G428" s="247"/>
      <c r="H428" s="250">
        <v>442.06799999999998</v>
      </c>
      <c r="I428" s="251"/>
      <c r="J428" s="247"/>
      <c r="K428" s="247"/>
      <c r="L428" s="252"/>
      <c r="M428" s="253"/>
      <c r="N428" s="254"/>
      <c r="O428" s="254"/>
      <c r="P428" s="254"/>
      <c r="Q428" s="254"/>
      <c r="R428" s="254"/>
      <c r="S428" s="254"/>
      <c r="T428" s="25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6" t="s">
        <v>149</v>
      </c>
      <c r="AU428" s="256" t="s">
        <v>86</v>
      </c>
      <c r="AV428" s="14" t="s">
        <v>86</v>
      </c>
      <c r="AW428" s="14" t="s">
        <v>32</v>
      </c>
      <c r="AX428" s="14" t="s">
        <v>76</v>
      </c>
      <c r="AY428" s="256" t="s">
        <v>128</v>
      </c>
    </row>
    <row r="429" s="13" customFormat="1">
      <c r="A429" s="13"/>
      <c r="B429" s="236"/>
      <c r="C429" s="237"/>
      <c r="D429" s="231" t="s">
        <v>149</v>
      </c>
      <c r="E429" s="238" t="s">
        <v>1</v>
      </c>
      <c r="F429" s="239" t="s">
        <v>515</v>
      </c>
      <c r="G429" s="237"/>
      <c r="H429" s="238" t="s">
        <v>1</v>
      </c>
      <c r="I429" s="240"/>
      <c r="J429" s="237"/>
      <c r="K429" s="237"/>
      <c r="L429" s="241"/>
      <c r="M429" s="242"/>
      <c r="N429" s="243"/>
      <c r="O429" s="243"/>
      <c r="P429" s="243"/>
      <c r="Q429" s="243"/>
      <c r="R429" s="243"/>
      <c r="S429" s="243"/>
      <c r="T429" s="24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5" t="s">
        <v>149</v>
      </c>
      <c r="AU429" s="245" t="s">
        <v>86</v>
      </c>
      <c r="AV429" s="13" t="s">
        <v>84</v>
      </c>
      <c r="AW429" s="13" t="s">
        <v>32</v>
      </c>
      <c r="AX429" s="13" t="s">
        <v>76</v>
      </c>
      <c r="AY429" s="245" t="s">
        <v>128</v>
      </c>
    </row>
    <row r="430" s="14" customFormat="1">
      <c r="A430" s="14"/>
      <c r="B430" s="246"/>
      <c r="C430" s="247"/>
      <c r="D430" s="231" t="s">
        <v>149</v>
      </c>
      <c r="E430" s="248" t="s">
        <v>1</v>
      </c>
      <c r="F430" s="249" t="s">
        <v>516</v>
      </c>
      <c r="G430" s="247"/>
      <c r="H430" s="250">
        <v>-16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6" t="s">
        <v>149</v>
      </c>
      <c r="AU430" s="256" t="s">
        <v>86</v>
      </c>
      <c r="AV430" s="14" t="s">
        <v>86</v>
      </c>
      <c r="AW430" s="14" t="s">
        <v>32</v>
      </c>
      <c r="AX430" s="14" t="s">
        <v>76</v>
      </c>
      <c r="AY430" s="256" t="s">
        <v>128</v>
      </c>
    </row>
    <row r="431" s="15" customFormat="1">
      <c r="A431" s="15"/>
      <c r="B431" s="257"/>
      <c r="C431" s="258"/>
      <c r="D431" s="231" t="s">
        <v>149</v>
      </c>
      <c r="E431" s="259" t="s">
        <v>1</v>
      </c>
      <c r="F431" s="260" t="s">
        <v>164</v>
      </c>
      <c r="G431" s="258"/>
      <c r="H431" s="261">
        <v>426.06799999999998</v>
      </c>
      <c r="I431" s="262"/>
      <c r="J431" s="258"/>
      <c r="K431" s="258"/>
      <c r="L431" s="263"/>
      <c r="M431" s="264"/>
      <c r="N431" s="265"/>
      <c r="O431" s="265"/>
      <c r="P431" s="265"/>
      <c r="Q431" s="265"/>
      <c r="R431" s="265"/>
      <c r="S431" s="265"/>
      <c r="T431" s="266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7" t="s">
        <v>149</v>
      </c>
      <c r="AU431" s="267" t="s">
        <v>86</v>
      </c>
      <c r="AV431" s="15" t="s">
        <v>135</v>
      </c>
      <c r="AW431" s="15" t="s">
        <v>32</v>
      </c>
      <c r="AX431" s="15" t="s">
        <v>84</v>
      </c>
      <c r="AY431" s="267" t="s">
        <v>128</v>
      </c>
    </row>
    <row r="432" s="14" customFormat="1">
      <c r="A432" s="14"/>
      <c r="B432" s="246"/>
      <c r="C432" s="247"/>
      <c r="D432" s="231" t="s">
        <v>149</v>
      </c>
      <c r="E432" s="247"/>
      <c r="F432" s="249" t="s">
        <v>517</v>
      </c>
      <c r="G432" s="247"/>
      <c r="H432" s="250">
        <v>447.37099999999998</v>
      </c>
      <c r="I432" s="251"/>
      <c r="J432" s="247"/>
      <c r="K432" s="247"/>
      <c r="L432" s="252"/>
      <c r="M432" s="253"/>
      <c r="N432" s="254"/>
      <c r="O432" s="254"/>
      <c r="P432" s="254"/>
      <c r="Q432" s="254"/>
      <c r="R432" s="254"/>
      <c r="S432" s="254"/>
      <c r="T432" s="255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6" t="s">
        <v>149</v>
      </c>
      <c r="AU432" s="256" t="s">
        <v>86</v>
      </c>
      <c r="AV432" s="14" t="s">
        <v>86</v>
      </c>
      <c r="AW432" s="14" t="s">
        <v>4</v>
      </c>
      <c r="AX432" s="14" t="s">
        <v>84</v>
      </c>
      <c r="AY432" s="256" t="s">
        <v>128</v>
      </c>
    </row>
    <row r="433" s="2" customFormat="1" ht="37.8" customHeight="1">
      <c r="A433" s="38"/>
      <c r="B433" s="39"/>
      <c r="C433" s="218" t="s">
        <v>518</v>
      </c>
      <c r="D433" s="218" t="s">
        <v>130</v>
      </c>
      <c r="E433" s="219" t="s">
        <v>519</v>
      </c>
      <c r="F433" s="220" t="s">
        <v>520</v>
      </c>
      <c r="G433" s="221" t="s">
        <v>133</v>
      </c>
      <c r="H433" s="222">
        <v>16</v>
      </c>
      <c r="I433" s="223"/>
      <c r="J433" s="224">
        <f>ROUND(I433*H433,2)</f>
        <v>0</v>
      </c>
      <c r="K433" s="220" t="s">
        <v>134</v>
      </c>
      <c r="L433" s="44"/>
      <c r="M433" s="225" t="s">
        <v>1</v>
      </c>
      <c r="N433" s="226" t="s">
        <v>41</v>
      </c>
      <c r="O433" s="91"/>
      <c r="P433" s="227">
        <f>O433*H433</f>
        <v>0</v>
      </c>
      <c r="Q433" s="227">
        <v>0</v>
      </c>
      <c r="R433" s="227">
        <f>Q433*H433</f>
        <v>0</v>
      </c>
      <c r="S433" s="227">
        <v>0</v>
      </c>
      <c r="T433" s="228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9" t="s">
        <v>135</v>
      </c>
      <c r="AT433" s="229" t="s">
        <v>130</v>
      </c>
      <c r="AU433" s="229" t="s">
        <v>86</v>
      </c>
      <c r="AY433" s="17" t="s">
        <v>128</v>
      </c>
      <c r="BE433" s="230">
        <f>IF(N433="základní",J433,0)</f>
        <v>0</v>
      </c>
      <c r="BF433" s="230">
        <f>IF(N433="snížená",J433,0)</f>
        <v>0</v>
      </c>
      <c r="BG433" s="230">
        <f>IF(N433="zákl. přenesená",J433,0)</f>
        <v>0</v>
      </c>
      <c r="BH433" s="230">
        <f>IF(N433="sníž. přenesená",J433,0)</f>
        <v>0</v>
      </c>
      <c r="BI433" s="230">
        <f>IF(N433="nulová",J433,0)</f>
        <v>0</v>
      </c>
      <c r="BJ433" s="17" t="s">
        <v>84</v>
      </c>
      <c r="BK433" s="230">
        <f>ROUND(I433*H433,2)</f>
        <v>0</v>
      </c>
      <c r="BL433" s="17" t="s">
        <v>135</v>
      </c>
      <c r="BM433" s="229" t="s">
        <v>521</v>
      </c>
    </row>
    <row r="434" s="2" customFormat="1">
      <c r="A434" s="38"/>
      <c r="B434" s="39"/>
      <c r="C434" s="40"/>
      <c r="D434" s="231" t="s">
        <v>137</v>
      </c>
      <c r="E434" s="40"/>
      <c r="F434" s="232" t="s">
        <v>522</v>
      </c>
      <c r="G434" s="40"/>
      <c r="H434" s="40"/>
      <c r="I434" s="233"/>
      <c r="J434" s="40"/>
      <c r="K434" s="40"/>
      <c r="L434" s="44"/>
      <c r="M434" s="234"/>
      <c r="N434" s="235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137</v>
      </c>
      <c r="AU434" s="17" t="s">
        <v>86</v>
      </c>
    </row>
    <row r="435" s="2" customFormat="1" ht="24.15" customHeight="1">
      <c r="A435" s="38"/>
      <c r="B435" s="39"/>
      <c r="C435" s="218" t="s">
        <v>523</v>
      </c>
      <c r="D435" s="218" t="s">
        <v>130</v>
      </c>
      <c r="E435" s="219" t="s">
        <v>524</v>
      </c>
      <c r="F435" s="220" t="s">
        <v>525</v>
      </c>
      <c r="G435" s="221" t="s">
        <v>133</v>
      </c>
      <c r="H435" s="222">
        <v>220</v>
      </c>
      <c r="I435" s="223"/>
      <c r="J435" s="224">
        <f>ROUND(I435*H435,2)</f>
        <v>0</v>
      </c>
      <c r="K435" s="220" t="s">
        <v>134</v>
      </c>
      <c r="L435" s="44"/>
      <c r="M435" s="225" t="s">
        <v>1</v>
      </c>
      <c r="N435" s="226" t="s">
        <v>41</v>
      </c>
      <c r="O435" s="91"/>
      <c r="P435" s="227">
        <f>O435*H435</f>
        <v>0</v>
      </c>
      <c r="Q435" s="227">
        <v>0.10362</v>
      </c>
      <c r="R435" s="227">
        <f>Q435*H435</f>
        <v>22.796400000000002</v>
      </c>
      <c r="S435" s="227">
        <v>0</v>
      </c>
      <c r="T435" s="228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9" t="s">
        <v>135</v>
      </c>
      <c r="AT435" s="229" t="s">
        <v>130</v>
      </c>
      <c r="AU435" s="229" t="s">
        <v>86</v>
      </c>
      <c r="AY435" s="17" t="s">
        <v>128</v>
      </c>
      <c r="BE435" s="230">
        <f>IF(N435="základní",J435,0)</f>
        <v>0</v>
      </c>
      <c r="BF435" s="230">
        <f>IF(N435="snížená",J435,0)</f>
        <v>0</v>
      </c>
      <c r="BG435" s="230">
        <f>IF(N435="zákl. přenesená",J435,0)</f>
        <v>0</v>
      </c>
      <c r="BH435" s="230">
        <f>IF(N435="sníž. přenesená",J435,0)</f>
        <v>0</v>
      </c>
      <c r="BI435" s="230">
        <f>IF(N435="nulová",J435,0)</f>
        <v>0</v>
      </c>
      <c r="BJ435" s="17" t="s">
        <v>84</v>
      </c>
      <c r="BK435" s="230">
        <f>ROUND(I435*H435,2)</f>
        <v>0</v>
      </c>
      <c r="BL435" s="17" t="s">
        <v>135</v>
      </c>
      <c r="BM435" s="229" t="s">
        <v>526</v>
      </c>
    </row>
    <row r="436" s="2" customFormat="1">
      <c r="A436" s="38"/>
      <c r="B436" s="39"/>
      <c r="C436" s="40"/>
      <c r="D436" s="231" t="s">
        <v>137</v>
      </c>
      <c r="E436" s="40"/>
      <c r="F436" s="232" t="s">
        <v>527</v>
      </c>
      <c r="G436" s="40"/>
      <c r="H436" s="40"/>
      <c r="I436" s="233"/>
      <c r="J436" s="40"/>
      <c r="K436" s="40"/>
      <c r="L436" s="44"/>
      <c r="M436" s="234"/>
      <c r="N436" s="235"/>
      <c r="O436" s="91"/>
      <c r="P436" s="91"/>
      <c r="Q436" s="91"/>
      <c r="R436" s="91"/>
      <c r="S436" s="91"/>
      <c r="T436" s="92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137</v>
      </c>
      <c r="AU436" s="17" t="s">
        <v>86</v>
      </c>
    </row>
    <row r="437" s="2" customFormat="1" ht="24.15" customHeight="1">
      <c r="A437" s="38"/>
      <c r="B437" s="39"/>
      <c r="C437" s="268" t="s">
        <v>528</v>
      </c>
      <c r="D437" s="268" t="s">
        <v>323</v>
      </c>
      <c r="E437" s="269" t="s">
        <v>529</v>
      </c>
      <c r="F437" s="270" t="s">
        <v>530</v>
      </c>
      <c r="G437" s="271" t="s">
        <v>133</v>
      </c>
      <c r="H437" s="272">
        <v>27.038</v>
      </c>
      <c r="I437" s="273"/>
      <c r="J437" s="274">
        <f>ROUND(I437*H437,2)</f>
        <v>0</v>
      </c>
      <c r="K437" s="270" t="s">
        <v>1</v>
      </c>
      <c r="L437" s="275"/>
      <c r="M437" s="276" t="s">
        <v>1</v>
      </c>
      <c r="N437" s="277" t="s">
        <v>41</v>
      </c>
      <c r="O437" s="91"/>
      <c r="P437" s="227">
        <f>O437*H437</f>
        <v>0</v>
      </c>
      <c r="Q437" s="227">
        <v>0.20000000000000001</v>
      </c>
      <c r="R437" s="227">
        <f>Q437*H437</f>
        <v>5.4076000000000004</v>
      </c>
      <c r="S437" s="227">
        <v>0</v>
      </c>
      <c r="T437" s="228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9" t="s">
        <v>181</v>
      </c>
      <c r="AT437" s="229" t="s">
        <v>323</v>
      </c>
      <c r="AU437" s="229" t="s">
        <v>86</v>
      </c>
      <c r="AY437" s="17" t="s">
        <v>128</v>
      </c>
      <c r="BE437" s="230">
        <f>IF(N437="základní",J437,0)</f>
        <v>0</v>
      </c>
      <c r="BF437" s="230">
        <f>IF(N437="snížená",J437,0)</f>
        <v>0</v>
      </c>
      <c r="BG437" s="230">
        <f>IF(N437="zákl. přenesená",J437,0)</f>
        <v>0</v>
      </c>
      <c r="BH437" s="230">
        <f>IF(N437="sníž. přenesená",J437,0)</f>
        <v>0</v>
      </c>
      <c r="BI437" s="230">
        <f>IF(N437="nulová",J437,0)</f>
        <v>0</v>
      </c>
      <c r="BJ437" s="17" t="s">
        <v>84</v>
      </c>
      <c r="BK437" s="230">
        <f>ROUND(I437*H437,2)</f>
        <v>0</v>
      </c>
      <c r="BL437" s="17" t="s">
        <v>135</v>
      </c>
      <c r="BM437" s="229" t="s">
        <v>531</v>
      </c>
    </row>
    <row r="438" s="2" customFormat="1">
      <c r="A438" s="38"/>
      <c r="B438" s="39"/>
      <c r="C438" s="40"/>
      <c r="D438" s="231" t="s">
        <v>137</v>
      </c>
      <c r="E438" s="40"/>
      <c r="F438" s="232" t="s">
        <v>532</v>
      </c>
      <c r="G438" s="40"/>
      <c r="H438" s="40"/>
      <c r="I438" s="233"/>
      <c r="J438" s="40"/>
      <c r="K438" s="40"/>
      <c r="L438" s="44"/>
      <c r="M438" s="234"/>
      <c r="N438" s="235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137</v>
      </c>
      <c r="AU438" s="17" t="s">
        <v>86</v>
      </c>
    </row>
    <row r="439" s="14" customFormat="1">
      <c r="A439" s="14"/>
      <c r="B439" s="246"/>
      <c r="C439" s="247"/>
      <c r="D439" s="231" t="s">
        <v>149</v>
      </c>
      <c r="E439" s="248" t="s">
        <v>1</v>
      </c>
      <c r="F439" s="249" t="s">
        <v>533</v>
      </c>
      <c r="G439" s="247"/>
      <c r="H439" s="250">
        <v>26.25</v>
      </c>
      <c r="I439" s="251"/>
      <c r="J439" s="247"/>
      <c r="K439" s="247"/>
      <c r="L439" s="252"/>
      <c r="M439" s="253"/>
      <c r="N439" s="254"/>
      <c r="O439" s="254"/>
      <c r="P439" s="254"/>
      <c r="Q439" s="254"/>
      <c r="R439" s="254"/>
      <c r="S439" s="254"/>
      <c r="T439" s="25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6" t="s">
        <v>149</v>
      </c>
      <c r="AU439" s="256" t="s">
        <v>86</v>
      </c>
      <c r="AV439" s="14" t="s">
        <v>86</v>
      </c>
      <c r="AW439" s="14" t="s">
        <v>32</v>
      </c>
      <c r="AX439" s="14" t="s">
        <v>84</v>
      </c>
      <c r="AY439" s="256" t="s">
        <v>128</v>
      </c>
    </row>
    <row r="440" s="14" customFormat="1">
      <c r="A440" s="14"/>
      <c r="B440" s="246"/>
      <c r="C440" s="247"/>
      <c r="D440" s="231" t="s">
        <v>149</v>
      </c>
      <c r="E440" s="247"/>
      <c r="F440" s="249" t="s">
        <v>534</v>
      </c>
      <c r="G440" s="247"/>
      <c r="H440" s="250">
        <v>27.038</v>
      </c>
      <c r="I440" s="251"/>
      <c r="J440" s="247"/>
      <c r="K440" s="247"/>
      <c r="L440" s="252"/>
      <c r="M440" s="253"/>
      <c r="N440" s="254"/>
      <c r="O440" s="254"/>
      <c r="P440" s="254"/>
      <c r="Q440" s="254"/>
      <c r="R440" s="254"/>
      <c r="S440" s="254"/>
      <c r="T440" s="25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6" t="s">
        <v>149</v>
      </c>
      <c r="AU440" s="256" t="s">
        <v>86</v>
      </c>
      <c r="AV440" s="14" t="s">
        <v>86</v>
      </c>
      <c r="AW440" s="14" t="s">
        <v>4</v>
      </c>
      <c r="AX440" s="14" t="s">
        <v>84</v>
      </c>
      <c r="AY440" s="256" t="s">
        <v>128</v>
      </c>
    </row>
    <row r="441" s="2" customFormat="1" ht="21.75" customHeight="1">
      <c r="A441" s="38"/>
      <c r="B441" s="39"/>
      <c r="C441" s="268" t="s">
        <v>535</v>
      </c>
      <c r="D441" s="268" t="s">
        <v>323</v>
      </c>
      <c r="E441" s="269" t="s">
        <v>536</v>
      </c>
      <c r="F441" s="270" t="s">
        <v>537</v>
      </c>
      <c r="G441" s="271" t="s">
        <v>133</v>
      </c>
      <c r="H441" s="272">
        <v>183.75200000000001</v>
      </c>
      <c r="I441" s="273"/>
      <c r="J441" s="274">
        <f>ROUND(I441*H441,2)</f>
        <v>0</v>
      </c>
      <c r="K441" s="270" t="s">
        <v>134</v>
      </c>
      <c r="L441" s="275"/>
      <c r="M441" s="276" t="s">
        <v>1</v>
      </c>
      <c r="N441" s="277" t="s">
        <v>41</v>
      </c>
      <c r="O441" s="91"/>
      <c r="P441" s="227">
        <f>O441*H441</f>
        <v>0</v>
      </c>
      <c r="Q441" s="227">
        <v>0.17599999999999999</v>
      </c>
      <c r="R441" s="227">
        <f>Q441*H441</f>
        <v>32.340352000000003</v>
      </c>
      <c r="S441" s="227">
        <v>0</v>
      </c>
      <c r="T441" s="228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9" t="s">
        <v>181</v>
      </c>
      <c r="AT441" s="229" t="s">
        <v>323</v>
      </c>
      <c r="AU441" s="229" t="s">
        <v>86</v>
      </c>
      <c r="AY441" s="17" t="s">
        <v>128</v>
      </c>
      <c r="BE441" s="230">
        <f>IF(N441="základní",J441,0)</f>
        <v>0</v>
      </c>
      <c r="BF441" s="230">
        <f>IF(N441="snížená",J441,0)</f>
        <v>0</v>
      </c>
      <c r="BG441" s="230">
        <f>IF(N441="zákl. přenesená",J441,0)</f>
        <v>0</v>
      </c>
      <c r="BH441" s="230">
        <f>IF(N441="sníž. přenesená",J441,0)</f>
        <v>0</v>
      </c>
      <c r="BI441" s="230">
        <f>IF(N441="nulová",J441,0)</f>
        <v>0</v>
      </c>
      <c r="BJ441" s="17" t="s">
        <v>84</v>
      </c>
      <c r="BK441" s="230">
        <f>ROUND(I441*H441,2)</f>
        <v>0</v>
      </c>
      <c r="BL441" s="17" t="s">
        <v>135</v>
      </c>
      <c r="BM441" s="229" t="s">
        <v>538</v>
      </c>
    </row>
    <row r="442" s="2" customFormat="1">
      <c r="A442" s="38"/>
      <c r="B442" s="39"/>
      <c r="C442" s="40"/>
      <c r="D442" s="231" t="s">
        <v>137</v>
      </c>
      <c r="E442" s="40"/>
      <c r="F442" s="232" t="s">
        <v>537</v>
      </c>
      <c r="G442" s="40"/>
      <c r="H442" s="40"/>
      <c r="I442" s="233"/>
      <c r="J442" s="40"/>
      <c r="K442" s="40"/>
      <c r="L442" s="44"/>
      <c r="M442" s="234"/>
      <c r="N442" s="235"/>
      <c r="O442" s="91"/>
      <c r="P442" s="91"/>
      <c r="Q442" s="91"/>
      <c r="R442" s="91"/>
      <c r="S442" s="91"/>
      <c r="T442" s="92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137</v>
      </c>
      <c r="AU442" s="17" t="s">
        <v>86</v>
      </c>
    </row>
    <row r="443" s="13" customFormat="1">
      <c r="A443" s="13"/>
      <c r="B443" s="236"/>
      <c r="C443" s="237"/>
      <c r="D443" s="231" t="s">
        <v>149</v>
      </c>
      <c r="E443" s="238" t="s">
        <v>1</v>
      </c>
      <c r="F443" s="239" t="s">
        <v>539</v>
      </c>
      <c r="G443" s="237"/>
      <c r="H443" s="238" t="s">
        <v>1</v>
      </c>
      <c r="I443" s="240"/>
      <c r="J443" s="237"/>
      <c r="K443" s="237"/>
      <c r="L443" s="241"/>
      <c r="M443" s="242"/>
      <c r="N443" s="243"/>
      <c r="O443" s="243"/>
      <c r="P443" s="243"/>
      <c r="Q443" s="243"/>
      <c r="R443" s="243"/>
      <c r="S443" s="243"/>
      <c r="T443" s="24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5" t="s">
        <v>149</v>
      </c>
      <c r="AU443" s="245" t="s">
        <v>86</v>
      </c>
      <c r="AV443" s="13" t="s">
        <v>84</v>
      </c>
      <c r="AW443" s="13" t="s">
        <v>32</v>
      </c>
      <c r="AX443" s="13" t="s">
        <v>76</v>
      </c>
      <c r="AY443" s="245" t="s">
        <v>128</v>
      </c>
    </row>
    <row r="444" s="14" customFormat="1">
      <c r="A444" s="14"/>
      <c r="B444" s="246"/>
      <c r="C444" s="247"/>
      <c r="D444" s="231" t="s">
        <v>149</v>
      </c>
      <c r="E444" s="248" t="s">
        <v>1</v>
      </c>
      <c r="F444" s="249" t="s">
        <v>540</v>
      </c>
      <c r="G444" s="247"/>
      <c r="H444" s="250">
        <v>224.40000000000001</v>
      </c>
      <c r="I444" s="251"/>
      <c r="J444" s="247"/>
      <c r="K444" s="247"/>
      <c r="L444" s="252"/>
      <c r="M444" s="253"/>
      <c r="N444" s="254"/>
      <c r="O444" s="254"/>
      <c r="P444" s="254"/>
      <c r="Q444" s="254"/>
      <c r="R444" s="254"/>
      <c r="S444" s="254"/>
      <c r="T444" s="25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6" t="s">
        <v>149</v>
      </c>
      <c r="AU444" s="256" t="s">
        <v>86</v>
      </c>
      <c r="AV444" s="14" t="s">
        <v>86</v>
      </c>
      <c r="AW444" s="14" t="s">
        <v>32</v>
      </c>
      <c r="AX444" s="14" t="s">
        <v>76</v>
      </c>
      <c r="AY444" s="256" t="s">
        <v>128</v>
      </c>
    </row>
    <row r="445" s="13" customFormat="1">
      <c r="A445" s="13"/>
      <c r="B445" s="236"/>
      <c r="C445" s="237"/>
      <c r="D445" s="231" t="s">
        <v>149</v>
      </c>
      <c r="E445" s="238" t="s">
        <v>1</v>
      </c>
      <c r="F445" s="239" t="s">
        <v>541</v>
      </c>
      <c r="G445" s="237"/>
      <c r="H445" s="238" t="s">
        <v>1</v>
      </c>
      <c r="I445" s="240"/>
      <c r="J445" s="237"/>
      <c r="K445" s="237"/>
      <c r="L445" s="241"/>
      <c r="M445" s="242"/>
      <c r="N445" s="243"/>
      <c r="O445" s="243"/>
      <c r="P445" s="243"/>
      <c r="Q445" s="243"/>
      <c r="R445" s="243"/>
      <c r="S445" s="243"/>
      <c r="T445" s="24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5" t="s">
        <v>149</v>
      </c>
      <c r="AU445" s="245" t="s">
        <v>86</v>
      </c>
      <c r="AV445" s="13" t="s">
        <v>84</v>
      </c>
      <c r="AW445" s="13" t="s">
        <v>32</v>
      </c>
      <c r="AX445" s="13" t="s">
        <v>76</v>
      </c>
      <c r="AY445" s="245" t="s">
        <v>128</v>
      </c>
    </row>
    <row r="446" s="14" customFormat="1">
      <c r="A446" s="14"/>
      <c r="B446" s="246"/>
      <c r="C446" s="247"/>
      <c r="D446" s="231" t="s">
        <v>149</v>
      </c>
      <c r="E446" s="248" t="s">
        <v>1</v>
      </c>
      <c r="F446" s="249" t="s">
        <v>542</v>
      </c>
      <c r="G446" s="247"/>
      <c r="H446" s="250">
        <v>-25</v>
      </c>
      <c r="I446" s="251"/>
      <c r="J446" s="247"/>
      <c r="K446" s="247"/>
      <c r="L446" s="252"/>
      <c r="M446" s="253"/>
      <c r="N446" s="254"/>
      <c r="O446" s="254"/>
      <c r="P446" s="254"/>
      <c r="Q446" s="254"/>
      <c r="R446" s="254"/>
      <c r="S446" s="254"/>
      <c r="T446" s="25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6" t="s">
        <v>149</v>
      </c>
      <c r="AU446" s="256" t="s">
        <v>86</v>
      </c>
      <c r="AV446" s="14" t="s">
        <v>86</v>
      </c>
      <c r="AW446" s="14" t="s">
        <v>32</v>
      </c>
      <c r="AX446" s="14" t="s">
        <v>76</v>
      </c>
      <c r="AY446" s="256" t="s">
        <v>128</v>
      </c>
    </row>
    <row r="447" s="13" customFormat="1">
      <c r="A447" s="13"/>
      <c r="B447" s="236"/>
      <c r="C447" s="237"/>
      <c r="D447" s="231" t="s">
        <v>149</v>
      </c>
      <c r="E447" s="238" t="s">
        <v>1</v>
      </c>
      <c r="F447" s="239" t="s">
        <v>543</v>
      </c>
      <c r="G447" s="237"/>
      <c r="H447" s="238" t="s">
        <v>1</v>
      </c>
      <c r="I447" s="240"/>
      <c r="J447" s="237"/>
      <c r="K447" s="237"/>
      <c r="L447" s="241"/>
      <c r="M447" s="242"/>
      <c r="N447" s="243"/>
      <c r="O447" s="243"/>
      <c r="P447" s="243"/>
      <c r="Q447" s="243"/>
      <c r="R447" s="243"/>
      <c r="S447" s="243"/>
      <c r="T447" s="24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5" t="s">
        <v>149</v>
      </c>
      <c r="AU447" s="245" t="s">
        <v>86</v>
      </c>
      <c r="AV447" s="13" t="s">
        <v>84</v>
      </c>
      <c r="AW447" s="13" t="s">
        <v>32</v>
      </c>
      <c r="AX447" s="13" t="s">
        <v>76</v>
      </c>
      <c r="AY447" s="245" t="s">
        <v>128</v>
      </c>
    </row>
    <row r="448" s="14" customFormat="1">
      <c r="A448" s="14"/>
      <c r="B448" s="246"/>
      <c r="C448" s="247"/>
      <c r="D448" s="231" t="s">
        <v>149</v>
      </c>
      <c r="E448" s="248" t="s">
        <v>1</v>
      </c>
      <c r="F448" s="249" t="s">
        <v>544</v>
      </c>
      <c r="G448" s="247"/>
      <c r="H448" s="250">
        <v>-21</v>
      </c>
      <c r="I448" s="251"/>
      <c r="J448" s="247"/>
      <c r="K448" s="247"/>
      <c r="L448" s="252"/>
      <c r="M448" s="253"/>
      <c r="N448" s="254"/>
      <c r="O448" s="254"/>
      <c r="P448" s="254"/>
      <c r="Q448" s="254"/>
      <c r="R448" s="254"/>
      <c r="S448" s="254"/>
      <c r="T448" s="255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6" t="s">
        <v>149</v>
      </c>
      <c r="AU448" s="256" t="s">
        <v>86</v>
      </c>
      <c r="AV448" s="14" t="s">
        <v>86</v>
      </c>
      <c r="AW448" s="14" t="s">
        <v>32</v>
      </c>
      <c r="AX448" s="14" t="s">
        <v>76</v>
      </c>
      <c r="AY448" s="256" t="s">
        <v>128</v>
      </c>
    </row>
    <row r="449" s="15" customFormat="1">
      <c r="A449" s="15"/>
      <c r="B449" s="257"/>
      <c r="C449" s="258"/>
      <c r="D449" s="231" t="s">
        <v>149</v>
      </c>
      <c r="E449" s="259" t="s">
        <v>1</v>
      </c>
      <c r="F449" s="260" t="s">
        <v>164</v>
      </c>
      <c r="G449" s="258"/>
      <c r="H449" s="261">
        <v>178.40000000000001</v>
      </c>
      <c r="I449" s="262"/>
      <c r="J449" s="258"/>
      <c r="K449" s="258"/>
      <c r="L449" s="263"/>
      <c r="M449" s="264"/>
      <c r="N449" s="265"/>
      <c r="O449" s="265"/>
      <c r="P449" s="265"/>
      <c r="Q449" s="265"/>
      <c r="R449" s="265"/>
      <c r="S449" s="265"/>
      <c r="T449" s="266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67" t="s">
        <v>149</v>
      </c>
      <c r="AU449" s="267" t="s">
        <v>86</v>
      </c>
      <c r="AV449" s="15" t="s">
        <v>135</v>
      </c>
      <c r="AW449" s="15" t="s">
        <v>32</v>
      </c>
      <c r="AX449" s="15" t="s">
        <v>84</v>
      </c>
      <c r="AY449" s="267" t="s">
        <v>128</v>
      </c>
    </row>
    <row r="450" s="14" customFormat="1">
      <c r="A450" s="14"/>
      <c r="B450" s="246"/>
      <c r="C450" s="247"/>
      <c r="D450" s="231" t="s">
        <v>149</v>
      </c>
      <c r="E450" s="247"/>
      <c r="F450" s="249" t="s">
        <v>545</v>
      </c>
      <c r="G450" s="247"/>
      <c r="H450" s="250">
        <v>183.75200000000001</v>
      </c>
      <c r="I450" s="251"/>
      <c r="J450" s="247"/>
      <c r="K450" s="247"/>
      <c r="L450" s="252"/>
      <c r="M450" s="253"/>
      <c r="N450" s="254"/>
      <c r="O450" s="254"/>
      <c r="P450" s="254"/>
      <c r="Q450" s="254"/>
      <c r="R450" s="254"/>
      <c r="S450" s="254"/>
      <c r="T450" s="25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6" t="s">
        <v>149</v>
      </c>
      <c r="AU450" s="256" t="s">
        <v>86</v>
      </c>
      <c r="AV450" s="14" t="s">
        <v>86</v>
      </c>
      <c r="AW450" s="14" t="s">
        <v>4</v>
      </c>
      <c r="AX450" s="14" t="s">
        <v>84</v>
      </c>
      <c r="AY450" s="256" t="s">
        <v>128</v>
      </c>
    </row>
    <row r="451" s="2" customFormat="1" ht="33" customHeight="1">
      <c r="A451" s="38"/>
      <c r="B451" s="39"/>
      <c r="C451" s="218" t="s">
        <v>546</v>
      </c>
      <c r="D451" s="218" t="s">
        <v>130</v>
      </c>
      <c r="E451" s="219" t="s">
        <v>547</v>
      </c>
      <c r="F451" s="220" t="s">
        <v>548</v>
      </c>
      <c r="G451" s="221" t="s">
        <v>133</v>
      </c>
      <c r="H451" s="222">
        <v>25</v>
      </c>
      <c r="I451" s="223"/>
      <c r="J451" s="224">
        <f>ROUND(I451*H451,2)</f>
        <v>0</v>
      </c>
      <c r="K451" s="220" t="s">
        <v>134</v>
      </c>
      <c r="L451" s="44"/>
      <c r="M451" s="225" t="s">
        <v>1</v>
      </c>
      <c r="N451" s="226" t="s">
        <v>41</v>
      </c>
      <c r="O451" s="91"/>
      <c r="P451" s="227">
        <f>O451*H451</f>
        <v>0</v>
      </c>
      <c r="Q451" s="227">
        <v>0</v>
      </c>
      <c r="R451" s="227">
        <f>Q451*H451</f>
        <v>0</v>
      </c>
      <c r="S451" s="227">
        <v>0</v>
      </c>
      <c r="T451" s="228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9" t="s">
        <v>135</v>
      </c>
      <c r="AT451" s="229" t="s">
        <v>130</v>
      </c>
      <c r="AU451" s="229" t="s">
        <v>86</v>
      </c>
      <c r="AY451" s="17" t="s">
        <v>128</v>
      </c>
      <c r="BE451" s="230">
        <f>IF(N451="základní",J451,0)</f>
        <v>0</v>
      </c>
      <c r="BF451" s="230">
        <f>IF(N451="snížená",J451,0)</f>
        <v>0</v>
      </c>
      <c r="BG451" s="230">
        <f>IF(N451="zákl. přenesená",J451,0)</f>
        <v>0</v>
      </c>
      <c r="BH451" s="230">
        <f>IF(N451="sníž. přenesená",J451,0)</f>
        <v>0</v>
      </c>
      <c r="BI451" s="230">
        <f>IF(N451="nulová",J451,0)</f>
        <v>0</v>
      </c>
      <c r="BJ451" s="17" t="s">
        <v>84</v>
      </c>
      <c r="BK451" s="230">
        <f>ROUND(I451*H451,2)</f>
        <v>0</v>
      </c>
      <c r="BL451" s="17" t="s">
        <v>135</v>
      </c>
      <c r="BM451" s="229" t="s">
        <v>549</v>
      </c>
    </row>
    <row r="452" s="2" customFormat="1">
      <c r="A452" s="38"/>
      <c r="B452" s="39"/>
      <c r="C452" s="40"/>
      <c r="D452" s="231" t="s">
        <v>137</v>
      </c>
      <c r="E452" s="40"/>
      <c r="F452" s="232" t="s">
        <v>550</v>
      </c>
      <c r="G452" s="40"/>
      <c r="H452" s="40"/>
      <c r="I452" s="233"/>
      <c r="J452" s="40"/>
      <c r="K452" s="40"/>
      <c r="L452" s="44"/>
      <c r="M452" s="234"/>
      <c r="N452" s="235"/>
      <c r="O452" s="91"/>
      <c r="P452" s="91"/>
      <c r="Q452" s="91"/>
      <c r="R452" s="91"/>
      <c r="S452" s="91"/>
      <c r="T452" s="92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137</v>
      </c>
      <c r="AU452" s="17" t="s">
        <v>86</v>
      </c>
    </row>
    <row r="453" s="2" customFormat="1" ht="24.15" customHeight="1">
      <c r="A453" s="38"/>
      <c r="B453" s="39"/>
      <c r="C453" s="218" t="s">
        <v>551</v>
      </c>
      <c r="D453" s="218" t="s">
        <v>130</v>
      </c>
      <c r="E453" s="219" t="s">
        <v>552</v>
      </c>
      <c r="F453" s="220" t="s">
        <v>553</v>
      </c>
      <c r="G453" s="221" t="s">
        <v>133</v>
      </c>
      <c r="H453" s="222">
        <v>91.650000000000006</v>
      </c>
      <c r="I453" s="223"/>
      <c r="J453" s="224">
        <f>ROUND(I453*H453,2)</f>
        <v>0</v>
      </c>
      <c r="K453" s="220" t="s">
        <v>134</v>
      </c>
      <c r="L453" s="44"/>
      <c r="M453" s="225" t="s">
        <v>1</v>
      </c>
      <c r="N453" s="226" t="s">
        <v>41</v>
      </c>
      <c r="O453" s="91"/>
      <c r="P453" s="227">
        <f>O453*H453</f>
        <v>0</v>
      </c>
      <c r="Q453" s="227">
        <v>0.098000000000000004</v>
      </c>
      <c r="R453" s="227">
        <f>Q453*H453</f>
        <v>8.9817</v>
      </c>
      <c r="S453" s="227">
        <v>0</v>
      </c>
      <c r="T453" s="228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9" t="s">
        <v>135</v>
      </c>
      <c r="AT453" s="229" t="s">
        <v>130</v>
      </c>
      <c r="AU453" s="229" t="s">
        <v>86</v>
      </c>
      <c r="AY453" s="17" t="s">
        <v>128</v>
      </c>
      <c r="BE453" s="230">
        <f>IF(N453="základní",J453,0)</f>
        <v>0</v>
      </c>
      <c r="BF453" s="230">
        <f>IF(N453="snížená",J453,0)</f>
        <v>0</v>
      </c>
      <c r="BG453" s="230">
        <f>IF(N453="zákl. přenesená",J453,0)</f>
        <v>0</v>
      </c>
      <c r="BH453" s="230">
        <f>IF(N453="sníž. přenesená",J453,0)</f>
        <v>0</v>
      </c>
      <c r="BI453" s="230">
        <f>IF(N453="nulová",J453,0)</f>
        <v>0</v>
      </c>
      <c r="BJ453" s="17" t="s">
        <v>84</v>
      </c>
      <c r="BK453" s="230">
        <f>ROUND(I453*H453,2)</f>
        <v>0</v>
      </c>
      <c r="BL453" s="17" t="s">
        <v>135</v>
      </c>
      <c r="BM453" s="229" t="s">
        <v>554</v>
      </c>
    </row>
    <row r="454" s="2" customFormat="1">
      <c r="A454" s="38"/>
      <c r="B454" s="39"/>
      <c r="C454" s="40"/>
      <c r="D454" s="231" t="s">
        <v>137</v>
      </c>
      <c r="E454" s="40"/>
      <c r="F454" s="232" t="s">
        <v>555</v>
      </c>
      <c r="G454" s="40"/>
      <c r="H454" s="40"/>
      <c r="I454" s="233"/>
      <c r="J454" s="40"/>
      <c r="K454" s="40"/>
      <c r="L454" s="44"/>
      <c r="M454" s="234"/>
      <c r="N454" s="235"/>
      <c r="O454" s="91"/>
      <c r="P454" s="91"/>
      <c r="Q454" s="91"/>
      <c r="R454" s="91"/>
      <c r="S454" s="91"/>
      <c r="T454" s="92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137</v>
      </c>
      <c r="AU454" s="17" t="s">
        <v>86</v>
      </c>
    </row>
    <row r="455" s="2" customFormat="1" ht="16.5" customHeight="1">
      <c r="A455" s="38"/>
      <c r="B455" s="39"/>
      <c r="C455" s="268" t="s">
        <v>556</v>
      </c>
      <c r="D455" s="268" t="s">
        <v>323</v>
      </c>
      <c r="E455" s="269" t="s">
        <v>557</v>
      </c>
      <c r="F455" s="270" t="s">
        <v>558</v>
      </c>
      <c r="G455" s="271" t="s">
        <v>133</v>
      </c>
      <c r="H455" s="272">
        <v>94.400000000000006</v>
      </c>
      <c r="I455" s="273"/>
      <c r="J455" s="274">
        <f>ROUND(I455*H455,2)</f>
        <v>0</v>
      </c>
      <c r="K455" s="270" t="s">
        <v>134</v>
      </c>
      <c r="L455" s="275"/>
      <c r="M455" s="276" t="s">
        <v>1</v>
      </c>
      <c r="N455" s="277" t="s">
        <v>41</v>
      </c>
      <c r="O455" s="91"/>
      <c r="P455" s="227">
        <f>O455*H455</f>
        <v>0</v>
      </c>
      <c r="Q455" s="227">
        <v>0.027</v>
      </c>
      <c r="R455" s="227">
        <f>Q455*H455</f>
        <v>2.5488</v>
      </c>
      <c r="S455" s="227">
        <v>0</v>
      </c>
      <c r="T455" s="228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9" t="s">
        <v>181</v>
      </c>
      <c r="AT455" s="229" t="s">
        <v>323</v>
      </c>
      <c r="AU455" s="229" t="s">
        <v>86</v>
      </c>
      <c r="AY455" s="17" t="s">
        <v>128</v>
      </c>
      <c r="BE455" s="230">
        <f>IF(N455="základní",J455,0)</f>
        <v>0</v>
      </c>
      <c r="BF455" s="230">
        <f>IF(N455="snížená",J455,0)</f>
        <v>0</v>
      </c>
      <c r="BG455" s="230">
        <f>IF(N455="zákl. přenesená",J455,0)</f>
        <v>0</v>
      </c>
      <c r="BH455" s="230">
        <f>IF(N455="sníž. přenesená",J455,0)</f>
        <v>0</v>
      </c>
      <c r="BI455" s="230">
        <f>IF(N455="nulová",J455,0)</f>
        <v>0</v>
      </c>
      <c r="BJ455" s="17" t="s">
        <v>84</v>
      </c>
      <c r="BK455" s="230">
        <f>ROUND(I455*H455,2)</f>
        <v>0</v>
      </c>
      <c r="BL455" s="17" t="s">
        <v>135</v>
      </c>
      <c r="BM455" s="229" t="s">
        <v>559</v>
      </c>
    </row>
    <row r="456" s="2" customFormat="1">
      <c r="A456" s="38"/>
      <c r="B456" s="39"/>
      <c r="C456" s="40"/>
      <c r="D456" s="231" t="s">
        <v>137</v>
      </c>
      <c r="E456" s="40"/>
      <c r="F456" s="232" t="s">
        <v>558</v>
      </c>
      <c r="G456" s="40"/>
      <c r="H456" s="40"/>
      <c r="I456" s="233"/>
      <c r="J456" s="40"/>
      <c r="K456" s="40"/>
      <c r="L456" s="44"/>
      <c r="M456" s="234"/>
      <c r="N456" s="235"/>
      <c r="O456" s="91"/>
      <c r="P456" s="91"/>
      <c r="Q456" s="91"/>
      <c r="R456" s="91"/>
      <c r="S456" s="91"/>
      <c r="T456" s="92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137</v>
      </c>
      <c r="AU456" s="17" t="s">
        <v>86</v>
      </c>
    </row>
    <row r="457" s="14" customFormat="1">
      <c r="A457" s="14"/>
      <c r="B457" s="246"/>
      <c r="C457" s="247"/>
      <c r="D457" s="231" t="s">
        <v>149</v>
      </c>
      <c r="E457" s="247"/>
      <c r="F457" s="249" t="s">
        <v>560</v>
      </c>
      <c r="G457" s="247"/>
      <c r="H457" s="250">
        <v>94.400000000000006</v>
      </c>
      <c r="I457" s="251"/>
      <c r="J457" s="247"/>
      <c r="K457" s="247"/>
      <c r="L457" s="252"/>
      <c r="M457" s="253"/>
      <c r="N457" s="254"/>
      <c r="O457" s="254"/>
      <c r="P457" s="254"/>
      <c r="Q457" s="254"/>
      <c r="R457" s="254"/>
      <c r="S457" s="254"/>
      <c r="T457" s="25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6" t="s">
        <v>149</v>
      </c>
      <c r="AU457" s="256" t="s">
        <v>86</v>
      </c>
      <c r="AV457" s="14" t="s">
        <v>86</v>
      </c>
      <c r="AW457" s="14" t="s">
        <v>4</v>
      </c>
      <c r="AX457" s="14" t="s">
        <v>84</v>
      </c>
      <c r="AY457" s="256" t="s">
        <v>128</v>
      </c>
    </row>
    <row r="458" s="2" customFormat="1" ht="33" customHeight="1">
      <c r="A458" s="38"/>
      <c r="B458" s="39"/>
      <c r="C458" s="218" t="s">
        <v>561</v>
      </c>
      <c r="D458" s="218" t="s">
        <v>130</v>
      </c>
      <c r="E458" s="219" t="s">
        <v>562</v>
      </c>
      <c r="F458" s="220" t="s">
        <v>563</v>
      </c>
      <c r="G458" s="221" t="s">
        <v>208</v>
      </c>
      <c r="H458" s="222">
        <v>204</v>
      </c>
      <c r="I458" s="223"/>
      <c r="J458" s="224">
        <f>ROUND(I458*H458,2)</f>
        <v>0</v>
      </c>
      <c r="K458" s="220" t="s">
        <v>134</v>
      </c>
      <c r="L458" s="44"/>
      <c r="M458" s="225" t="s">
        <v>1</v>
      </c>
      <c r="N458" s="226" t="s">
        <v>41</v>
      </c>
      <c r="O458" s="91"/>
      <c r="P458" s="227">
        <f>O458*H458</f>
        <v>0</v>
      </c>
      <c r="Q458" s="227">
        <v>0.0022399999999999998</v>
      </c>
      <c r="R458" s="227">
        <f>Q458*H458</f>
        <v>0.45695999999999998</v>
      </c>
      <c r="S458" s="227">
        <v>0</v>
      </c>
      <c r="T458" s="228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29" t="s">
        <v>135</v>
      </c>
      <c r="AT458" s="229" t="s">
        <v>130</v>
      </c>
      <c r="AU458" s="229" t="s">
        <v>86</v>
      </c>
      <c r="AY458" s="17" t="s">
        <v>128</v>
      </c>
      <c r="BE458" s="230">
        <f>IF(N458="základní",J458,0)</f>
        <v>0</v>
      </c>
      <c r="BF458" s="230">
        <f>IF(N458="snížená",J458,0)</f>
        <v>0</v>
      </c>
      <c r="BG458" s="230">
        <f>IF(N458="zákl. přenesená",J458,0)</f>
        <v>0</v>
      </c>
      <c r="BH458" s="230">
        <f>IF(N458="sníž. přenesená",J458,0)</f>
        <v>0</v>
      </c>
      <c r="BI458" s="230">
        <f>IF(N458="nulová",J458,0)</f>
        <v>0</v>
      </c>
      <c r="BJ458" s="17" t="s">
        <v>84</v>
      </c>
      <c r="BK458" s="230">
        <f>ROUND(I458*H458,2)</f>
        <v>0</v>
      </c>
      <c r="BL458" s="17" t="s">
        <v>135</v>
      </c>
      <c r="BM458" s="229" t="s">
        <v>564</v>
      </c>
    </row>
    <row r="459" s="2" customFormat="1">
      <c r="A459" s="38"/>
      <c r="B459" s="39"/>
      <c r="C459" s="40"/>
      <c r="D459" s="231" t="s">
        <v>137</v>
      </c>
      <c r="E459" s="40"/>
      <c r="F459" s="232" t="s">
        <v>565</v>
      </c>
      <c r="G459" s="40"/>
      <c r="H459" s="40"/>
      <c r="I459" s="233"/>
      <c r="J459" s="40"/>
      <c r="K459" s="40"/>
      <c r="L459" s="44"/>
      <c r="M459" s="234"/>
      <c r="N459" s="235"/>
      <c r="O459" s="91"/>
      <c r="P459" s="91"/>
      <c r="Q459" s="91"/>
      <c r="R459" s="91"/>
      <c r="S459" s="91"/>
      <c r="T459" s="92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137</v>
      </c>
      <c r="AU459" s="17" t="s">
        <v>86</v>
      </c>
    </row>
    <row r="460" s="13" customFormat="1">
      <c r="A460" s="13"/>
      <c r="B460" s="236"/>
      <c r="C460" s="237"/>
      <c r="D460" s="231" t="s">
        <v>149</v>
      </c>
      <c r="E460" s="238" t="s">
        <v>1</v>
      </c>
      <c r="F460" s="239" t="s">
        <v>566</v>
      </c>
      <c r="G460" s="237"/>
      <c r="H460" s="238" t="s">
        <v>1</v>
      </c>
      <c r="I460" s="240"/>
      <c r="J460" s="237"/>
      <c r="K460" s="237"/>
      <c r="L460" s="241"/>
      <c r="M460" s="242"/>
      <c r="N460" s="243"/>
      <c r="O460" s="243"/>
      <c r="P460" s="243"/>
      <c r="Q460" s="243"/>
      <c r="R460" s="243"/>
      <c r="S460" s="243"/>
      <c r="T460" s="24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5" t="s">
        <v>149</v>
      </c>
      <c r="AU460" s="245" t="s">
        <v>86</v>
      </c>
      <c r="AV460" s="13" t="s">
        <v>84</v>
      </c>
      <c r="AW460" s="13" t="s">
        <v>32</v>
      </c>
      <c r="AX460" s="13" t="s">
        <v>76</v>
      </c>
      <c r="AY460" s="245" t="s">
        <v>128</v>
      </c>
    </row>
    <row r="461" s="13" customFormat="1">
      <c r="A461" s="13"/>
      <c r="B461" s="236"/>
      <c r="C461" s="237"/>
      <c r="D461" s="231" t="s">
        <v>149</v>
      </c>
      <c r="E461" s="238" t="s">
        <v>1</v>
      </c>
      <c r="F461" s="239" t="s">
        <v>220</v>
      </c>
      <c r="G461" s="237"/>
      <c r="H461" s="238" t="s">
        <v>1</v>
      </c>
      <c r="I461" s="240"/>
      <c r="J461" s="237"/>
      <c r="K461" s="237"/>
      <c r="L461" s="241"/>
      <c r="M461" s="242"/>
      <c r="N461" s="243"/>
      <c r="O461" s="243"/>
      <c r="P461" s="243"/>
      <c r="Q461" s="243"/>
      <c r="R461" s="243"/>
      <c r="S461" s="243"/>
      <c r="T461" s="24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5" t="s">
        <v>149</v>
      </c>
      <c r="AU461" s="245" t="s">
        <v>86</v>
      </c>
      <c r="AV461" s="13" t="s">
        <v>84</v>
      </c>
      <c r="AW461" s="13" t="s">
        <v>32</v>
      </c>
      <c r="AX461" s="13" t="s">
        <v>76</v>
      </c>
      <c r="AY461" s="245" t="s">
        <v>128</v>
      </c>
    </row>
    <row r="462" s="14" customFormat="1">
      <c r="A462" s="14"/>
      <c r="B462" s="246"/>
      <c r="C462" s="247"/>
      <c r="D462" s="231" t="s">
        <v>149</v>
      </c>
      <c r="E462" s="248" t="s">
        <v>1</v>
      </c>
      <c r="F462" s="249" t="s">
        <v>567</v>
      </c>
      <c r="G462" s="247"/>
      <c r="H462" s="250">
        <v>46</v>
      </c>
      <c r="I462" s="251"/>
      <c r="J462" s="247"/>
      <c r="K462" s="247"/>
      <c r="L462" s="252"/>
      <c r="M462" s="253"/>
      <c r="N462" s="254"/>
      <c r="O462" s="254"/>
      <c r="P462" s="254"/>
      <c r="Q462" s="254"/>
      <c r="R462" s="254"/>
      <c r="S462" s="254"/>
      <c r="T462" s="25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6" t="s">
        <v>149</v>
      </c>
      <c r="AU462" s="256" t="s">
        <v>86</v>
      </c>
      <c r="AV462" s="14" t="s">
        <v>86</v>
      </c>
      <c r="AW462" s="14" t="s">
        <v>32</v>
      </c>
      <c r="AX462" s="14" t="s">
        <v>76</v>
      </c>
      <c r="AY462" s="256" t="s">
        <v>128</v>
      </c>
    </row>
    <row r="463" s="13" customFormat="1">
      <c r="A463" s="13"/>
      <c r="B463" s="236"/>
      <c r="C463" s="237"/>
      <c r="D463" s="231" t="s">
        <v>149</v>
      </c>
      <c r="E463" s="238" t="s">
        <v>1</v>
      </c>
      <c r="F463" s="239" t="s">
        <v>386</v>
      </c>
      <c r="G463" s="237"/>
      <c r="H463" s="238" t="s">
        <v>1</v>
      </c>
      <c r="I463" s="240"/>
      <c r="J463" s="237"/>
      <c r="K463" s="237"/>
      <c r="L463" s="241"/>
      <c r="M463" s="242"/>
      <c r="N463" s="243"/>
      <c r="O463" s="243"/>
      <c r="P463" s="243"/>
      <c r="Q463" s="243"/>
      <c r="R463" s="243"/>
      <c r="S463" s="243"/>
      <c r="T463" s="24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5" t="s">
        <v>149</v>
      </c>
      <c r="AU463" s="245" t="s">
        <v>86</v>
      </c>
      <c r="AV463" s="13" t="s">
        <v>84</v>
      </c>
      <c r="AW463" s="13" t="s">
        <v>32</v>
      </c>
      <c r="AX463" s="13" t="s">
        <v>76</v>
      </c>
      <c r="AY463" s="245" t="s">
        <v>128</v>
      </c>
    </row>
    <row r="464" s="14" customFormat="1">
      <c r="A464" s="14"/>
      <c r="B464" s="246"/>
      <c r="C464" s="247"/>
      <c r="D464" s="231" t="s">
        <v>149</v>
      </c>
      <c r="E464" s="248" t="s">
        <v>1</v>
      </c>
      <c r="F464" s="249" t="s">
        <v>568</v>
      </c>
      <c r="G464" s="247"/>
      <c r="H464" s="250">
        <v>158</v>
      </c>
      <c r="I464" s="251"/>
      <c r="J464" s="247"/>
      <c r="K464" s="247"/>
      <c r="L464" s="252"/>
      <c r="M464" s="253"/>
      <c r="N464" s="254"/>
      <c r="O464" s="254"/>
      <c r="P464" s="254"/>
      <c r="Q464" s="254"/>
      <c r="R464" s="254"/>
      <c r="S464" s="254"/>
      <c r="T464" s="25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6" t="s">
        <v>149</v>
      </c>
      <c r="AU464" s="256" t="s">
        <v>86</v>
      </c>
      <c r="AV464" s="14" t="s">
        <v>86</v>
      </c>
      <c r="AW464" s="14" t="s">
        <v>32</v>
      </c>
      <c r="AX464" s="14" t="s">
        <v>76</v>
      </c>
      <c r="AY464" s="256" t="s">
        <v>128</v>
      </c>
    </row>
    <row r="465" s="15" customFormat="1">
      <c r="A465" s="15"/>
      <c r="B465" s="257"/>
      <c r="C465" s="258"/>
      <c r="D465" s="231" t="s">
        <v>149</v>
      </c>
      <c r="E465" s="259" t="s">
        <v>1</v>
      </c>
      <c r="F465" s="260" t="s">
        <v>164</v>
      </c>
      <c r="G465" s="258"/>
      <c r="H465" s="261">
        <v>204</v>
      </c>
      <c r="I465" s="262"/>
      <c r="J465" s="258"/>
      <c r="K465" s="258"/>
      <c r="L465" s="263"/>
      <c r="M465" s="264"/>
      <c r="N465" s="265"/>
      <c r="O465" s="265"/>
      <c r="P465" s="265"/>
      <c r="Q465" s="265"/>
      <c r="R465" s="265"/>
      <c r="S465" s="265"/>
      <c r="T465" s="266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67" t="s">
        <v>149</v>
      </c>
      <c r="AU465" s="267" t="s">
        <v>86</v>
      </c>
      <c r="AV465" s="15" t="s">
        <v>135</v>
      </c>
      <c r="AW465" s="15" t="s">
        <v>32</v>
      </c>
      <c r="AX465" s="15" t="s">
        <v>84</v>
      </c>
      <c r="AY465" s="267" t="s">
        <v>128</v>
      </c>
    </row>
    <row r="466" s="12" customFormat="1" ht="22.8" customHeight="1">
      <c r="A466" s="12"/>
      <c r="B466" s="202"/>
      <c r="C466" s="203"/>
      <c r="D466" s="204" t="s">
        <v>75</v>
      </c>
      <c r="E466" s="216" t="s">
        <v>181</v>
      </c>
      <c r="F466" s="216" t="s">
        <v>569</v>
      </c>
      <c r="G466" s="203"/>
      <c r="H466" s="203"/>
      <c r="I466" s="206"/>
      <c r="J466" s="217">
        <f>BK466</f>
        <v>0</v>
      </c>
      <c r="K466" s="203"/>
      <c r="L466" s="208"/>
      <c r="M466" s="209"/>
      <c r="N466" s="210"/>
      <c r="O466" s="210"/>
      <c r="P466" s="211">
        <f>SUM(P467:P533)</f>
        <v>0</v>
      </c>
      <c r="Q466" s="210"/>
      <c r="R466" s="211">
        <f>SUM(R467:R533)</f>
        <v>7.1397899999999996</v>
      </c>
      <c r="S466" s="210"/>
      <c r="T466" s="212">
        <f>SUM(T467:T533)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13" t="s">
        <v>84</v>
      </c>
      <c r="AT466" s="214" t="s">
        <v>75</v>
      </c>
      <c r="AU466" s="214" t="s">
        <v>84</v>
      </c>
      <c r="AY466" s="213" t="s">
        <v>128</v>
      </c>
      <c r="BK466" s="215">
        <f>SUM(BK467:BK533)</f>
        <v>0</v>
      </c>
    </row>
    <row r="467" s="2" customFormat="1" ht="24.15" customHeight="1">
      <c r="A467" s="38"/>
      <c r="B467" s="39"/>
      <c r="C467" s="218" t="s">
        <v>570</v>
      </c>
      <c r="D467" s="218" t="s">
        <v>130</v>
      </c>
      <c r="E467" s="219" t="s">
        <v>571</v>
      </c>
      <c r="F467" s="220" t="s">
        <v>572</v>
      </c>
      <c r="G467" s="221" t="s">
        <v>208</v>
      </c>
      <c r="H467" s="222">
        <v>42</v>
      </c>
      <c r="I467" s="223"/>
      <c r="J467" s="224">
        <f>ROUND(I467*H467,2)</f>
        <v>0</v>
      </c>
      <c r="K467" s="220" t="s">
        <v>134</v>
      </c>
      <c r="L467" s="44"/>
      <c r="M467" s="225" t="s">
        <v>1</v>
      </c>
      <c r="N467" s="226" t="s">
        <v>41</v>
      </c>
      <c r="O467" s="91"/>
      <c r="P467" s="227">
        <f>O467*H467</f>
        <v>0</v>
      </c>
      <c r="Q467" s="227">
        <v>0.0027599999999999999</v>
      </c>
      <c r="R467" s="227">
        <f>Q467*H467</f>
        <v>0.11592</v>
      </c>
      <c r="S467" s="227">
        <v>0</v>
      </c>
      <c r="T467" s="228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9" t="s">
        <v>135</v>
      </c>
      <c r="AT467" s="229" t="s">
        <v>130</v>
      </c>
      <c r="AU467" s="229" t="s">
        <v>86</v>
      </c>
      <c r="AY467" s="17" t="s">
        <v>128</v>
      </c>
      <c r="BE467" s="230">
        <f>IF(N467="základní",J467,0)</f>
        <v>0</v>
      </c>
      <c r="BF467" s="230">
        <f>IF(N467="snížená",J467,0)</f>
        <v>0</v>
      </c>
      <c r="BG467" s="230">
        <f>IF(N467="zákl. přenesená",J467,0)</f>
        <v>0</v>
      </c>
      <c r="BH467" s="230">
        <f>IF(N467="sníž. přenesená",J467,0)</f>
        <v>0</v>
      </c>
      <c r="BI467" s="230">
        <f>IF(N467="nulová",J467,0)</f>
        <v>0</v>
      </c>
      <c r="BJ467" s="17" t="s">
        <v>84</v>
      </c>
      <c r="BK467" s="230">
        <f>ROUND(I467*H467,2)</f>
        <v>0</v>
      </c>
      <c r="BL467" s="17" t="s">
        <v>135</v>
      </c>
      <c r="BM467" s="229" t="s">
        <v>573</v>
      </c>
    </row>
    <row r="468" s="2" customFormat="1">
      <c r="A468" s="38"/>
      <c r="B468" s="39"/>
      <c r="C468" s="40"/>
      <c r="D468" s="231" t="s">
        <v>137</v>
      </c>
      <c r="E468" s="40"/>
      <c r="F468" s="232" t="s">
        <v>574</v>
      </c>
      <c r="G468" s="40"/>
      <c r="H468" s="40"/>
      <c r="I468" s="233"/>
      <c r="J468" s="40"/>
      <c r="K468" s="40"/>
      <c r="L468" s="44"/>
      <c r="M468" s="234"/>
      <c r="N468" s="235"/>
      <c r="O468" s="91"/>
      <c r="P468" s="91"/>
      <c r="Q468" s="91"/>
      <c r="R468" s="91"/>
      <c r="S468" s="91"/>
      <c r="T468" s="92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7" t="s">
        <v>137</v>
      </c>
      <c r="AU468" s="17" t="s">
        <v>86</v>
      </c>
    </row>
    <row r="469" s="13" customFormat="1">
      <c r="A469" s="13"/>
      <c r="B469" s="236"/>
      <c r="C469" s="237"/>
      <c r="D469" s="231" t="s">
        <v>149</v>
      </c>
      <c r="E469" s="238" t="s">
        <v>1</v>
      </c>
      <c r="F469" s="239" t="s">
        <v>272</v>
      </c>
      <c r="G469" s="237"/>
      <c r="H469" s="238" t="s">
        <v>1</v>
      </c>
      <c r="I469" s="240"/>
      <c r="J469" s="237"/>
      <c r="K469" s="237"/>
      <c r="L469" s="241"/>
      <c r="M469" s="242"/>
      <c r="N469" s="243"/>
      <c r="O469" s="243"/>
      <c r="P469" s="243"/>
      <c r="Q469" s="243"/>
      <c r="R469" s="243"/>
      <c r="S469" s="243"/>
      <c r="T469" s="24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5" t="s">
        <v>149</v>
      </c>
      <c r="AU469" s="245" t="s">
        <v>86</v>
      </c>
      <c r="AV469" s="13" t="s">
        <v>84</v>
      </c>
      <c r="AW469" s="13" t="s">
        <v>32</v>
      </c>
      <c r="AX469" s="13" t="s">
        <v>76</v>
      </c>
      <c r="AY469" s="245" t="s">
        <v>128</v>
      </c>
    </row>
    <row r="470" s="14" customFormat="1">
      <c r="A470" s="14"/>
      <c r="B470" s="246"/>
      <c r="C470" s="247"/>
      <c r="D470" s="231" t="s">
        <v>149</v>
      </c>
      <c r="E470" s="248" t="s">
        <v>1</v>
      </c>
      <c r="F470" s="249" t="s">
        <v>181</v>
      </c>
      <c r="G470" s="247"/>
      <c r="H470" s="250">
        <v>8</v>
      </c>
      <c r="I470" s="251"/>
      <c r="J470" s="247"/>
      <c r="K470" s="247"/>
      <c r="L470" s="252"/>
      <c r="M470" s="253"/>
      <c r="N470" s="254"/>
      <c r="O470" s="254"/>
      <c r="P470" s="254"/>
      <c r="Q470" s="254"/>
      <c r="R470" s="254"/>
      <c r="S470" s="254"/>
      <c r="T470" s="25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6" t="s">
        <v>149</v>
      </c>
      <c r="AU470" s="256" t="s">
        <v>86</v>
      </c>
      <c r="AV470" s="14" t="s">
        <v>86</v>
      </c>
      <c r="AW470" s="14" t="s">
        <v>32</v>
      </c>
      <c r="AX470" s="14" t="s">
        <v>76</v>
      </c>
      <c r="AY470" s="256" t="s">
        <v>128</v>
      </c>
    </row>
    <row r="471" s="13" customFormat="1">
      <c r="A471" s="13"/>
      <c r="B471" s="236"/>
      <c r="C471" s="237"/>
      <c r="D471" s="231" t="s">
        <v>149</v>
      </c>
      <c r="E471" s="238" t="s">
        <v>1</v>
      </c>
      <c r="F471" s="239" t="s">
        <v>316</v>
      </c>
      <c r="G471" s="237"/>
      <c r="H471" s="238" t="s">
        <v>1</v>
      </c>
      <c r="I471" s="240"/>
      <c r="J471" s="237"/>
      <c r="K471" s="237"/>
      <c r="L471" s="241"/>
      <c r="M471" s="242"/>
      <c r="N471" s="243"/>
      <c r="O471" s="243"/>
      <c r="P471" s="243"/>
      <c r="Q471" s="243"/>
      <c r="R471" s="243"/>
      <c r="S471" s="243"/>
      <c r="T471" s="24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5" t="s">
        <v>149</v>
      </c>
      <c r="AU471" s="245" t="s">
        <v>86</v>
      </c>
      <c r="AV471" s="13" t="s">
        <v>84</v>
      </c>
      <c r="AW471" s="13" t="s">
        <v>32</v>
      </c>
      <c r="AX471" s="13" t="s">
        <v>76</v>
      </c>
      <c r="AY471" s="245" t="s">
        <v>128</v>
      </c>
    </row>
    <row r="472" s="14" customFormat="1">
      <c r="A472" s="14"/>
      <c r="B472" s="246"/>
      <c r="C472" s="247"/>
      <c r="D472" s="231" t="s">
        <v>149</v>
      </c>
      <c r="E472" s="248" t="s">
        <v>1</v>
      </c>
      <c r="F472" s="249" t="s">
        <v>343</v>
      </c>
      <c r="G472" s="247"/>
      <c r="H472" s="250">
        <v>28</v>
      </c>
      <c r="I472" s="251"/>
      <c r="J472" s="247"/>
      <c r="K472" s="247"/>
      <c r="L472" s="252"/>
      <c r="M472" s="253"/>
      <c r="N472" s="254"/>
      <c r="O472" s="254"/>
      <c r="P472" s="254"/>
      <c r="Q472" s="254"/>
      <c r="R472" s="254"/>
      <c r="S472" s="254"/>
      <c r="T472" s="25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6" t="s">
        <v>149</v>
      </c>
      <c r="AU472" s="256" t="s">
        <v>86</v>
      </c>
      <c r="AV472" s="14" t="s">
        <v>86</v>
      </c>
      <c r="AW472" s="14" t="s">
        <v>32</v>
      </c>
      <c r="AX472" s="14" t="s">
        <v>76</v>
      </c>
      <c r="AY472" s="256" t="s">
        <v>128</v>
      </c>
    </row>
    <row r="473" s="13" customFormat="1">
      <c r="A473" s="13"/>
      <c r="B473" s="236"/>
      <c r="C473" s="237"/>
      <c r="D473" s="231" t="s">
        <v>149</v>
      </c>
      <c r="E473" s="238" t="s">
        <v>1</v>
      </c>
      <c r="F473" s="239" t="s">
        <v>575</v>
      </c>
      <c r="G473" s="237"/>
      <c r="H473" s="238" t="s">
        <v>1</v>
      </c>
      <c r="I473" s="240"/>
      <c r="J473" s="237"/>
      <c r="K473" s="237"/>
      <c r="L473" s="241"/>
      <c r="M473" s="242"/>
      <c r="N473" s="243"/>
      <c r="O473" s="243"/>
      <c r="P473" s="243"/>
      <c r="Q473" s="243"/>
      <c r="R473" s="243"/>
      <c r="S473" s="243"/>
      <c r="T473" s="24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5" t="s">
        <v>149</v>
      </c>
      <c r="AU473" s="245" t="s">
        <v>86</v>
      </c>
      <c r="AV473" s="13" t="s">
        <v>84</v>
      </c>
      <c r="AW473" s="13" t="s">
        <v>32</v>
      </c>
      <c r="AX473" s="13" t="s">
        <v>76</v>
      </c>
      <c r="AY473" s="245" t="s">
        <v>128</v>
      </c>
    </row>
    <row r="474" s="14" customFormat="1">
      <c r="A474" s="14"/>
      <c r="B474" s="246"/>
      <c r="C474" s="247"/>
      <c r="D474" s="231" t="s">
        <v>149</v>
      </c>
      <c r="E474" s="248" t="s">
        <v>1</v>
      </c>
      <c r="F474" s="249" t="s">
        <v>165</v>
      </c>
      <c r="G474" s="247"/>
      <c r="H474" s="250">
        <v>6</v>
      </c>
      <c r="I474" s="251"/>
      <c r="J474" s="247"/>
      <c r="K474" s="247"/>
      <c r="L474" s="252"/>
      <c r="M474" s="253"/>
      <c r="N474" s="254"/>
      <c r="O474" s="254"/>
      <c r="P474" s="254"/>
      <c r="Q474" s="254"/>
      <c r="R474" s="254"/>
      <c r="S474" s="254"/>
      <c r="T474" s="25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6" t="s">
        <v>149</v>
      </c>
      <c r="AU474" s="256" t="s">
        <v>86</v>
      </c>
      <c r="AV474" s="14" t="s">
        <v>86</v>
      </c>
      <c r="AW474" s="14" t="s">
        <v>32</v>
      </c>
      <c r="AX474" s="14" t="s">
        <v>76</v>
      </c>
      <c r="AY474" s="256" t="s">
        <v>128</v>
      </c>
    </row>
    <row r="475" s="15" customFormat="1">
      <c r="A475" s="15"/>
      <c r="B475" s="257"/>
      <c r="C475" s="258"/>
      <c r="D475" s="231" t="s">
        <v>149</v>
      </c>
      <c r="E475" s="259" t="s">
        <v>1</v>
      </c>
      <c r="F475" s="260" t="s">
        <v>164</v>
      </c>
      <c r="G475" s="258"/>
      <c r="H475" s="261">
        <v>42</v>
      </c>
      <c r="I475" s="262"/>
      <c r="J475" s="258"/>
      <c r="K475" s="258"/>
      <c r="L475" s="263"/>
      <c r="M475" s="264"/>
      <c r="N475" s="265"/>
      <c r="O475" s="265"/>
      <c r="P475" s="265"/>
      <c r="Q475" s="265"/>
      <c r="R475" s="265"/>
      <c r="S475" s="265"/>
      <c r="T475" s="266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7" t="s">
        <v>149</v>
      </c>
      <c r="AU475" s="267" t="s">
        <v>86</v>
      </c>
      <c r="AV475" s="15" t="s">
        <v>135</v>
      </c>
      <c r="AW475" s="15" t="s">
        <v>32</v>
      </c>
      <c r="AX475" s="15" t="s">
        <v>84</v>
      </c>
      <c r="AY475" s="267" t="s">
        <v>128</v>
      </c>
    </row>
    <row r="476" s="2" customFormat="1" ht="24.15" customHeight="1">
      <c r="A476" s="38"/>
      <c r="B476" s="39"/>
      <c r="C476" s="218" t="s">
        <v>576</v>
      </c>
      <c r="D476" s="218" t="s">
        <v>130</v>
      </c>
      <c r="E476" s="219" t="s">
        <v>577</v>
      </c>
      <c r="F476" s="220" t="s">
        <v>578</v>
      </c>
      <c r="G476" s="221" t="s">
        <v>208</v>
      </c>
      <c r="H476" s="222">
        <v>10</v>
      </c>
      <c r="I476" s="223"/>
      <c r="J476" s="224">
        <f>ROUND(I476*H476,2)</f>
        <v>0</v>
      </c>
      <c r="K476" s="220" t="s">
        <v>134</v>
      </c>
      <c r="L476" s="44"/>
      <c r="M476" s="225" t="s">
        <v>1</v>
      </c>
      <c r="N476" s="226" t="s">
        <v>41</v>
      </c>
      <c r="O476" s="91"/>
      <c r="P476" s="227">
        <f>O476*H476</f>
        <v>0</v>
      </c>
      <c r="Q476" s="227">
        <v>0.0044000000000000003</v>
      </c>
      <c r="R476" s="227">
        <f>Q476*H476</f>
        <v>0.044000000000000004</v>
      </c>
      <c r="S476" s="227">
        <v>0</v>
      </c>
      <c r="T476" s="228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29" t="s">
        <v>135</v>
      </c>
      <c r="AT476" s="229" t="s">
        <v>130</v>
      </c>
      <c r="AU476" s="229" t="s">
        <v>86</v>
      </c>
      <c r="AY476" s="17" t="s">
        <v>128</v>
      </c>
      <c r="BE476" s="230">
        <f>IF(N476="základní",J476,0)</f>
        <v>0</v>
      </c>
      <c r="BF476" s="230">
        <f>IF(N476="snížená",J476,0)</f>
        <v>0</v>
      </c>
      <c r="BG476" s="230">
        <f>IF(N476="zákl. přenesená",J476,0)</f>
        <v>0</v>
      </c>
      <c r="BH476" s="230">
        <f>IF(N476="sníž. přenesená",J476,0)</f>
        <v>0</v>
      </c>
      <c r="BI476" s="230">
        <f>IF(N476="nulová",J476,0)</f>
        <v>0</v>
      </c>
      <c r="BJ476" s="17" t="s">
        <v>84</v>
      </c>
      <c r="BK476" s="230">
        <f>ROUND(I476*H476,2)</f>
        <v>0</v>
      </c>
      <c r="BL476" s="17" t="s">
        <v>135</v>
      </c>
      <c r="BM476" s="229" t="s">
        <v>579</v>
      </c>
    </row>
    <row r="477" s="2" customFormat="1">
      <c r="A477" s="38"/>
      <c r="B477" s="39"/>
      <c r="C477" s="40"/>
      <c r="D477" s="231" t="s">
        <v>137</v>
      </c>
      <c r="E477" s="40"/>
      <c r="F477" s="232" t="s">
        <v>580</v>
      </c>
      <c r="G477" s="40"/>
      <c r="H477" s="40"/>
      <c r="I477" s="233"/>
      <c r="J477" s="40"/>
      <c r="K477" s="40"/>
      <c r="L477" s="44"/>
      <c r="M477" s="234"/>
      <c r="N477" s="235"/>
      <c r="O477" s="91"/>
      <c r="P477" s="91"/>
      <c r="Q477" s="91"/>
      <c r="R477" s="91"/>
      <c r="S477" s="91"/>
      <c r="T477" s="92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T477" s="17" t="s">
        <v>137</v>
      </c>
      <c r="AU477" s="17" t="s">
        <v>86</v>
      </c>
    </row>
    <row r="478" s="13" customFormat="1">
      <c r="A478" s="13"/>
      <c r="B478" s="236"/>
      <c r="C478" s="237"/>
      <c r="D478" s="231" t="s">
        <v>149</v>
      </c>
      <c r="E478" s="238" t="s">
        <v>1</v>
      </c>
      <c r="F478" s="239" t="s">
        <v>581</v>
      </c>
      <c r="G478" s="237"/>
      <c r="H478" s="238" t="s">
        <v>1</v>
      </c>
      <c r="I478" s="240"/>
      <c r="J478" s="237"/>
      <c r="K478" s="237"/>
      <c r="L478" s="241"/>
      <c r="M478" s="242"/>
      <c r="N478" s="243"/>
      <c r="O478" s="243"/>
      <c r="P478" s="243"/>
      <c r="Q478" s="243"/>
      <c r="R478" s="243"/>
      <c r="S478" s="243"/>
      <c r="T478" s="24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5" t="s">
        <v>149</v>
      </c>
      <c r="AU478" s="245" t="s">
        <v>86</v>
      </c>
      <c r="AV478" s="13" t="s">
        <v>84</v>
      </c>
      <c r="AW478" s="13" t="s">
        <v>32</v>
      </c>
      <c r="AX478" s="13" t="s">
        <v>76</v>
      </c>
      <c r="AY478" s="245" t="s">
        <v>128</v>
      </c>
    </row>
    <row r="479" s="14" customFormat="1">
      <c r="A479" s="14"/>
      <c r="B479" s="246"/>
      <c r="C479" s="247"/>
      <c r="D479" s="231" t="s">
        <v>149</v>
      </c>
      <c r="E479" s="248" t="s">
        <v>1</v>
      </c>
      <c r="F479" s="249" t="s">
        <v>196</v>
      </c>
      <c r="G479" s="247"/>
      <c r="H479" s="250">
        <v>10</v>
      </c>
      <c r="I479" s="251"/>
      <c r="J479" s="247"/>
      <c r="K479" s="247"/>
      <c r="L479" s="252"/>
      <c r="M479" s="253"/>
      <c r="N479" s="254"/>
      <c r="O479" s="254"/>
      <c r="P479" s="254"/>
      <c r="Q479" s="254"/>
      <c r="R479" s="254"/>
      <c r="S479" s="254"/>
      <c r="T479" s="255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6" t="s">
        <v>149</v>
      </c>
      <c r="AU479" s="256" t="s">
        <v>86</v>
      </c>
      <c r="AV479" s="14" t="s">
        <v>86</v>
      </c>
      <c r="AW479" s="14" t="s">
        <v>32</v>
      </c>
      <c r="AX479" s="14" t="s">
        <v>84</v>
      </c>
      <c r="AY479" s="256" t="s">
        <v>128</v>
      </c>
    </row>
    <row r="480" s="2" customFormat="1" ht="24.15" customHeight="1">
      <c r="A480" s="38"/>
      <c r="B480" s="39"/>
      <c r="C480" s="218" t="s">
        <v>582</v>
      </c>
      <c r="D480" s="218" t="s">
        <v>130</v>
      </c>
      <c r="E480" s="219" t="s">
        <v>583</v>
      </c>
      <c r="F480" s="220" t="s">
        <v>584</v>
      </c>
      <c r="G480" s="221" t="s">
        <v>141</v>
      </c>
      <c r="H480" s="222">
        <v>10</v>
      </c>
      <c r="I480" s="223"/>
      <c r="J480" s="224">
        <f>ROUND(I480*H480,2)</f>
        <v>0</v>
      </c>
      <c r="K480" s="220" t="s">
        <v>134</v>
      </c>
      <c r="L480" s="44"/>
      <c r="M480" s="225" t="s">
        <v>1</v>
      </c>
      <c r="N480" s="226" t="s">
        <v>41</v>
      </c>
      <c r="O480" s="91"/>
      <c r="P480" s="227">
        <f>O480*H480</f>
        <v>0</v>
      </c>
      <c r="Q480" s="227">
        <v>0</v>
      </c>
      <c r="R480" s="227">
        <f>Q480*H480</f>
        <v>0</v>
      </c>
      <c r="S480" s="227">
        <v>0</v>
      </c>
      <c r="T480" s="228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9" t="s">
        <v>135</v>
      </c>
      <c r="AT480" s="229" t="s">
        <v>130</v>
      </c>
      <c r="AU480" s="229" t="s">
        <v>86</v>
      </c>
      <c r="AY480" s="17" t="s">
        <v>128</v>
      </c>
      <c r="BE480" s="230">
        <f>IF(N480="základní",J480,0)</f>
        <v>0</v>
      </c>
      <c r="BF480" s="230">
        <f>IF(N480="snížená",J480,0)</f>
        <v>0</v>
      </c>
      <c r="BG480" s="230">
        <f>IF(N480="zákl. přenesená",J480,0)</f>
        <v>0</v>
      </c>
      <c r="BH480" s="230">
        <f>IF(N480="sníž. přenesená",J480,0)</f>
        <v>0</v>
      </c>
      <c r="BI480" s="230">
        <f>IF(N480="nulová",J480,0)</f>
        <v>0</v>
      </c>
      <c r="BJ480" s="17" t="s">
        <v>84</v>
      </c>
      <c r="BK480" s="230">
        <f>ROUND(I480*H480,2)</f>
        <v>0</v>
      </c>
      <c r="BL480" s="17" t="s">
        <v>135</v>
      </c>
      <c r="BM480" s="229" t="s">
        <v>585</v>
      </c>
    </row>
    <row r="481" s="2" customFormat="1">
      <c r="A481" s="38"/>
      <c r="B481" s="39"/>
      <c r="C481" s="40"/>
      <c r="D481" s="231" t="s">
        <v>137</v>
      </c>
      <c r="E481" s="40"/>
      <c r="F481" s="232" t="s">
        <v>586</v>
      </c>
      <c r="G481" s="40"/>
      <c r="H481" s="40"/>
      <c r="I481" s="233"/>
      <c r="J481" s="40"/>
      <c r="K481" s="40"/>
      <c r="L481" s="44"/>
      <c r="M481" s="234"/>
      <c r="N481" s="235"/>
      <c r="O481" s="91"/>
      <c r="P481" s="91"/>
      <c r="Q481" s="91"/>
      <c r="R481" s="91"/>
      <c r="S481" s="91"/>
      <c r="T481" s="92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137</v>
      </c>
      <c r="AU481" s="17" t="s">
        <v>86</v>
      </c>
    </row>
    <row r="482" s="2" customFormat="1" ht="16.5" customHeight="1">
      <c r="A482" s="38"/>
      <c r="B482" s="39"/>
      <c r="C482" s="268" t="s">
        <v>587</v>
      </c>
      <c r="D482" s="268" t="s">
        <v>323</v>
      </c>
      <c r="E482" s="269" t="s">
        <v>588</v>
      </c>
      <c r="F482" s="270" t="s">
        <v>589</v>
      </c>
      <c r="G482" s="271" t="s">
        <v>141</v>
      </c>
      <c r="H482" s="272">
        <v>2</v>
      </c>
      <c r="I482" s="273"/>
      <c r="J482" s="274">
        <f>ROUND(I482*H482,2)</f>
        <v>0</v>
      </c>
      <c r="K482" s="270" t="s">
        <v>134</v>
      </c>
      <c r="L482" s="275"/>
      <c r="M482" s="276" t="s">
        <v>1</v>
      </c>
      <c r="N482" s="277" t="s">
        <v>41</v>
      </c>
      <c r="O482" s="91"/>
      <c r="P482" s="227">
        <f>O482*H482</f>
        <v>0</v>
      </c>
      <c r="Q482" s="227">
        <v>0.00054000000000000001</v>
      </c>
      <c r="R482" s="227">
        <f>Q482*H482</f>
        <v>0.00108</v>
      </c>
      <c r="S482" s="227">
        <v>0</v>
      </c>
      <c r="T482" s="228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29" t="s">
        <v>181</v>
      </c>
      <c r="AT482" s="229" t="s">
        <v>323</v>
      </c>
      <c r="AU482" s="229" t="s">
        <v>86</v>
      </c>
      <c r="AY482" s="17" t="s">
        <v>128</v>
      </c>
      <c r="BE482" s="230">
        <f>IF(N482="základní",J482,0)</f>
        <v>0</v>
      </c>
      <c r="BF482" s="230">
        <f>IF(N482="snížená",J482,0)</f>
        <v>0</v>
      </c>
      <c r="BG482" s="230">
        <f>IF(N482="zákl. přenesená",J482,0)</f>
        <v>0</v>
      </c>
      <c r="BH482" s="230">
        <f>IF(N482="sníž. přenesená",J482,0)</f>
        <v>0</v>
      </c>
      <c r="BI482" s="230">
        <f>IF(N482="nulová",J482,0)</f>
        <v>0</v>
      </c>
      <c r="BJ482" s="17" t="s">
        <v>84</v>
      </c>
      <c r="BK482" s="230">
        <f>ROUND(I482*H482,2)</f>
        <v>0</v>
      </c>
      <c r="BL482" s="17" t="s">
        <v>135</v>
      </c>
      <c r="BM482" s="229" t="s">
        <v>590</v>
      </c>
    </row>
    <row r="483" s="2" customFormat="1">
      <c r="A483" s="38"/>
      <c r="B483" s="39"/>
      <c r="C483" s="40"/>
      <c r="D483" s="231" t="s">
        <v>137</v>
      </c>
      <c r="E483" s="40"/>
      <c r="F483" s="232" t="s">
        <v>589</v>
      </c>
      <c r="G483" s="40"/>
      <c r="H483" s="40"/>
      <c r="I483" s="233"/>
      <c r="J483" s="40"/>
      <c r="K483" s="40"/>
      <c r="L483" s="44"/>
      <c r="M483" s="234"/>
      <c r="N483" s="235"/>
      <c r="O483" s="91"/>
      <c r="P483" s="91"/>
      <c r="Q483" s="91"/>
      <c r="R483" s="91"/>
      <c r="S483" s="91"/>
      <c r="T483" s="92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7" t="s">
        <v>137</v>
      </c>
      <c r="AU483" s="17" t="s">
        <v>86</v>
      </c>
    </row>
    <row r="484" s="2" customFormat="1" ht="16.5" customHeight="1">
      <c r="A484" s="38"/>
      <c r="B484" s="39"/>
      <c r="C484" s="268" t="s">
        <v>591</v>
      </c>
      <c r="D484" s="268" t="s">
        <v>323</v>
      </c>
      <c r="E484" s="269" t="s">
        <v>592</v>
      </c>
      <c r="F484" s="270" t="s">
        <v>593</v>
      </c>
      <c r="G484" s="271" t="s">
        <v>141</v>
      </c>
      <c r="H484" s="272">
        <v>2</v>
      </c>
      <c r="I484" s="273"/>
      <c r="J484" s="274">
        <f>ROUND(I484*H484,2)</f>
        <v>0</v>
      </c>
      <c r="K484" s="270" t="s">
        <v>134</v>
      </c>
      <c r="L484" s="275"/>
      <c r="M484" s="276" t="s">
        <v>1</v>
      </c>
      <c r="N484" s="277" t="s">
        <v>41</v>
      </c>
      <c r="O484" s="91"/>
      <c r="P484" s="227">
        <f>O484*H484</f>
        <v>0</v>
      </c>
      <c r="Q484" s="227">
        <v>0.00064000000000000005</v>
      </c>
      <c r="R484" s="227">
        <f>Q484*H484</f>
        <v>0.0012800000000000001</v>
      </c>
      <c r="S484" s="227">
        <v>0</v>
      </c>
      <c r="T484" s="228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9" t="s">
        <v>181</v>
      </c>
      <c r="AT484" s="229" t="s">
        <v>323</v>
      </c>
      <c r="AU484" s="229" t="s">
        <v>86</v>
      </c>
      <c r="AY484" s="17" t="s">
        <v>128</v>
      </c>
      <c r="BE484" s="230">
        <f>IF(N484="základní",J484,0)</f>
        <v>0</v>
      </c>
      <c r="BF484" s="230">
        <f>IF(N484="snížená",J484,0)</f>
        <v>0</v>
      </c>
      <c r="BG484" s="230">
        <f>IF(N484="zákl. přenesená",J484,0)</f>
        <v>0</v>
      </c>
      <c r="BH484" s="230">
        <f>IF(N484="sníž. přenesená",J484,0)</f>
        <v>0</v>
      </c>
      <c r="BI484" s="230">
        <f>IF(N484="nulová",J484,0)</f>
        <v>0</v>
      </c>
      <c r="BJ484" s="17" t="s">
        <v>84</v>
      </c>
      <c r="BK484" s="230">
        <f>ROUND(I484*H484,2)</f>
        <v>0</v>
      </c>
      <c r="BL484" s="17" t="s">
        <v>135</v>
      </c>
      <c r="BM484" s="229" t="s">
        <v>594</v>
      </c>
    </row>
    <row r="485" s="2" customFormat="1">
      <c r="A485" s="38"/>
      <c r="B485" s="39"/>
      <c r="C485" s="40"/>
      <c r="D485" s="231" t="s">
        <v>137</v>
      </c>
      <c r="E485" s="40"/>
      <c r="F485" s="232" t="s">
        <v>593</v>
      </c>
      <c r="G485" s="40"/>
      <c r="H485" s="40"/>
      <c r="I485" s="233"/>
      <c r="J485" s="40"/>
      <c r="K485" s="40"/>
      <c r="L485" s="44"/>
      <c r="M485" s="234"/>
      <c r="N485" s="235"/>
      <c r="O485" s="91"/>
      <c r="P485" s="91"/>
      <c r="Q485" s="91"/>
      <c r="R485" s="91"/>
      <c r="S485" s="91"/>
      <c r="T485" s="92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137</v>
      </c>
      <c r="AU485" s="17" t="s">
        <v>86</v>
      </c>
    </row>
    <row r="486" s="2" customFormat="1" ht="16.5" customHeight="1">
      <c r="A486" s="38"/>
      <c r="B486" s="39"/>
      <c r="C486" s="268" t="s">
        <v>595</v>
      </c>
      <c r="D486" s="268" t="s">
        <v>323</v>
      </c>
      <c r="E486" s="269" t="s">
        <v>596</v>
      </c>
      <c r="F486" s="270" t="s">
        <v>597</v>
      </c>
      <c r="G486" s="271" t="s">
        <v>141</v>
      </c>
      <c r="H486" s="272">
        <v>2</v>
      </c>
      <c r="I486" s="273"/>
      <c r="J486" s="274">
        <f>ROUND(I486*H486,2)</f>
        <v>0</v>
      </c>
      <c r="K486" s="270" t="s">
        <v>134</v>
      </c>
      <c r="L486" s="275"/>
      <c r="M486" s="276" t="s">
        <v>1</v>
      </c>
      <c r="N486" s="277" t="s">
        <v>41</v>
      </c>
      <c r="O486" s="91"/>
      <c r="P486" s="227">
        <f>O486*H486</f>
        <v>0</v>
      </c>
      <c r="Q486" s="227">
        <v>0.00064999999999999997</v>
      </c>
      <c r="R486" s="227">
        <f>Q486*H486</f>
        <v>0.0012999999999999999</v>
      </c>
      <c r="S486" s="227">
        <v>0</v>
      </c>
      <c r="T486" s="228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9" t="s">
        <v>181</v>
      </c>
      <c r="AT486" s="229" t="s">
        <v>323</v>
      </c>
      <c r="AU486" s="229" t="s">
        <v>86</v>
      </c>
      <c r="AY486" s="17" t="s">
        <v>128</v>
      </c>
      <c r="BE486" s="230">
        <f>IF(N486="základní",J486,0)</f>
        <v>0</v>
      </c>
      <c r="BF486" s="230">
        <f>IF(N486="snížená",J486,0)</f>
        <v>0</v>
      </c>
      <c r="BG486" s="230">
        <f>IF(N486="zákl. přenesená",J486,0)</f>
        <v>0</v>
      </c>
      <c r="BH486" s="230">
        <f>IF(N486="sníž. přenesená",J486,0)</f>
        <v>0</v>
      </c>
      <c r="BI486" s="230">
        <f>IF(N486="nulová",J486,0)</f>
        <v>0</v>
      </c>
      <c r="BJ486" s="17" t="s">
        <v>84</v>
      </c>
      <c r="BK486" s="230">
        <f>ROUND(I486*H486,2)</f>
        <v>0</v>
      </c>
      <c r="BL486" s="17" t="s">
        <v>135</v>
      </c>
      <c r="BM486" s="229" t="s">
        <v>598</v>
      </c>
    </row>
    <row r="487" s="2" customFormat="1">
      <c r="A487" s="38"/>
      <c r="B487" s="39"/>
      <c r="C487" s="40"/>
      <c r="D487" s="231" t="s">
        <v>137</v>
      </c>
      <c r="E487" s="40"/>
      <c r="F487" s="232" t="s">
        <v>597</v>
      </c>
      <c r="G487" s="40"/>
      <c r="H487" s="40"/>
      <c r="I487" s="233"/>
      <c r="J487" s="40"/>
      <c r="K487" s="40"/>
      <c r="L487" s="44"/>
      <c r="M487" s="234"/>
      <c r="N487" s="235"/>
      <c r="O487" s="91"/>
      <c r="P487" s="91"/>
      <c r="Q487" s="91"/>
      <c r="R487" s="91"/>
      <c r="S487" s="91"/>
      <c r="T487" s="92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137</v>
      </c>
      <c r="AU487" s="17" t="s">
        <v>86</v>
      </c>
    </row>
    <row r="488" s="2" customFormat="1" ht="16.5" customHeight="1">
      <c r="A488" s="38"/>
      <c r="B488" s="39"/>
      <c r="C488" s="268" t="s">
        <v>599</v>
      </c>
      <c r="D488" s="268" t="s">
        <v>323</v>
      </c>
      <c r="E488" s="269" t="s">
        <v>600</v>
      </c>
      <c r="F488" s="270" t="s">
        <v>601</v>
      </c>
      <c r="G488" s="271" t="s">
        <v>141</v>
      </c>
      <c r="H488" s="272">
        <v>4</v>
      </c>
      <c r="I488" s="273"/>
      <c r="J488" s="274">
        <f>ROUND(I488*H488,2)</f>
        <v>0</v>
      </c>
      <c r="K488" s="270" t="s">
        <v>134</v>
      </c>
      <c r="L488" s="275"/>
      <c r="M488" s="276" t="s">
        <v>1</v>
      </c>
      <c r="N488" s="277" t="s">
        <v>41</v>
      </c>
      <c r="O488" s="91"/>
      <c r="P488" s="227">
        <f>O488*H488</f>
        <v>0</v>
      </c>
      <c r="Q488" s="227">
        <v>0.00088000000000000003</v>
      </c>
      <c r="R488" s="227">
        <f>Q488*H488</f>
        <v>0.0035200000000000001</v>
      </c>
      <c r="S488" s="227">
        <v>0</v>
      </c>
      <c r="T488" s="228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9" t="s">
        <v>181</v>
      </c>
      <c r="AT488" s="229" t="s">
        <v>323</v>
      </c>
      <c r="AU488" s="229" t="s">
        <v>86</v>
      </c>
      <c r="AY488" s="17" t="s">
        <v>128</v>
      </c>
      <c r="BE488" s="230">
        <f>IF(N488="základní",J488,0)</f>
        <v>0</v>
      </c>
      <c r="BF488" s="230">
        <f>IF(N488="snížená",J488,0)</f>
        <v>0</v>
      </c>
      <c r="BG488" s="230">
        <f>IF(N488="zákl. přenesená",J488,0)</f>
        <v>0</v>
      </c>
      <c r="BH488" s="230">
        <f>IF(N488="sníž. přenesená",J488,0)</f>
        <v>0</v>
      </c>
      <c r="BI488" s="230">
        <f>IF(N488="nulová",J488,0)</f>
        <v>0</v>
      </c>
      <c r="BJ488" s="17" t="s">
        <v>84</v>
      </c>
      <c r="BK488" s="230">
        <f>ROUND(I488*H488,2)</f>
        <v>0</v>
      </c>
      <c r="BL488" s="17" t="s">
        <v>135</v>
      </c>
      <c r="BM488" s="229" t="s">
        <v>602</v>
      </c>
    </row>
    <row r="489" s="2" customFormat="1">
      <c r="A489" s="38"/>
      <c r="B489" s="39"/>
      <c r="C489" s="40"/>
      <c r="D489" s="231" t="s">
        <v>137</v>
      </c>
      <c r="E489" s="40"/>
      <c r="F489" s="232" t="s">
        <v>601</v>
      </c>
      <c r="G489" s="40"/>
      <c r="H489" s="40"/>
      <c r="I489" s="233"/>
      <c r="J489" s="40"/>
      <c r="K489" s="40"/>
      <c r="L489" s="44"/>
      <c r="M489" s="234"/>
      <c r="N489" s="235"/>
      <c r="O489" s="91"/>
      <c r="P489" s="91"/>
      <c r="Q489" s="91"/>
      <c r="R489" s="91"/>
      <c r="S489" s="91"/>
      <c r="T489" s="92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137</v>
      </c>
      <c r="AU489" s="17" t="s">
        <v>86</v>
      </c>
    </row>
    <row r="490" s="2" customFormat="1" ht="24.15" customHeight="1">
      <c r="A490" s="38"/>
      <c r="B490" s="39"/>
      <c r="C490" s="218" t="s">
        <v>603</v>
      </c>
      <c r="D490" s="218" t="s">
        <v>130</v>
      </c>
      <c r="E490" s="219" t="s">
        <v>604</v>
      </c>
      <c r="F490" s="220" t="s">
        <v>605</v>
      </c>
      <c r="G490" s="221" t="s">
        <v>141</v>
      </c>
      <c r="H490" s="222">
        <v>14</v>
      </c>
      <c r="I490" s="223"/>
      <c r="J490" s="224">
        <f>ROUND(I490*H490,2)</f>
        <v>0</v>
      </c>
      <c r="K490" s="220" t="s">
        <v>134</v>
      </c>
      <c r="L490" s="44"/>
      <c r="M490" s="225" t="s">
        <v>1</v>
      </c>
      <c r="N490" s="226" t="s">
        <v>41</v>
      </c>
      <c r="O490" s="91"/>
      <c r="P490" s="227">
        <f>O490*H490</f>
        <v>0</v>
      </c>
      <c r="Q490" s="227">
        <v>0</v>
      </c>
      <c r="R490" s="227">
        <f>Q490*H490</f>
        <v>0</v>
      </c>
      <c r="S490" s="227">
        <v>0</v>
      </c>
      <c r="T490" s="228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9" t="s">
        <v>135</v>
      </c>
      <c r="AT490" s="229" t="s">
        <v>130</v>
      </c>
      <c r="AU490" s="229" t="s">
        <v>86</v>
      </c>
      <c r="AY490" s="17" t="s">
        <v>128</v>
      </c>
      <c r="BE490" s="230">
        <f>IF(N490="základní",J490,0)</f>
        <v>0</v>
      </c>
      <c r="BF490" s="230">
        <f>IF(N490="snížená",J490,0)</f>
        <v>0</v>
      </c>
      <c r="BG490" s="230">
        <f>IF(N490="zákl. přenesená",J490,0)</f>
        <v>0</v>
      </c>
      <c r="BH490" s="230">
        <f>IF(N490="sníž. přenesená",J490,0)</f>
        <v>0</v>
      </c>
      <c r="BI490" s="230">
        <f>IF(N490="nulová",J490,0)</f>
        <v>0</v>
      </c>
      <c r="BJ490" s="17" t="s">
        <v>84</v>
      </c>
      <c r="BK490" s="230">
        <f>ROUND(I490*H490,2)</f>
        <v>0</v>
      </c>
      <c r="BL490" s="17" t="s">
        <v>135</v>
      </c>
      <c r="BM490" s="229" t="s">
        <v>606</v>
      </c>
    </row>
    <row r="491" s="2" customFormat="1">
      <c r="A491" s="38"/>
      <c r="B491" s="39"/>
      <c r="C491" s="40"/>
      <c r="D491" s="231" t="s">
        <v>137</v>
      </c>
      <c r="E491" s="40"/>
      <c r="F491" s="232" t="s">
        <v>607</v>
      </c>
      <c r="G491" s="40"/>
      <c r="H491" s="40"/>
      <c r="I491" s="233"/>
      <c r="J491" s="40"/>
      <c r="K491" s="40"/>
      <c r="L491" s="44"/>
      <c r="M491" s="234"/>
      <c r="N491" s="235"/>
      <c r="O491" s="91"/>
      <c r="P491" s="91"/>
      <c r="Q491" s="91"/>
      <c r="R491" s="91"/>
      <c r="S491" s="91"/>
      <c r="T491" s="92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137</v>
      </c>
      <c r="AU491" s="17" t="s">
        <v>86</v>
      </c>
    </row>
    <row r="492" s="2" customFormat="1" ht="16.5" customHeight="1">
      <c r="A492" s="38"/>
      <c r="B492" s="39"/>
      <c r="C492" s="268" t="s">
        <v>608</v>
      </c>
      <c r="D492" s="268" t="s">
        <v>323</v>
      </c>
      <c r="E492" s="269" t="s">
        <v>609</v>
      </c>
      <c r="F492" s="270" t="s">
        <v>610</v>
      </c>
      <c r="G492" s="271" t="s">
        <v>141</v>
      </c>
      <c r="H492" s="272">
        <v>6</v>
      </c>
      <c r="I492" s="273"/>
      <c r="J492" s="274">
        <f>ROUND(I492*H492,2)</f>
        <v>0</v>
      </c>
      <c r="K492" s="270" t="s">
        <v>134</v>
      </c>
      <c r="L492" s="275"/>
      <c r="M492" s="276" t="s">
        <v>1</v>
      </c>
      <c r="N492" s="277" t="s">
        <v>41</v>
      </c>
      <c r="O492" s="91"/>
      <c r="P492" s="227">
        <f>O492*H492</f>
        <v>0</v>
      </c>
      <c r="Q492" s="227">
        <v>0.0011000000000000001</v>
      </c>
      <c r="R492" s="227">
        <f>Q492*H492</f>
        <v>0.0066</v>
      </c>
      <c r="S492" s="227">
        <v>0</v>
      </c>
      <c r="T492" s="228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29" t="s">
        <v>181</v>
      </c>
      <c r="AT492" s="229" t="s">
        <v>323</v>
      </c>
      <c r="AU492" s="229" t="s">
        <v>86</v>
      </c>
      <c r="AY492" s="17" t="s">
        <v>128</v>
      </c>
      <c r="BE492" s="230">
        <f>IF(N492="základní",J492,0)</f>
        <v>0</v>
      </c>
      <c r="BF492" s="230">
        <f>IF(N492="snížená",J492,0)</f>
        <v>0</v>
      </c>
      <c r="BG492" s="230">
        <f>IF(N492="zákl. přenesená",J492,0)</f>
        <v>0</v>
      </c>
      <c r="BH492" s="230">
        <f>IF(N492="sníž. přenesená",J492,0)</f>
        <v>0</v>
      </c>
      <c r="BI492" s="230">
        <f>IF(N492="nulová",J492,0)</f>
        <v>0</v>
      </c>
      <c r="BJ492" s="17" t="s">
        <v>84</v>
      </c>
      <c r="BK492" s="230">
        <f>ROUND(I492*H492,2)</f>
        <v>0</v>
      </c>
      <c r="BL492" s="17" t="s">
        <v>135</v>
      </c>
      <c r="BM492" s="229" t="s">
        <v>611</v>
      </c>
    </row>
    <row r="493" s="2" customFormat="1">
      <c r="A493" s="38"/>
      <c r="B493" s="39"/>
      <c r="C493" s="40"/>
      <c r="D493" s="231" t="s">
        <v>137</v>
      </c>
      <c r="E493" s="40"/>
      <c r="F493" s="232" t="s">
        <v>610</v>
      </c>
      <c r="G493" s="40"/>
      <c r="H493" s="40"/>
      <c r="I493" s="233"/>
      <c r="J493" s="40"/>
      <c r="K493" s="40"/>
      <c r="L493" s="44"/>
      <c r="M493" s="234"/>
      <c r="N493" s="235"/>
      <c r="O493" s="91"/>
      <c r="P493" s="91"/>
      <c r="Q493" s="91"/>
      <c r="R493" s="91"/>
      <c r="S493" s="91"/>
      <c r="T493" s="92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7" t="s">
        <v>137</v>
      </c>
      <c r="AU493" s="17" t="s">
        <v>86</v>
      </c>
    </row>
    <row r="494" s="2" customFormat="1" ht="16.5" customHeight="1">
      <c r="A494" s="38"/>
      <c r="B494" s="39"/>
      <c r="C494" s="268" t="s">
        <v>612</v>
      </c>
      <c r="D494" s="268" t="s">
        <v>323</v>
      </c>
      <c r="E494" s="269" t="s">
        <v>613</v>
      </c>
      <c r="F494" s="270" t="s">
        <v>614</v>
      </c>
      <c r="G494" s="271" t="s">
        <v>141</v>
      </c>
      <c r="H494" s="272">
        <v>8</v>
      </c>
      <c r="I494" s="273"/>
      <c r="J494" s="274">
        <f>ROUND(I494*H494,2)</f>
        <v>0</v>
      </c>
      <c r="K494" s="270" t="s">
        <v>134</v>
      </c>
      <c r="L494" s="275"/>
      <c r="M494" s="276" t="s">
        <v>1</v>
      </c>
      <c r="N494" s="277" t="s">
        <v>41</v>
      </c>
      <c r="O494" s="91"/>
      <c r="P494" s="227">
        <f>O494*H494</f>
        <v>0</v>
      </c>
      <c r="Q494" s="227">
        <v>0.0014</v>
      </c>
      <c r="R494" s="227">
        <f>Q494*H494</f>
        <v>0.0112</v>
      </c>
      <c r="S494" s="227">
        <v>0</v>
      </c>
      <c r="T494" s="228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29" t="s">
        <v>181</v>
      </c>
      <c r="AT494" s="229" t="s">
        <v>323</v>
      </c>
      <c r="AU494" s="229" t="s">
        <v>86</v>
      </c>
      <c r="AY494" s="17" t="s">
        <v>128</v>
      </c>
      <c r="BE494" s="230">
        <f>IF(N494="základní",J494,0)</f>
        <v>0</v>
      </c>
      <c r="BF494" s="230">
        <f>IF(N494="snížená",J494,0)</f>
        <v>0</v>
      </c>
      <c r="BG494" s="230">
        <f>IF(N494="zákl. přenesená",J494,0)</f>
        <v>0</v>
      </c>
      <c r="BH494" s="230">
        <f>IF(N494="sníž. přenesená",J494,0)</f>
        <v>0</v>
      </c>
      <c r="BI494" s="230">
        <f>IF(N494="nulová",J494,0)</f>
        <v>0</v>
      </c>
      <c r="BJ494" s="17" t="s">
        <v>84</v>
      </c>
      <c r="BK494" s="230">
        <f>ROUND(I494*H494,2)</f>
        <v>0</v>
      </c>
      <c r="BL494" s="17" t="s">
        <v>135</v>
      </c>
      <c r="BM494" s="229" t="s">
        <v>615</v>
      </c>
    </row>
    <row r="495" s="2" customFormat="1">
      <c r="A495" s="38"/>
      <c r="B495" s="39"/>
      <c r="C495" s="40"/>
      <c r="D495" s="231" t="s">
        <v>137</v>
      </c>
      <c r="E495" s="40"/>
      <c r="F495" s="232" t="s">
        <v>614</v>
      </c>
      <c r="G495" s="40"/>
      <c r="H495" s="40"/>
      <c r="I495" s="233"/>
      <c r="J495" s="40"/>
      <c r="K495" s="40"/>
      <c r="L495" s="44"/>
      <c r="M495" s="234"/>
      <c r="N495" s="235"/>
      <c r="O495" s="91"/>
      <c r="P495" s="91"/>
      <c r="Q495" s="91"/>
      <c r="R495" s="91"/>
      <c r="S495" s="91"/>
      <c r="T495" s="92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137</v>
      </c>
      <c r="AU495" s="17" t="s">
        <v>86</v>
      </c>
    </row>
    <row r="496" s="2" customFormat="1" ht="24.15" customHeight="1">
      <c r="A496" s="38"/>
      <c r="B496" s="39"/>
      <c r="C496" s="218" t="s">
        <v>616</v>
      </c>
      <c r="D496" s="218" t="s">
        <v>130</v>
      </c>
      <c r="E496" s="219" t="s">
        <v>617</v>
      </c>
      <c r="F496" s="220" t="s">
        <v>618</v>
      </c>
      <c r="G496" s="221" t="s">
        <v>141</v>
      </c>
      <c r="H496" s="222">
        <v>2</v>
      </c>
      <c r="I496" s="223"/>
      <c r="J496" s="224">
        <f>ROUND(I496*H496,2)</f>
        <v>0</v>
      </c>
      <c r="K496" s="220" t="s">
        <v>134</v>
      </c>
      <c r="L496" s="44"/>
      <c r="M496" s="225" t="s">
        <v>1</v>
      </c>
      <c r="N496" s="226" t="s">
        <v>41</v>
      </c>
      <c r="O496" s="91"/>
      <c r="P496" s="227">
        <f>O496*H496</f>
        <v>0</v>
      </c>
      <c r="Q496" s="227">
        <v>0</v>
      </c>
      <c r="R496" s="227">
        <f>Q496*H496</f>
        <v>0</v>
      </c>
      <c r="S496" s="227">
        <v>0</v>
      </c>
      <c r="T496" s="228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29" t="s">
        <v>135</v>
      </c>
      <c r="AT496" s="229" t="s">
        <v>130</v>
      </c>
      <c r="AU496" s="229" t="s">
        <v>86</v>
      </c>
      <c r="AY496" s="17" t="s">
        <v>128</v>
      </c>
      <c r="BE496" s="230">
        <f>IF(N496="základní",J496,0)</f>
        <v>0</v>
      </c>
      <c r="BF496" s="230">
        <f>IF(N496="snížená",J496,0)</f>
        <v>0</v>
      </c>
      <c r="BG496" s="230">
        <f>IF(N496="zákl. přenesená",J496,0)</f>
        <v>0</v>
      </c>
      <c r="BH496" s="230">
        <f>IF(N496="sníž. přenesená",J496,0)</f>
        <v>0</v>
      </c>
      <c r="BI496" s="230">
        <f>IF(N496="nulová",J496,0)</f>
        <v>0</v>
      </c>
      <c r="BJ496" s="17" t="s">
        <v>84</v>
      </c>
      <c r="BK496" s="230">
        <f>ROUND(I496*H496,2)</f>
        <v>0</v>
      </c>
      <c r="BL496" s="17" t="s">
        <v>135</v>
      </c>
      <c r="BM496" s="229" t="s">
        <v>619</v>
      </c>
    </row>
    <row r="497" s="2" customFormat="1">
      <c r="A497" s="38"/>
      <c r="B497" s="39"/>
      <c r="C497" s="40"/>
      <c r="D497" s="231" t="s">
        <v>137</v>
      </c>
      <c r="E497" s="40"/>
      <c r="F497" s="232" t="s">
        <v>620</v>
      </c>
      <c r="G497" s="40"/>
      <c r="H497" s="40"/>
      <c r="I497" s="233"/>
      <c r="J497" s="40"/>
      <c r="K497" s="40"/>
      <c r="L497" s="44"/>
      <c r="M497" s="234"/>
      <c r="N497" s="235"/>
      <c r="O497" s="91"/>
      <c r="P497" s="91"/>
      <c r="Q497" s="91"/>
      <c r="R497" s="91"/>
      <c r="S497" s="91"/>
      <c r="T497" s="92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137</v>
      </c>
      <c r="AU497" s="17" t="s">
        <v>86</v>
      </c>
    </row>
    <row r="498" s="2" customFormat="1" ht="16.5" customHeight="1">
      <c r="A498" s="38"/>
      <c r="B498" s="39"/>
      <c r="C498" s="268" t="s">
        <v>621</v>
      </c>
      <c r="D498" s="268" t="s">
        <v>323</v>
      </c>
      <c r="E498" s="269" t="s">
        <v>622</v>
      </c>
      <c r="F498" s="270" t="s">
        <v>623</v>
      </c>
      <c r="G498" s="271" t="s">
        <v>141</v>
      </c>
      <c r="H498" s="272">
        <v>2</v>
      </c>
      <c r="I498" s="273"/>
      <c r="J498" s="274">
        <f>ROUND(I498*H498,2)</f>
        <v>0</v>
      </c>
      <c r="K498" s="270" t="s">
        <v>134</v>
      </c>
      <c r="L498" s="275"/>
      <c r="M498" s="276" t="s">
        <v>1</v>
      </c>
      <c r="N498" s="277" t="s">
        <v>41</v>
      </c>
      <c r="O498" s="91"/>
      <c r="P498" s="227">
        <f>O498*H498</f>
        <v>0</v>
      </c>
      <c r="Q498" s="227">
        <v>0.0014599999999999999</v>
      </c>
      <c r="R498" s="227">
        <f>Q498*H498</f>
        <v>0.0029199999999999999</v>
      </c>
      <c r="S498" s="227">
        <v>0</v>
      </c>
      <c r="T498" s="228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29" t="s">
        <v>181</v>
      </c>
      <c r="AT498" s="229" t="s">
        <v>323</v>
      </c>
      <c r="AU498" s="229" t="s">
        <v>86</v>
      </c>
      <c r="AY498" s="17" t="s">
        <v>128</v>
      </c>
      <c r="BE498" s="230">
        <f>IF(N498="základní",J498,0)</f>
        <v>0</v>
      </c>
      <c r="BF498" s="230">
        <f>IF(N498="snížená",J498,0)</f>
        <v>0</v>
      </c>
      <c r="BG498" s="230">
        <f>IF(N498="zákl. přenesená",J498,0)</f>
        <v>0</v>
      </c>
      <c r="BH498" s="230">
        <f>IF(N498="sníž. přenesená",J498,0)</f>
        <v>0</v>
      </c>
      <c r="BI498" s="230">
        <f>IF(N498="nulová",J498,0)</f>
        <v>0</v>
      </c>
      <c r="BJ498" s="17" t="s">
        <v>84</v>
      </c>
      <c r="BK498" s="230">
        <f>ROUND(I498*H498,2)</f>
        <v>0</v>
      </c>
      <c r="BL498" s="17" t="s">
        <v>135</v>
      </c>
      <c r="BM498" s="229" t="s">
        <v>624</v>
      </c>
    </row>
    <row r="499" s="2" customFormat="1">
      <c r="A499" s="38"/>
      <c r="B499" s="39"/>
      <c r="C499" s="40"/>
      <c r="D499" s="231" t="s">
        <v>137</v>
      </c>
      <c r="E499" s="40"/>
      <c r="F499" s="232" t="s">
        <v>623</v>
      </c>
      <c r="G499" s="40"/>
      <c r="H499" s="40"/>
      <c r="I499" s="233"/>
      <c r="J499" s="40"/>
      <c r="K499" s="40"/>
      <c r="L499" s="44"/>
      <c r="M499" s="234"/>
      <c r="N499" s="235"/>
      <c r="O499" s="91"/>
      <c r="P499" s="91"/>
      <c r="Q499" s="91"/>
      <c r="R499" s="91"/>
      <c r="S499" s="91"/>
      <c r="T499" s="92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7" t="s">
        <v>137</v>
      </c>
      <c r="AU499" s="17" t="s">
        <v>86</v>
      </c>
    </row>
    <row r="500" s="13" customFormat="1">
      <c r="A500" s="13"/>
      <c r="B500" s="236"/>
      <c r="C500" s="237"/>
      <c r="D500" s="231" t="s">
        <v>149</v>
      </c>
      <c r="E500" s="238" t="s">
        <v>1</v>
      </c>
      <c r="F500" s="239" t="s">
        <v>625</v>
      </c>
      <c r="G500" s="237"/>
      <c r="H500" s="238" t="s">
        <v>1</v>
      </c>
      <c r="I500" s="240"/>
      <c r="J500" s="237"/>
      <c r="K500" s="237"/>
      <c r="L500" s="241"/>
      <c r="M500" s="242"/>
      <c r="N500" s="243"/>
      <c r="O500" s="243"/>
      <c r="P500" s="243"/>
      <c r="Q500" s="243"/>
      <c r="R500" s="243"/>
      <c r="S500" s="243"/>
      <c r="T500" s="24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5" t="s">
        <v>149</v>
      </c>
      <c r="AU500" s="245" t="s">
        <v>86</v>
      </c>
      <c r="AV500" s="13" t="s">
        <v>84</v>
      </c>
      <c r="AW500" s="13" t="s">
        <v>32</v>
      </c>
      <c r="AX500" s="13" t="s">
        <v>76</v>
      </c>
      <c r="AY500" s="245" t="s">
        <v>128</v>
      </c>
    </row>
    <row r="501" s="14" customFormat="1">
      <c r="A501" s="14"/>
      <c r="B501" s="246"/>
      <c r="C501" s="247"/>
      <c r="D501" s="231" t="s">
        <v>149</v>
      </c>
      <c r="E501" s="248" t="s">
        <v>1</v>
      </c>
      <c r="F501" s="249" t="s">
        <v>86</v>
      </c>
      <c r="G501" s="247"/>
      <c r="H501" s="250">
        <v>2</v>
      </c>
      <c r="I501" s="251"/>
      <c r="J501" s="247"/>
      <c r="K501" s="247"/>
      <c r="L501" s="252"/>
      <c r="M501" s="253"/>
      <c r="N501" s="254"/>
      <c r="O501" s="254"/>
      <c r="P501" s="254"/>
      <c r="Q501" s="254"/>
      <c r="R501" s="254"/>
      <c r="S501" s="254"/>
      <c r="T501" s="25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6" t="s">
        <v>149</v>
      </c>
      <c r="AU501" s="256" t="s">
        <v>86</v>
      </c>
      <c r="AV501" s="14" t="s">
        <v>86</v>
      </c>
      <c r="AW501" s="14" t="s">
        <v>32</v>
      </c>
      <c r="AX501" s="14" t="s">
        <v>84</v>
      </c>
      <c r="AY501" s="256" t="s">
        <v>128</v>
      </c>
    </row>
    <row r="502" s="2" customFormat="1" ht="24.15" customHeight="1">
      <c r="A502" s="38"/>
      <c r="B502" s="39"/>
      <c r="C502" s="218" t="s">
        <v>626</v>
      </c>
      <c r="D502" s="218" t="s">
        <v>130</v>
      </c>
      <c r="E502" s="219" t="s">
        <v>627</v>
      </c>
      <c r="F502" s="220" t="s">
        <v>628</v>
      </c>
      <c r="G502" s="221" t="s">
        <v>141</v>
      </c>
      <c r="H502" s="222">
        <v>1</v>
      </c>
      <c r="I502" s="223"/>
      <c r="J502" s="224">
        <f>ROUND(I502*H502,2)</f>
        <v>0</v>
      </c>
      <c r="K502" s="220" t="s">
        <v>134</v>
      </c>
      <c r="L502" s="44"/>
      <c r="M502" s="225" t="s">
        <v>1</v>
      </c>
      <c r="N502" s="226" t="s">
        <v>41</v>
      </c>
      <c r="O502" s="91"/>
      <c r="P502" s="227">
        <f>O502*H502</f>
        <v>0</v>
      </c>
      <c r="Q502" s="227">
        <v>0.054460000000000001</v>
      </c>
      <c r="R502" s="227">
        <f>Q502*H502</f>
        <v>0.054460000000000001</v>
      </c>
      <c r="S502" s="227">
        <v>0</v>
      </c>
      <c r="T502" s="228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9" t="s">
        <v>135</v>
      </c>
      <c r="AT502" s="229" t="s">
        <v>130</v>
      </c>
      <c r="AU502" s="229" t="s">
        <v>86</v>
      </c>
      <c r="AY502" s="17" t="s">
        <v>128</v>
      </c>
      <c r="BE502" s="230">
        <f>IF(N502="základní",J502,0)</f>
        <v>0</v>
      </c>
      <c r="BF502" s="230">
        <f>IF(N502="snížená",J502,0)</f>
        <v>0</v>
      </c>
      <c r="BG502" s="230">
        <f>IF(N502="zákl. přenesená",J502,0)</f>
        <v>0</v>
      </c>
      <c r="BH502" s="230">
        <f>IF(N502="sníž. přenesená",J502,0)</f>
        <v>0</v>
      </c>
      <c r="BI502" s="230">
        <f>IF(N502="nulová",J502,0)</f>
        <v>0</v>
      </c>
      <c r="BJ502" s="17" t="s">
        <v>84</v>
      </c>
      <c r="BK502" s="230">
        <f>ROUND(I502*H502,2)</f>
        <v>0</v>
      </c>
      <c r="BL502" s="17" t="s">
        <v>135</v>
      </c>
      <c r="BM502" s="229" t="s">
        <v>629</v>
      </c>
    </row>
    <row r="503" s="2" customFormat="1">
      <c r="A503" s="38"/>
      <c r="B503" s="39"/>
      <c r="C503" s="40"/>
      <c r="D503" s="231" t="s">
        <v>137</v>
      </c>
      <c r="E503" s="40"/>
      <c r="F503" s="232" t="s">
        <v>630</v>
      </c>
      <c r="G503" s="40"/>
      <c r="H503" s="40"/>
      <c r="I503" s="233"/>
      <c r="J503" s="40"/>
      <c r="K503" s="40"/>
      <c r="L503" s="44"/>
      <c r="M503" s="234"/>
      <c r="N503" s="235"/>
      <c r="O503" s="91"/>
      <c r="P503" s="91"/>
      <c r="Q503" s="91"/>
      <c r="R503" s="91"/>
      <c r="S503" s="91"/>
      <c r="T503" s="92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7" t="s">
        <v>137</v>
      </c>
      <c r="AU503" s="17" t="s">
        <v>86</v>
      </c>
    </row>
    <row r="504" s="13" customFormat="1">
      <c r="A504" s="13"/>
      <c r="B504" s="236"/>
      <c r="C504" s="237"/>
      <c r="D504" s="231" t="s">
        <v>149</v>
      </c>
      <c r="E504" s="238" t="s">
        <v>1</v>
      </c>
      <c r="F504" s="239" t="s">
        <v>631</v>
      </c>
      <c r="G504" s="237"/>
      <c r="H504" s="238" t="s">
        <v>1</v>
      </c>
      <c r="I504" s="240"/>
      <c r="J504" s="237"/>
      <c r="K504" s="237"/>
      <c r="L504" s="241"/>
      <c r="M504" s="242"/>
      <c r="N504" s="243"/>
      <c r="O504" s="243"/>
      <c r="P504" s="243"/>
      <c r="Q504" s="243"/>
      <c r="R504" s="243"/>
      <c r="S504" s="243"/>
      <c r="T504" s="24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5" t="s">
        <v>149</v>
      </c>
      <c r="AU504" s="245" t="s">
        <v>86</v>
      </c>
      <c r="AV504" s="13" t="s">
        <v>84</v>
      </c>
      <c r="AW504" s="13" t="s">
        <v>32</v>
      </c>
      <c r="AX504" s="13" t="s">
        <v>76</v>
      </c>
      <c r="AY504" s="245" t="s">
        <v>128</v>
      </c>
    </row>
    <row r="505" s="14" customFormat="1">
      <c r="A505" s="14"/>
      <c r="B505" s="246"/>
      <c r="C505" s="247"/>
      <c r="D505" s="231" t="s">
        <v>149</v>
      </c>
      <c r="E505" s="248" t="s">
        <v>1</v>
      </c>
      <c r="F505" s="249" t="s">
        <v>84</v>
      </c>
      <c r="G505" s="247"/>
      <c r="H505" s="250">
        <v>1</v>
      </c>
      <c r="I505" s="251"/>
      <c r="J505" s="247"/>
      <c r="K505" s="247"/>
      <c r="L505" s="252"/>
      <c r="M505" s="253"/>
      <c r="N505" s="254"/>
      <c r="O505" s="254"/>
      <c r="P505" s="254"/>
      <c r="Q505" s="254"/>
      <c r="R505" s="254"/>
      <c r="S505" s="254"/>
      <c r="T505" s="25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6" t="s">
        <v>149</v>
      </c>
      <c r="AU505" s="256" t="s">
        <v>86</v>
      </c>
      <c r="AV505" s="14" t="s">
        <v>86</v>
      </c>
      <c r="AW505" s="14" t="s">
        <v>32</v>
      </c>
      <c r="AX505" s="14" t="s">
        <v>84</v>
      </c>
      <c r="AY505" s="256" t="s">
        <v>128</v>
      </c>
    </row>
    <row r="506" s="2" customFormat="1" ht="33" customHeight="1">
      <c r="A506" s="38"/>
      <c r="B506" s="39"/>
      <c r="C506" s="218" t="s">
        <v>632</v>
      </c>
      <c r="D506" s="218" t="s">
        <v>130</v>
      </c>
      <c r="E506" s="219" t="s">
        <v>633</v>
      </c>
      <c r="F506" s="220" t="s">
        <v>634</v>
      </c>
      <c r="G506" s="221" t="s">
        <v>141</v>
      </c>
      <c r="H506" s="222">
        <v>1</v>
      </c>
      <c r="I506" s="223"/>
      <c r="J506" s="224">
        <f>ROUND(I506*H506,2)</f>
        <v>0</v>
      </c>
      <c r="K506" s="220" t="s">
        <v>134</v>
      </c>
      <c r="L506" s="44"/>
      <c r="M506" s="225" t="s">
        <v>1</v>
      </c>
      <c r="N506" s="226" t="s">
        <v>41</v>
      </c>
      <c r="O506" s="91"/>
      <c r="P506" s="227">
        <f>O506*H506</f>
        <v>0</v>
      </c>
      <c r="Q506" s="227">
        <v>0.0061999999999999998</v>
      </c>
      <c r="R506" s="227">
        <f>Q506*H506</f>
        <v>0.0061999999999999998</v>
      </c>
      <c r="S506" s="227">
        <v>0</v>
      </c>
      <c r="T506" s="228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29" t="s">
        <v>135</v>
      </c>
      <c r="AT506" s="229" t="s">
        <v>130</v>
      </c>
      <c r="AU506" s="229" t="s">
        <v>86</v>
      </c>
      <c r="AY506" s="17" t="s">
        <v>128</v>
      </c>
      <c r="BE506" s="230">
        <f>IF(N506="základní",J506,0)</f>
        <v>0</v>
      </c>
      <c r="BF506" s="230">
        <f>IF(N506="snížená",J506,0)</f>
        <v>0</v>
      </c>
      <c r="BG506" s="230">
        <f>IF(N506="zákl. přenesená",J506,0)</f>
        <v>0</v>
      </c>
      <c r="BH506" s="230">
        <f>IF(N506="sníž. přenesená",J506,0)</f>
        <v>0</v>
      </c>
      <c r="BI506" s="230">
        <f>IF(N506="nulová",J506,0)</f>
        <v>0</v>
      </c>
      <c r="BJ506" s="17" t="s">
        <v>84</v>
      </c>
      <c r="BK506" s="230">
        <f>ROUND(I506*H506,2)</f>
        <v>0</v>
      </c>
      <c r="BL506" s="17" t="s">
        <v>135</v>
      </c>
      <c r="BM506" s="229" t="s">
        <v>635</v>
      </c>
    </row>
    <row r="507" s="2" customFormat="1">
      <c r="A507" s="38"/>
      <c r="B507" s="39"/>
      <c r="C507" s="40"/>
      <c r="D507" s="231" t="s">
        <v>137</v>
      </c>
      <c r="E507" s="40"/>
      <c r="F507" s="232" t="s">
        <v>636</v>
      </c>
      <c r="G507" s="40"/>
      <c r="H507" s="40"/>
      <c r="I507" s="233"/>
      <c r="J507" s="40"/>
      <c r="K507" s="40"/>
      <c r="L507" s="44"/>
      <c r="M507" s="234"/>
      <c r="N507" s="235"/>
      <c r="O507" s="91"/>
      <c r="P507" s="91"/>
      <c r="Q507" s="91"/>
      <c r="R507" s="91"/>
      <c r="S507" s="91"/>
      <c r="T507" s="92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T507" s="17" t="s">
        <v>137</v>
      </c>
      <c r="AU507" s="17" t="s">
        <v>86</v>
      </c>
    </row>
    <row r="508" s="2" customFormat="1" ht="24.15" customHeight="1">
      <c r="A508" s="38"/>
      <c r="B508" s="39"/>
      <c r="C508" s="218" t="s">
        <v>637</v>
      </c>
      <c r="D508" s="218" t="s">
        <v>130</v>
      </c>
      <c r="E508" s="219" t="s">
        <v>638</v>
      </c>
      <c r="F508" s="220" t="s">
        <v>639</v>
      </c>
      <c r="G508" s="221" t="s">
        <v>141</v>
      </c>
      <c r="H508" s="222">
        <v>1</v>
      </c>
      <c r="I508" s="223"/>
      <c r="J508" s="224">
        <f>ROUND(I508*H508,2)</f>
        <v>0</v>
      </c>
      <c r="K508" s="220" t="s">
        <v>134</v>
      </c>
      <c r="L508" s="44"/>
      <c r="M508" s="225" t="s">
        <v>1</v>
      </c>
      <c r="N508" s="226" t="s">
        <v>41</v>
      </c>
      <c r="O508" s="91"/>
      <c r="P508" s="227">
        <f>O508*H508</f>
        <v>0</v>
      </c>
      <c r="Q508" s="227">
        <v>0</v>
      </c>
      <c r="R508" s="227">
        <f>Q508*H508</f>
        <v>0</v>
      </c>
      <c r="S508" s="227">
        <v>0</v>
      </c>
      <c r="T508" s="228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9" t="s">
        <v>135</v>
      </c>
      <c r="AT508" s="229" t="s">
        <v>130</v>
      </c>
      <c r="AU508" s="229" t="s">
        <v>86</v>
      </c>
      <c r="AY508" s="17" t="s">
        <v>128</v>
      </c>
      <c r="BE508" s="230">
        <f>IF(N508="základní",J508,0)</f>
        <v>0</v>
      </c>
      <c r="BF508" s="230">
        <f>IF(N508="snížená",J508,0)</f>
        <v>0</v>
      </c>
      <c r="BG508" s="230">
        <f>IF(N508="zákl. přenesená",J508,0)</f>
        <v>0</v>
      </c>
      <c r="BH508" s="230">
        <f>IF(N508="sníž. přenesená",J508,0)</f>
        <v>0</v>
      </c>
      <c r="BI508" s="230">
        <f>IF(N508="nulová",J508,0)</f>
        <v>0</v>
      </c>
      <c r="BJ508" s="17" t="s">
        <v>84</v>
      </c>
      <c r="BK508" s="230">
        <f>ROUND(I508*H508,2)</f>
        <v>0</v>
      </c>
      <c r="BL508" s="17" t="s">
        <v>135</v>
      </c>
      <c r="BM508" s="229" t="s">
        <v>640</v>
      </c>
    </row>
    <row r="509" s="2" customFormat="1">
      <c r="A509" s="38"/>
      <c r="B509" s="39"/>
      <c r="C509" s="40"/>
      <c r="D509" s="231" t="s">
        <v>137</v>
      </c>
      <c r="E509" s="40"/>
      <c r="F509" s="232" t="s">
        <v>641</v>
      </c>
      <c r="G509" s="40"/>
      <c r="H509" s="40"/>
      <c r="I509" s="233"/>
      <c r="J509" s="40"/>
      <c r="K509" s="40"/>
      <c r="L509" s="44"/>
      <c r="M509" s="234"/>
      <c r="N509" s="235"/>
      <c r="O509" s="91"/>
      <c r="P509" s="91"/>
      <c r="Q509" s="91"/>
      <c r="R509" s="91"/>
      <c r="S509" s="91"/>
      <c r="T509" s="92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137</v>
      </c>
      <c r="AU509" s="17" t="s">
        <v>86</v>
      </c>
    </row>
    <row r="510" s="2" customFormat="1" ht="33" customHeight="1">
      <c r="A510" s="38"/>
      <c r="B510" s="39"/>
      <c r="C510" s="218" t="s">
        <v>642</v>
      </c>
      <c r="D510" s="218" t="s">
        <v>130</v>
      </c>
      <c r="E510" s="219" t="s">
        <v>643</v>
      </c>
      <c r="F510" s="220" t="s">
        <v>644</v>
      </c>
      <c r="G510" s="221" t="s">
        <v>141</v>
      </c>
      <c r="H510" s="222">
        <v>1</v>
      </c>
      <c r="I510" s="223"/>
      <c r="J510" s="224">
        <f>ROUND(I510*H510,2)</f>
        <v>0</v>
      </c>
      <c r="K510" s="220" t="s">
        <v>134</v>
      </c>
      <c r="L510" s="44"/>
      <c r="M510" s="225" t="s">
        <v>1</v>
      </c>
      <c r="N510" s="226" t="s">
        <v>41</v>
      </c>
      <c r="O510" s="91"/>
      <c r="P510" s="227">
        <f>O510*H510</f>
        <v>0</v>
      </c>
      <c r="Q510" s="227">
        <v>0.071910000000000002</v>
      </c>
      <c r="R510" s="227">
        <f>Q510*H510</f>
        <v>0.071910000000000002</v>
      </c>
      <c r="S510" s="227">
        <v>0</v>
      </c>
      <c r="T510" s="228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29" t="s">
        <v>135</v>
      </c>
      <c r="AT510" s="229" t="s">
        <v>130</v>
      </c>
      <c r="AU510" s="229" t="s">
        <v>86</v>
      </c>
      <c r="AY510" s="17" t="s">
        <v>128</v>
      </c>
      <c r="BE510" s="230">
        <f>IF(N510="základní",J510,0)</f>
        <v>0</v>
      </c>
      <c r="BF510" s="230">
        <f>IF(N510="snížená",J510,0)</f>
        <v>0</v>
      </c>
      <c r="BG510" s="230">
        <f>IF(N510="zákl. přenesená",J510,0)</f>
        <v>0</v>
      </c>
      <c r="BH510" s="230">
        <f>IF(N510="sníž. přenesená",J510,0)</f>
        <v>0</v>
      </c>
      <c r="BI510" s="230">
        <f>IF(N510="nulová",J510,0)</f>
        <v>0</v>
      </c>
      <c r="BJ510" s="17" t="s">
        <v>84</v>
      </c>
      <c r="BK510" s="230">
        <f>ROUND(I510*H510,2)</f>
        <v>0</v>
      </c>
      <c r="BL510" s="17" t="s">
        <v>135</v>
      </c>
      <c r="BM510" s="229" t="s">
        <v>645</v>
      </c>
    </row>
    <row r="511" s="2" customFormat="1">
      <c r="A511" s="38"/>
      <c r="B511" s="39"/>
      <c r="C511" s="40"/>
      <c r="D511" s="231" t="s">
        <v>137</v>
      </c>
      <c r="E511" s="40"/>
      <c r="F511" s="232" t="s">
        <v>646</v>
      </c>
      <c r="G511" s="40"/>
      <c r="H511" s="40"/>
      <c r="I511" s="233"/>
      <c r="J511" s="40"/>
      <c r="K511" s="40"/>
      <c r="L511" s="44"/>
      <c r="M511" s="234"/>
      <c r="N511" s="235"/>
      <c r="O511" s="91"/>
      <c r="P511" s="91"/>
      <c r="Q511" s="91"/>
      <c r="R511" s="91"/>
      <c r="S511" s="91"/>
      <c r="T511" s="92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T511" s="17" t="s">
        <v>137</v>
      </c>
      <c r="AU511" s="17" t="s">
        <v>86</v>
      </c>
    </row>
    <row r="512" s="2" customFormat="1" ht="24.15" customHeight="1">
      <c r="A512" s="38"/>
      <c r="B512" s="39"/>
      <c r="C512" s="218" t="s">
        <v>647</v>
      </c>
      <c r="D512" s="218" t="s">
        <v>130</v>
      </c>
      <c r="E512" s="219" t="s">
        <v>648</v>
      </c>
      <c r="F512" s="220" t="s">
        <v>649</v>
      </c>
      <c r="G512" s="221" t="s">
        <v>141</v>
      </c>
      <c r="H512" s="222">
        <v>6</v>
      </c>
      <c r="I512" s="223"/>
      <c r="J512" s="224">
        <f>ROUND(I512*H512,2)</f>
        <v>0</v>
      </c>
      <c r="K512" s="220" t="s">
        <v>134</v>
      </c>
      <c r="L512" s="44"/>
      <c r="M512" s="225" t="s">
        <v>1</v>
      </c>
      <c r="N512" s="226" t="s">
        <v>41</v>
      </c>
      <c r="O512" s="91"/>
      <c r="P512" s="227">
        <f>O512*H512</f>
        <v>0</v>
      </c>
      <c r="Q512" s="227">
        <v>0.34089999999999998</v>
      </c>
      <c r="R512" s="227">
        <f>Q512*H512</f>
        <v>2.0453999999999999</v>
      </c>
      <c r="S512" s="227">
        <v>0</v>
      </c>
      <c r="T512" s="228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29" t="s">
        <v>135</v>
      </c>
      <c r="AT512" s="229" t="s">
        <v>130</v>
      </c>
      <c r="AU512" s="229" t="s">
        <v>86</v>
      </c>
      <c r="AY512" s="17" t="s">
        <v>128</v>
      </c>
      <c r="BE512" s="230">
        <f>IF(N512="základní",J512,0)</f>
        <v>0</v>
      </c>
      <c r="BF512" s="230">
        <f>IF(N512="snížená",J512,0)</f>
        <v>0</v>
      </c>
      <c r="BG512" s="230">
        <f>IF(N512="zákl. přenesená",J512,0)</f>
        <v>0</v>
      </c>
      <c r="BH512" s="230">
        <f>IF(N512="sníž. přenesená",J512,0)</f>
        <v>0</v>
      </c>
      <c r="BI512" s="230">
        <f>IF(N512="nulová",J512,0)</f>
        <v>0</v>
      </c>
      <c r="BJ512" s="17" t="s">
        <v>84</v>
      </c>
      <c r="BK512" s="230">
        <f>ROUND(I512*H512,2)</f>
        <v>0</v>
      </c>
      <c r="BL512" s="17" t="s">
        <v>135</v>
      </c>
      <c r="BM512" s="229" t="s">
        <v>650</v>
      </c>
    </row>
    <row r="513" s="2" customFormat="1">
      <c r="A513" s="38"/>
      <c r="B513" s="39"/>
      <c r="C513" s="40"/>
      <c r="D513" s="231" t="s">
        <v>137</v>
      </c>
      <c r="E513" s="40"/>
      <c r="F513" s="232" t="s">
        <v>651</v>
      </c>
      <c r="G513" s="40"/>
      <c r="H513" s="40"/>
      <c r="I513" s="233"/>
      <c r="J513" s="40"/>
      <c r="K513" s="40"/>
      <c r="L513" s="44"/>
      <c r="M513" s="234"/>
      <c r="N513" s="235"/>
      <c r="O513" s="91"/>
      <c r="P513" s="91"/>
      <c r="Q513" s="91"/>
      <c r="R513" s="91"/>
      <c r="S513" s="91"/>
      <c r="T513" s="92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137</v>
      </c>
      <c r="AU513" s="17" t="s">
        <v>86</v>
      </c>
    </row>
    <row r="514" s="2" customFormat="1" ht="21.75" customHeight="1">
      <c r="A514" s="38"/>
      <c r="B514" s="39"/>
      <c r="C514" s="268" t="s">
        <v>652</v>
      </c>
      <c r="D514" s="268" t="s">
        <v>323</v>
      </c>
      <c r="E514" s="269" t="s">
        <v>653</v>
      </c>
      <c r="F514" s="270" t="s">
        <v>654</v>
      </c>
      <c r="G514" s="271" t="s">
        <v>141</v>
      </c>
      <c r="H514" s="272">
        <v>6</v>
      </c>
      <c r="I514" s="273"/>
      <c r="J514" s="274">
        <f>ROUND(I514*H514,2)</f>
        <v>0</v>
      </c>
      <c r="K514" s="270" t="s">
        <v>134</v>
      </c>
      <c r="L514" s="275"/>
      <c r="M514" s="276" t="s">
        <v>1</v>
      </c>
      <c r="N514" s="277" t="s">
        <v>41</v>
      </c>
      <c r="O514" s="91"/>
      <c r="P514" s="227">
        <f>O514*H514</f>
        <v>0</v>
      </c>
      <c r="Q514" s="227">
        <v>0.17000000000000001</v>
      </c>
      <c r="R514" s="227">
        <f>Q514*H514</f>
        <v>1.02</v>
      </c>
      <c r="S514" s="227">
        <v>0</v>
      </c>
      <c r="T514" s="228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29" t="s">
        <v>181</v>
      </c>
      <c r="AT514" s="229" t="s">
        <v>323</v>
      </c>
      <c r="AU514" s="229" t="s">
        <v>86</v>
      </c>
      <c r="AY514" s="17" t="s">
        <v>128</v>
      </c>
      <c r="BE514" s="230">
        <f>IF(N514="základní",J514,0)</f>
        <v>0</v>
      </c>
      <c r="BF514" s="230">
        <f>IF(N514="snížená",J514,0)</f>
        <v>0</v>
      </c>
      <c r="BG514" s="230">
        <f>IF(N514="zákl. přenesená",J514,0)</f>
        <v>0</v>
      </c>
      <c r="BH514" s="230">
        <f>IF(N514="sníž. přenesená",J514,0)</f>
        <v>0</v>
      </c>
      <c r="BI514" s="230">
        <f>IF(N514="nulová",J514,0)</f>
        <v>0</v>
      </c>
      <c r="BJ514" s="17" t="s">
        <v>84</v>
      </c>
      <c r="BK514" s="230">
        <f>ROUND(I514*H514,2)</f>
        <v>0</v>
      </c>
      <c r="BL514" s="17" t="s">
        <v>135</v>
      </c>
      <c r="BM514" s="229" t="s">
        <v>655</v>
      </c>
    </row>
    <row r="515" s="2" customFormat="1">
      <c r="A515" s="38"/>
      <c r="B515" s="39"/>
      <c r="C515" s="40"/>
      <c r="D515" s="231" t="s">
        <v>137</v>
      </c>
      <c r="E515" s="40"/>
      <c r="F515" s="232" t="s">
        <v>656</v>
      </c>
      <c r="G515" s="40"/>
      <c r="H515" s="40"/>
      <c r="I515" s="233"/>
      <c r="J515" s="40"/>
      <c r="K515" s="40"/>
      <c r="L515" s="44"/>
      <c r="M515" s="234"/>
      <c r="N515" s="235"/>
      <c r="O515" s="91"/>
      <c r="P515" s="91"/>
      <c r="Q515" s="91"/>
      <c r="R515" s="91"/>
      <c r="S515" s="91"/>
      <c r="T515" s="92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137</v>
      </c>
      <c r="AU515" s="17" t="s">
        <v>86</v>
      </c>
    </row>
    <row r="516" s="2" customFormat="1" ht="16.5" customHeight="1">
      <c r="A516" s="38"/>
      <c r="B516" s="39"/>
      <c r="C516" s="268" t="s">
        <v>657</v>
      </c>
      <c r="D516" s="268" t="s">
        <v>323</v>
      </c>
      <c r="E516" s="269" t="s">
        <v>658</v>
      </c>
      <c r="F516" s="270" t="s">
        <v>659</v>
      </c>
      <c r="G516" s="271" t="s">
        <v>141</v>
      </c>
      <c r="H516" s="272">
        <v>6</v>
      </c>
      <c r="I516" s="273"/>
      <c r="J516" s="274">
        <f>ROUND(I516*H516,2)</f>
        <v>0</v>
      </c>
      <c r="K516" s="270" t="s">
        <v>134</v>
      </c>
      <c r="L516" s="275"/>
      <c r="M516" s="276" t="s">
        <v>1</v>
      </c>
      <c r="N516" s="277" t="s">
        <v>41</v>
      </c>
      <c r="O516" s="91"/>
      <c r="P516" s="227">
        <f>O516*H516</f>
        <v>0</v>
      </c>
      <c r="Q516" s="227">
        <v>0.059999999999999998</v>
      </c>
      <c r="R516" s="227">
        <f>Q516*H516</f>
        <v>0.35999999999999999</v>
      </c>
      <c r="S516" s="227">
        <v>0</v>
      </c>
      <c r="T516" s="228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29" t="s">
        <v>181</v>
      </c>
      <c r="AT516" s="229" t="s">
        <v>323</v>
      </c>
      <c r="AU516" s="229" t="s">
        <v>86</v>
      </c>
      <c r="AY516" s="17" t="s">
        <v>128</v>
      </c>
      <c r="BE516" s="230">
        <f>IF(N516="základní",J516,0)</f>
        <v>0</v>
      </c>
      <c r="BF516" s="230">
        <f>IF(N516="snížená",J516,0)</f>
        <v>0</v>
      </c>
      <c r="BG516" s="230">
        <f>IF(N516="zákl. přenesená",J516,0)</f>
        <v>0</v>
      </c>
      <c r="BH516" s="230">
        <f>IF(N516="sníž. přenesená",J516,0)</f>
        <v>0</v>
      </c>
      <c r="BI516" s="230">
        <f>IF(N516="nulová",J516,0)</f>
        <v>0</v>
      </c>
      <c r="BJ516" s="17" t="s">
        <v>84</v>
      </c>
      <c r="BK516" s="230">
        <f>ROUND(I516*H516,2)</f>
        <v>0</v>
      </c>
      <c r="BL516" s="17" t="s">
        <v>135</v>
      </c>
      <c r="BM516" s="229" t="s">
        <v>660</v>
      </c>
    </row>
    <row r="517" s="2" customFormat="1">
      <c r="A517" s="38"/>
      <c r="B517" s="39"/>
      <c r="C517" s="40"/>
      <c r="D517" s="231" t="s">
        <v>137</v>
      </c>
      <c r="E517" s="40"/>
      <c r="F517" s="232" t="s">
        <v>659</v>
      </c>
      <c r="G517" s="40"/>
      <c r="H517" s="40"/>
      <c r="I517" s="233"/>
      <c r="J517" s="40"/>
      <c r="K517" s="40"/>
      <c r="L517" s="44"/>
      <c r="M517" s="234"/>
      <c r="N517" s="235"/>
      <c r="O517" s="91"/>
      <c r="P517" s="91"/>
      <c r="Q517" s="91"/>
      <c r="R517" s="91"/>
      <c r="S517" s="91"/>
      <c r="T517" s="92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137</v>
      </c>
      <c r="AU517" s="17" t="s">
        <v>86</v>
      </c>
    </row>
    <row r="518" s="2" customFormat="1" ht="16.5" customHeight="1">
      <c r="A518" s="38"/>
      <c r="B518" s="39"/>
      <c r="C518" s="268" t="s">
        <v>236</v>
      </c>
      <c r="D518" s="268" t="s">
        <v>323</v>
      </c>
      <c r="E518" s="269" t="s">
        <v>661</v>
      </c>
      <c r="F518" s="270" t="s">
        <v>662</v>
      </c>
      <c r="G518" s="271" t="s">
        <v>141</v>
      </c>
      <c r="H518" s="272">
        <v>6</v>
      </c>
      <c r="I518" s="273"/>
      <c r="J518" s="274">
        <f>ROUND(I518*H518,2)</f>
        <v>0</v>
      </c>
      <c r="K518" s="270" t="s">
        <v>134</v>
      </c>
      <c r="L518" s="275"/>
      <c r="M518" s="276" t="s">
        <v>1</v>
      </c>
      <c r="N518" s="277" t="s">
        <v>41</v>
      </c>
      <c r="O518" s="91"/>
      <c r="P518" s="227">
        <f>O518*H518</f>
        <v>0</v>
      </c>
      <c r="Q518" s="227">
        <v>0.10299999999999999</v>
      </c>
      <c r="R518" s="227">
        <f>Q518*H518</f>
        <v>0.61799999999999999</v>
      </c>
      <c r="S518" s="227">
        <v>0</v>
      </c>
      <c r="T518" s="228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29" t="s">
        <v>181</v>
      </c>
      <c r="AT518" s="229" t="s">
        <v>323</v>
      </c>
      <c r="AU518" s="229" t="s">
        <v>86</v>
      </c>
      <c r="AY518" s="17" t="s">
        <v>128</v>
      </c>
      <c r="BE518" s="230">
        <f>IF(N518="základní",J518,0)</f>
        <v>0</v>
      </c>
      <c r="BF518" s="230">
        <f>IF(N518="snížená",J518,0)</f>
        <v>0</v>
      </c>
      <c r="BG518" s="230">
        <f>IF(N518="zákl. přenesená",J518,0)</f>
        <v>0</v>
      </c>
      <c r="BH518" s="230">
        <f>IF(N518="sníž. přenesená",J518,0)</f>
        <v>0</v>
      </c>
      <c r="BI518" s="230">
        <f>IF(N518="nulová",J518,0)</f>
        <v>0</v>
      </c>
      <c r="BJ518" s="17" t="s">
        <v>84</v>
      </c>
      <c r="BK518" s="230">
        <f>ROUND(I518*H518,2)</f>
        <v>0</v>
      </c>
      <c r="BL518" s="17" t="s">
        <v>135</v>
      </c>
      <c r="BM518" s="229" t="s">
        <v>663</v>
      </c>
    </row>
    <row r="519" s="2" customFormat="1">
      <c r="A519" s="38"/>
      <c r="B519" s="39"/>
      <c r="C519" s="40"/>
      <c r="D519" s="231" t="s">
        <v>137</v>
      </c>
      <c r="E519" s="40"/>
      <c r="F519" s="232" t="s">
        <v>662</v>
      </c>
      <c r="G519" s="40"/>
      <c r="H519" s="40"/>
      <c r="I519" s="233"/>
      <c r="J519" s="40"/>
      <c r="K519" s="40"/>
      <c r="L519" s="44"/>
      <c r="M519" s="234"/>
      <c r="N519" s="235"/>
      <c r="O519" s="91"/>
      <c r="P519" s="91"/>
      <c r="Q519" s="91"/>
      <c r="R519" s="91"/>
      <c r="S519" s="91"/>
      <c r="T519" s="92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7" t="s">
        <v>137</v>
      </c>
      <c r="AU519" s="17" t="s">
        <v>86</v>
      </c>
    </row>
    <row r="520" s="2" customFormat="1" ht="16.5" customHeight="1">
      <c r="A520" s="38"/>
      <c r="B520" s="39"/>
      <c r="C520" s="268" t="s">
        <v>664</v>
      </c>
      <c r="D520" s="268" t="s">
        <v>323</v>
      </c>
      <c r="E520" s="269" t="s">
        <v>665</v>
      </c>
      <c r="F520" s="270" t="s">
        <v>666</v>
      </c>
      <c r="G520" s="271" t="s">
        <v>141</v>
      </c>
      <c r="H520" s="272">
        <v>6</v>
      </c>
      <c r="I520" s="273"/>
      <c r="J520" s="274">
        <f>ROUND(I520*H520,2)</f>
        <v>0</v>
      </c>
      <c r="K520" s="270" t="s">
        <v>134</v>
      </c>
      <c r="L520" s="275"/>
      <c r="M520" s="276" t="s">
        <v>1</v>
      </c>
      <c r="N520" s="277" t="s">
        <v>41</v>
      </c>
      <c r="O520" s="91"/>
      <c r="P520" s="227">
        <f>O520*H520</f>
        <v>0</v>
      </c>
      <c r="Q520" s="227">
        <v>0.17499999999999999</v>
      </c>
      <c r="R520" s="227">
        <f>Q520*H520</f>
        <v>1.0499999999999998</v>
      </c>
      <c r="S520" s="227">
        <v>0</v>
      </c>
      <c r="T520" s="228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29" t="s">
        <v>181</v>
      </c>
      <c r="AT520" s="229" t="s">
        <v>323</v>
      </c>
      <c r="AU520" s="229" t="s">
        <v>86</v>
      </c>
      <c r="AY520" s="17" t="s">
        <v>128</v>
      </c>
      <c r="BE520" s="230">
        <f>IF(N520="základní",J520,0)</f>
        <v>0</v>
      </c>
      <c r="BF520" s="230">
        <f>IF(N520="snížená",J520,0)</f>
        <v>0</v>
      </c>
      <c r="BG520" s="230">
        <f>IF(N520="zákl. přenesená",J520,0)</f>
        <v>0</v>
      </c>
      <c r="BH520" s="230">
        <f>IF(N520="sníž. přenesená",J520,0)</f>
        <v>0</v>
      </c>
      <c r="BI520" s="230">
        <f>IF(N520="nulová",J520,0)</f>
        <v>0</v>
      </c>
      <c r="BJ520" s="17" t="s">
        <v>84</v>
      </c>
      <c r="BK520" s="230">
        <f>ROUND(I520*H520,2)</f>
        <v>0</v>
      </c>
      <c r="BL520" s="17" t="s">
        <v>135</v>
      </c>
      <c r="BM520" s="229" t="s">
        <v>667</v>
      </c>
    </row>
    <row r="521" s="2" customFormat="1">
      <c r="A521" s="38"/>
      <c r="B521" s="39"/>
      <c r="C521" s="40"/>
      <c r="D521" s="231" t="s">
        <v>137</v>
      </c>
      <c r="E521" s="40"/>
      <c r="F521" s="232" t="s">
        <v>666</v>
      </c>
      <c r="G521" s="40"/>
      <c r="H521" s="40"/>
      <c r="I521" s="233"/>
      <c r="J521" s="40"/>
      <c r="K521" s="40"/>
      <c r="L521" s="44"/>
      <c r="M521" s="234"/>
      <c r="N521" s="235"/>
      <c r="O521" s="91"/>
      <c r="P521" s="91"/>
      <c r="Q521" s="91"/>
      <c r="R521" s="91"/>
      <c r="S521" s="91"/>
      <c r="T521" s="92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T521" s="17" t="s">
        <v>137</v>
      </c>
      <c r="AU521" s="17" t="s">
        <v>86</v>
      </c>
    </row>
    <row r="522" s="2" customFormat="1" ht="16.5" customHeight="1">
      <c r="A522" s="38"/>
      <c r="B522" s="39"/>
      <c r="C522" s="218" t="s">
        <v>668</v>
      </c>
      <c r="D522" s="218" t="s">
        <v>130</v>
      </c>
      <c r="E522" s="219" t="s">
        <v>669</v>
      </c>
      <c r="F522" s="220" t="s">
        <v>670</v>
      </c>
      <c r="G522" s="221" t="s">
        <v>141</v>
      </c>
      <c r="H522" s="222">
        <v>4</v>
      </c>
      <c r="I522" s="223"/>
      <c r="J522" s="224">
        <f>ROUND(I522*H522,2)</f>
        <v>0</v>
      </c>
      <c r="K522" s="220" t="s">
        <v>134</v>
      </c>
      <c r="L522" s="44"/>
      <c r="M522" s="225" t="s">
        <v>1</v>
      </c>
      <c r="N522" s="226" t="s">
        <v>41</v>
      </c>
      <c r="O522" s="91"/>
      <c r="P522" s="227">
        <f>O522*H522</f>
        <v>0</v>
      </c>
      <c r="Q522" s="227">
        <v>0.074889999999999998</v>
      </c>
      <c r="R522" s="227">
        <f>Q522*H522</f>
        <v>0.29955999999999999</v>
      </c>
      <c r="S522" s="227">
        <v>0</v>
      </c>
      <c r="T522" s="228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29" t="s">
        <v>135</v>
      </c>
      <c r="AT522" s="229" t="s">
        <v>130</v>
      </c>
      <c r="AU522" s="229" t="s">
        <v>86</v>
      </c>
      <c r="AY522" s="17" t="s">
        <v>128</v>
      </c>
      <c r="BE522" s="230">
        <f>IF(N522="základní",J522,0)</f>
        <v>0</v>
      </c>
      <c r="BF522" s="230">
        <f>IF(N522="snížená",J522,0)</f>
        <v>0</v>
      </c>
      <c r="BG522" s="230">
        <f>IF(N522="zákl. přenesená",J522,0)</f>
        <v>0</v>
      </c>
      <c r="BH522" s="230">
        <f>IF(N522="sníž. přenesená",J522,0)</f>
        <v>0</v>
      </c>
      <c r="BI522" s="230">
        <f>IF(N522="nulová",J522,0)</f>
        <v>0</v>
      </c>
      <c r="BJ522" s="17" t="s">
        <v>84</v>
      </c>
      <c r="BK522" s="230">
        <f>ROUND(I522*H522,2)</f>
        <v>0</v>
      </c>
      <c r="BL522" s="17" t="s">
        <v>135</v>
      </c>
      <c r="BM522" s="229" t="s">
        <v>671</v>
      </c>
    </row>
    <row r="523" s="2" customFormat="1">
      <c r="A523" s="38"/>
      <c r="B523" s="39"/>
      <c r="C523" s="40"/>
      <c r="D523" s="231" t="s">
        <v>137</v>
      </c>
      <c r="E523" s="40"/>
      <c r="F523" s="232" t="s">
        <v>672</v>
      </c>
      <c r="G523" s="40"/>
      <c r="H523" s="40"/>
      <c r="I523" s="233"/>
      <c r="J523" s="40"/>
      <c r="K523" s="40"/>
      <c r="L523" s="44"/>
      <c r="M523" s="234"/>
      <c r="N523" s="235"/>
      <c r="O523" s="91"/>
      <c r="P523" s="91"/>
      <c r="Q523" s="91"/>
      <c r="R523" s="91"/>
      <c r="S523" s="91"/>
      <c r="T523" s="92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T523" s="17" t="s">
        <v>137</v>
      </c>
      <c r="AU523" s="17" t="s">
        <v>86</v>
      </c>
    </row>
    <row r="524" s="13" customFormat="1">
      <c r="A524" s="13"/>
      <c r="B524" s="236"/>
      <c r="C524" s="237"/>
      <c r="D524" s="231" t="s">
        <v>149</v>
      </c>
      <c r="E524" s="238" t="s">
        <v>1</v>
      </c>
      <c r="F524" s="239" t="s">
        <v>673</v>
      </c>
      <c r="G524" s="237"/>
      <c r="H524" s="238" t="s">
        <v>1</v>
      </c>
      <c r="I524" s="240"/>
      <c r="J524" s="237"/>
      <c r="K524" s="237"/>
      <c r="L524" s="241"/>
      <c r="M524" s="242"/>
      <c r="N524" s="243"/>
      <c r="O524" s="243"/>
      <c r="P524" s="243"/>
      <c r="Q524" s="243"/>
      <c r="R524" s="243"/>
      <c r="S524" s="243"/>
      <c r="T524" s="24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5" t="s">
        <v>149</v>
      </c>
      <c r="AU524" s="245" t="s">
        <v>86</v>
      </c>
      <c r="AV524" s="13" t="s">
        <v>84</v>
      </c>
      <c r="AW524" s="13" t="s">
        <v>32</v>
      </c>
      <c r="AX524" s="13" t="s">
        <v>76</v>
      </c>
      <c r="AY524" s="245" t="s">
        <v>128</v>
      </c>
    </row>
    <row r="525" s="14" customFormat="1">
      <c r="A525" s="14"/>
      <c r="B525" s="246"/>
      <c r="C525" s="247"/>
      <c r="D525" s="231" t="s">
        <v>149</v>
      </c>
      <c r="E525" s="248" t="s">
        <v>1</v>
      </c>
      <c r="F525" s="249" t="s">
        <v>135</v>
      </c>
      <c r="G525" s="247"/>
      <c r="H525" s="250">
        <v>4</v>
      </c>
      <c r="I525" s="251"/>
      <c r="J525" s="247"/>
      <c r="K525" s="247"/>
      <c r="L525" s="252"/>
      <c r="M525" s="253"/>
      <c r="N525" s="254"/>
      <c r="O525" s="254"/>
      <c r="P525" s="254"/>
      <c r="Q525" s="254"/>
      <c r="R525" s="254"/>
      <c r="S525" s="254"/>
      <c r="T525" s="25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6" t="s">
        <v>149</v>
      </c>
      <c r="AU525" s="256" t="s">
        <v>86</v>
      </c>
      <c r="AV525" s="14" t="s">
        <v>86</v>
      </c>
      <c r="AW525" s="14" t="s">
        <v>32</v>
      </c>
      <c r="AX525" s="14" t="s">
        <v>84</v>
      </c>
      <c r="AY525" s="256" t="s">
        <v>128</v>
      </c>
    </row>
    <row r="526" s="2" customFormat="1" ht="21.75" customHeight="1">
      <c r="A526" s="38"/>
      <c r="B526" s="39"/>
      <c r="C526" s="268" t="s">
        <v>674</v>
      </c>
      <c r="D526" s="268" t="s">
        <v>323</v>
      </c>
      <c r="E526" s="269" t="s">
        <v>675</v>
      </c>
      <c r="F526" s="270" t="s">
        <v>676</v>
      </c>
      <c r="G526" s="271" t="s">
        <v>141</v>
      </c>
      <c r="H526" s="272">
        <v>4</v>
      </c>
      <c r="I526" s="273"/>
      <c r="J526" s="274">
        <f>ROUND(I526*H526,2)</f>
        <v>0</v>
      </c>
      <c r="K526" s="270" t="s">
        <v>1</v>
      </c>
      <c r="L526" s="275"/>
      <c r="M526" s="276" t="s">
        <v>1</v>
      </c>
      <c r="N526" s="277" t="s">
        <v>41</v>
      </c>
      <c r="O526" s="91"/>
      <c r="P526" s="227">
        <f>O526*H526</f>
        <v>0</v>
      </c>
      <c r="Q526" s="227">
        <v>0.030599999999999999</v>
      </c>
      <c r="R526" s="227">
        <f>Q526*H526</f>
        <v>0.1224</v>
      </c>
      <c r="S526" s="227">
        <v>0</v>
      </c>
      <c r="T526" s="228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29" t="s">
        <v>181</v>
      </c>
      <c r="AT526" s="229" t="s">
        <v>323</v>
      </c>
      <c r="AU526" s="229" t="s">
        <v>86</v>
      </c>
      <c r="AY526" s="17" t="s">
        <v>128</v>
      </c>
      <c r="BE526" s="230">
        <f>IF(N526="základní",J526,0)</f>
        <v>0</v>
      </c>
      <c r="BF526" s="230">
        <f>IF(N526="snížená",J526,0)</f>
        <v>0</v>
      </c>
      <c r="BG526" s="230">
        <f>IF(N526="zákl. přenesená",J526,0)</f>
        <v>0</v>
      </c>
      <c r="BH526" s="230">
        <f>IF(N526="sníž. přenesená",J526,0)</f>
        <v>0</v>
      </c>
      <c r="BI526" s="230">
        <f>IF(N526="nulová",J526,0)</f>
        <v>0</v>
      </c>
      <c r="BJ526" s="17" t="s">
        <v>84</v>
      </c>
      <c r="BK526" s="230">
        <f>ROUND(I526*H526,2)</f>
        <v>0</v>
      </c>
      <c r="BL526" s="17" t="s">
        <v>135</v>
      </c>
      <c r="BM526" s="229" t="s">
        <v>677</v>
      </c>
    </row>
    <row r="527" s="2" customFormat="1">
      <c r="A527" s="38"/>
      <c r="B527" s="39"/>
      <c r="C527" s="40"/>
      <c r="D527" s="231" t="s">
        <v>137</v>
      </c>
      <c r="E527" s="40"/>
      <c r="F527" s="232" t="s">
        <v>676</v>
      </c>
      <c r="G527" s="40"/>
      <c r="H527" s="40"/>
      <c r="I527" s="233"/>
      <c r="J527" s="40"/>
      <c r="K527" s="40"/>
      <c r="L527" s="44"/>
      <c r="M527" s="234"/>
      <c r="N527" s="235"/>
      <c r="O527" s="91"/>
      <c r="P527" s="91"/>
      <c r="Q527" s="91"/>
      <c r="R527" s="91"/>
      <c r="S527" s="91"/>
      <c r="T527" s="92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7" t="s">
        <v>137</v>
      </c>
      <c r="AU527" s="17" t="s">
        <v>86</v>
      </c>
    </row>
    <row r="528" s="2" customFormat="1" ht="24.15" customHeight="1">
      <c r="A528" s="38"/>
      <c r="B528" s="39"/>
      <c r="C528" s="218" t="s">
        <v>678</v>
      </c>
      <c r="D528" s="218" t="s">
        <v>130</v>
      </c>
      <c r="E528" s="219" t="s">
        <v>679</v>
      </c>
      <c r="F528" s="220" t="s">
        <v>680</v>
      </c>
      <c r="G528" s="221" t="s">
        <v>141</v>
      </c>
      <c r="H528" s="222">
        <v>6</v>
      </c>
      <c r="I528" s="223"/>
      <c r="J528" s="224">
        <f>ROUND(I528*H528,2)</f>
        <v>0</v>
      </c>
      <c r="K528" s="220" t="s">
        <v>134</v>
      </c>
      <c r="L528" s="44"/>
      <c r="M528" s="225" t="s">
        <v>1</v>
      </c>
      <c r="N528" s="226" t="s">
        <v>41</v>
      </c>
      <c r="O528" s="91"/>
      <c r="P528" s="227">
        <f>O528*H528</f>
        <v>0</v>
      </c>
      <c r="Q528" s="227">
        <v>0.21734000000000001</v>
      </c>
      <c r="R528" s="227">
        <f>Q528*H528</f>
        <v>1.3040400000000001</v>
      </c>
      <c r="S528" s="227">
        <v>0</v>
      </c>
      <c r="T528" s="228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9" t="s">
        <v>135</v>
      </c>
      <c r="AT528" s="229" t="s">
        <v>130</v>
      </c>
      <c r="AU528" s="229" t="s">
        <v>86</v>
      </c>
      <c r="AY528" s="17" t="s">
        <v>128</v>
      </c>
      <c r="BE528" s="230">
        <f>IF(N528="základní",J528,0)</f>
        <v>0</v>
      </c>
      <c r="BF528" s="230">
        <f>IF(N528="snížená",J528,0)</f>
        <v>0</v>
      </c>
      <c r="BG528" s="230">
        <f>IF(N528="zákl. přenesená",J528,0)</f>
        <v>0</v>
      </c>
      <c r="BH528" s="230">
        <f>IF(N528="sníž. přenesená",J528,0)</f>
        <v>0</v>
      </c>
      <c r="BI528" s="230">
        <f>IF(N528="nulová",J528,0)</f>
        <v>0</v>
      </c>
      <c r="BJ528" s="17" t="s">
        <v>84</v>
      </c>
      <c r="BK528" s="230">
        <f>ROUND(I528*H528,2)</f>
        <v>0</v>
      </c>
      <c r="BL528" s="17" t="s">
        <v>135</v>
      </c>
      <c r="BM528" s="229" t="s">
        <v>681</v>
      </c>
    </row>
    <row r="529" s="2" customFormat="1">
      <c r="A529" s="38"/>
      <c r="B529" s="39"/>
      <c r="C529" s="40"/>
      <c r="D529" s="231" t="s">
        <v>137</v>
      </c>
      <c r="E529" s="40"/>
      <c r="F529" s="232" t="s">
        <v>680</v>
      </c>
      <c r="G529" s="40"/>
      <c r="H529" s="40"/>
      <c r="I529" s="233"/>
      <c r="J529" s="40"/>
      <c r="K529" s="40"/>
      <c r="L529" s="44"/>
      <c r="M529" s="234"/>
      <c r="N529" s="235"/>
      <c r="O529" s="91"/>
      <c r="P529" s="91"/>
      <c r="Q529" s="91"/>
      <c r="R529" s="91"/>
      <c r="S529" s="91"/>
      <c r="T529" s="92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7" t="s">
        <v>137</v>
      </c>
      <c r="AU529" s="17" t="s">
        <v>86</v>
      </c>
    </row>
    <row r="530" s="13" customFormat="1">
      <c r="A530" s="13"/>
      <c r="B530" s="236"/>
      <c r="C530" s="237"/>
      <c r="D530" s="231" t="s">
        <v>149</v>
      </c>
      <c r="E530" s="238" t="s">
        <v>1</v>
      </c>
      <c r="F530" s="239" t="s">
        <v>682</v>
      </c>
      <c r="G530" s="237"/>
      <c r="H530" s="238" t="s">
        <v>1</v>
      </c>
      <c r="I530" s="240"/>
      <c r="J530" s="237"/>
      <c r="K530" s="237"/>
      <c r="L530" s="241"/>
      <c r="M530" s="242"/>
      <c r="N530" s="243"/>
      <c r="O530" s="243"/>
      <c r="P530" s="243"/>
      <c r="Q530" s="243"/>
      <c r="R530" s="243"/>
      <c r="S530" s="243"/>
      <c r="T530" s="24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5" t="s">
        <v>149</v>
      </c>
      <c r="AU530" s="245" t="s">
        <v>86</v>
      </c>
      <c r="AV530" s="13" t="s">
        <v>84</v>
      </c>
      <c r="AW530" s="13" t="s">
        <v>32</v>
      </c>
      <c r="AX530" s="13" t="s">
        <v>76</v>
      </c>
      <c r="AY530" s="245" t="s">
        <v>128</v>
      </c>
    </row>
    <row r="531" s="14" customFormat="1">
      <c r="A531" s="14"/>
      <c r="B531" s="246"/>
      <c r="C531" s="247"/>
      <c r="D531" s="231" t="s">
        <v>149</v>
      </c>
      <c r="E531" s="248" t="s">
        <v>1</v>
      </c>
      <c r="F531" s="249" t="s">
        <v>165</v>
      </c>
      <c r="G531" s="247"/>
      <c r="H531" s="250">
        <v>6</v>
      </c>
      <c r="I531" s="251"/>
      <c r="J531" s="247"/>
      <c r="K531" s="247"/>
      <c r="L531" s="252"/>
      <c r="M531" s="253"/>
      <c r="N531" s="254"/>
      <c r="O531" s="254"/>
      <c r="P531" s="254"/>
      <c r="Q531" s="254"/>
      <c r="R531" s="254"/>
      <c r="S531" s="254"/>
      <c r="T531" s="25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6" t="s">
        <v>149</v>
      </c>
      <c r="AU531" s="256" t="s">
        <v>86</v>
      </c>
      <c r="AV531" s="14" t="s">
        <v>86</v>
      </c>
      <c r="AW531" s="14" t="s">
        <v>32</v>
      </c>
      <c r="AX531" s="14" t="s">
        <v>84</v>
      </c>
      <c r="AY531" s="256" t="s">
        <v>128</v>
      </c>
    </row>
    <row r="532" s="2" customFormat="1" ht="21.75" customHeight="1">
      <c r="A532" s="38"/>
      <c r="B532" s="39"/>
      <c r="C532" s="268" t="s">
        <v>683</v>
      </c>
      <c r="D532" s="268" t="s">
        <v>323</v>
      </c>
      <c r="E532" s="269" t="s">
        <v>684</v>
      </c>
      <c r="F532" s="270" t="s">
        <v>685</v>
      </c>
      <c r="G532" s="271" t="s">
        <v>141</v>
      </c>
      <c r="H532" s="272">
        <v>6</v>
      </c>
      <c r="I532" s="273"/>
      <c r="J532" s="274">
        <f>ROUND(I532*H532,2)</f>
        <v>0</v>
      </c>
      <c r="K532" s="270" t="s">
        <v>1</v>
      </c>
      <c r="L532" s="275"/>
      <c r="M532" s="276" t="s">
        <v>1</v>
      </c>
      <c r="N532" s="277" t="s">
        <v>41</v>
      </c>
      <c r="O532" s="91"/>
      <c r="P532" s="227">
        <f>O532*H532</f>
        <v>0</v>
      </c>
      <c r="Q532" s="227">
        <v>0</v>
      </c>
      <c r="R532" s="227">
        <f>Q532*H532</f>
        <v>0</v>
      </c>
      <c r="S532" s="227">
        <v>0</v>
      </c>
      <c r="T532" s="228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29" t="s">
        <v>181</v>
      </c>
      <c r="AT532" s="229" t="s">
        <v>323</v>
      </c>
      <c r="AU532" s="229" t="s">
        <v>86</v>
      </c>
      <c r="AY532" s="17" t="s">
        <v>128</v>
      </c>
      <c r="BE532" s="230">
        <f>IF(N532="základní",J532,0)</f>
        <v>0</v>
      </c>
      <c r="BF532" s="230">
        <f>IF(N532="snížená",J532,0)</f>
        <v>0</v>
      </c>
      <c r="BG532" s="230">
        <f>IF(N532="zákl. přenesená",J532,0)</f>
        <v>0</v>
      </c>
      <c r="BH532" s="230">
        <f>IF(N532="sníž. přenesená",J532,0)</f>
        <v>0</v>
      </c>
      <c r="BI532" s="230">
        <f>IF(N532="nulová",J532,0)</f>
        <v>0</v>
      </c>
      <c r="BJ532" s="17" t="s">
        <v>84</v>
      </c>
      <c r="BK532" s="230">
        <f>ROUND(I532*H532,2)</f>
        <v>0</v>
      </c>
      <c r="BL532" s="17" t="s">
        <v>135</v>
      </c>
      <c r="BM532" s="229" t="s">
        <v>686</v>
      </c>
    </row>
    <row r="533" s="2" customFormat="1">
      <c r="A533" s="38"/>
      <c r="B533" s="39"/>
      <c r="C533" s="40"/>
      <c r="D533" s="231" t="s">
        <v>137</v>
      </c>
      <c r="E533" s="40"/>
      <c r="F533" s="232" t="s">
        <v>685</v>
      </c>
      <c r="G533" s="40"/>
      <c r="H533" s="40"/>
      <c r="I533" s="233"/>
      <c r="J533" s="40"/>
      <c r="K533" s="40"/>
      <c r="L533" s="44"/>
      <c r="M533" s="234"/>
      <c r="N533" s="235"/>
      <c r="O533" s="91"/>
      <c r="P533" s="91"/>
      <c r="Q533" s="91"/>
      <c r="R533" s="91"/>
      <c r="S533" s="91"/>
      <c r="T533" s="92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7" t="s">
        <v>137</v>
      </c>
      <c r="AU533" s="17" t="s">
        <v>86</v>
      </c>
    </row>
    <row r="534" s="12" customFormat="1" ht="22.8" customHeight="1">
      <c r="A534" s="12"/>
      <c r="B534" s="202"/>
      <c r="C534" s="203"/>
      <c r="D534" s="204" t="s">
        <v>75</v>
      </c>
      <c r="E534" s="216" t="s">
        <v>189</v>
      </c>
      <c r="F534" s="216" t="s">
        <v>687</v>
      </c>
      <c r="G534" s="203"/>
      <c r="H534" s="203"/>
      <c r="I534" s="206"/>
      <c r="J534" s="217">
        <f>BK534</f>
        <v>0</v>
      </c>
      <c r="K534" s="203"/>
      <c r="L534" s="208"/>
      <c r="M534" s="209"/>
      <c r="N534" s="210"/>
      <c r="O534" s="210"/>
      <c r="P534" s="211">
        <f>SUM(P535:P640)</f>
        <v>0</v>
      </c>
      <c r="Q534" s="210"/>
      <c r="R534" s="211">
        <f>SUM(R535:R640)</f>
        <v>141.48811939999999</v>
      </c>
      <c r="S534" s="210"/>
      <c r="T534" s="212">
        <f>SUM(T535:T640)</f>
        <v>0</v>
      </c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R534" s="213" t="s">
        <v>84</v>
      </c>
      <c r="AT534" s="214" t="s">
        <v>75</v>
      </c>
      <c r="AU534" s="214" t="s">
        <v>84</v>
      </c>
      <c r="AY534" s="213" t="s">
        <v>128</v>
      </c>
      <c r="BK534" s="215">
        <f>SUM(BK535:BK640)</f>
        <v>0</v>
      </c>
    </row>
    <row r="535" s="2" customFormat="1" ht="24.15" customHeight="1">
      <c r="A535" s="38"/>
      <c r="B535" s="39"/>
      <c r="C535" s="218" t="s">
        <v>688</v>
      </c>
      <c r="D535" s="218" t="s">
        <v>130</v>
      </c>
      <c r="E535" s="219" t="s">
        <v>689</v>
      </c>
      <c r="F535" s="220" t="s">
        <v>690</v>
      </c>
      <c r="G535" s="221" t="s">
        <v>141</v>
      </c>
      <c r="H535" s="222">
        <v>2</v>
      </c>
      <c r="I535" s="223"/>
      <c r="J535" s="224">
        <f>ROUND(I535*H535,2)</f>
        <v>0</v>
      </c>
      <c r="K535" s="220" t="s">
        <v>134</v>
      </c>
      <c r="L535" s="44"/>
      <c r="M535" s="225" t="s">
        <v>1</v>
      </c>
      <c r="N535" s="226" t="s">
        <v>41</v>
      </c>
      <c r="O535" s="91"/>
      <c r="P535" s="227">
        <f>O535*H535</f>
        <v>0</v>
      </c>
      <c r="Q535" s="227">
        <v>0.00069999999999999999</v>
      </c>
      <c r="R535" s="227">
        <f>Q535*H535</f>
        <v>0.0014</v>
      </c>
      <c r="S535" s="227">
        <v>0</v>
      </c>
      <c r="T535" s="228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29" t="s">
        <v>135</v>
      </c>
      <c r="AT535" s="229" t="s">
        <v>130</v>
      </c>
      <c r="AU535" s="229" t="s">
        <v>86</v>
      </c>
      <c r="AY535" s="17" t="s">
        <v>128</v>
      </c>
      <c r="BE535" s="230">
        <f>IF(N535="základní",J535,0)</f>
        <v>0</v>
      </c>
      <c r="BF535" s="230">
        <f>IF(N535="snížená",J535,0)</f>
        <v>0</v>
      </c>
      <c r="BG535" s="230">
        <f>IF(N535="zákl. přenesená",J535,0)</f>
        <v>0</v>
      </c>
      <c r="BH535" s="230">
        <f>IF(N535="sníž. přenesená",J535,0)</f>
        <v>0</v>
      </c>
      <c r="BI535" s="230">
        <f>IF(N535="nulová",J535,0)</f>
        <v>0</v>
      </c>
      <c r="BJ535" s="17" t="s">
        <v>84</v>
      </c>
      <c r="BK535" s="230">
        <f>ROUND(I535*H535,2)</f>
        <v>0</v>
      </c>
      <c r="BL535" s="17" t="s">
        <v>135</v>
      </c>
      <c r="BM535" s="229" t="s">
        <v>691</v>
      </c>
    </row>
    <row r="536" s="2" customFormat="1">
      <c r="A536" s="38"/>
      <c r="B536" s="39"/>
      <c r="C536" s="40"/>
      <c r="D536" s="231" t="s">
        <v>137</v>
      </c>
      <c r="E536" s="40"/>
      <c r="F536" s="232" t="s">
        <v>692</v>
      </c>
      <c r="G536" s="40"/>
      <c r="H536" s="40"/>
      <c r="I536" s="233"/>
      <c r="J536" s="40"/>
      <c r="K536" s="40"/>
      <c r="L536" s="44"/>
      <c r="M536" s="234"/>
      <c r="N536" s="235"/>
      <c r="O536" s="91"/>
      <c r="P536" s="91"/>
      <c r="Q536" s="91"/>
      <c r="R536" s="91"/>
      <c r="S536" s="91"/>
      <c r="T536" s="92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T536" s="17" t="s">
        <v>137</v>
      </c>
      <c r="AU536" s="17" t="s">
        <v>86</v>
      </c>
    </row>
    <row r="537" s="2" customFormat="1" ht="24.15" customHeight="1">
      <c r="A537" s="38"/>
      <c r="B537" s="39"/>
      <c r="C537" s="268" t="s">
        <v>693</v>
      </c>
      <c r="D537" s="268" t="s">
        <v>323</v>
      </c>
      <c r="E537" s="269" t="s">
        <v>694</v>
      </c>
      <c r="F537" s="270" t="s">
        <v>695</v>
      </c>
      <c r="G537" s="271" t="s">
        <v>141</v>
      </c>
      <c r="H537" s="272">
        <v>2</v>
      </c>
      <c r="I537" s="273"/>
      <c r="J537" s="274">
        <f>ROUND(I537*H537,2)</f>
        <v>0</v>
      </c>
      <c r="K537" s="270" t="s">
        <v>134</v>
      </c>
      <c r="L537" s="275"/>
      <c r="M537" s="276" t="s">
        <v>1</v>
      </c>
      <c r="N537" s="277" t="s">
        <v>41</v>
      </c>
      <c r="O537" s="91"/>
      <c r="P537" s="227">
        <f>O537*H537</f>
        <v>0</v>
      </c>
      <c r="Q537" s="227">
        <v>0.0025999999999999999</v>
      </c>
      <c r="R537" s="227">
        <f>Q537*H537</f>
        <v>0.0051999999999999998</v>
      </c>
      <c r="S537" s="227">
        <v>0</v>
      </c>
      <c r="T537" s="228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29" t="s">
        <v>181</v>
      </c>
      <c r="AT537" s="229" t="s">
        <v>323</v>
      </c>
      <c r="AU537" s="229" t="s">
        <v>86</v>
      </c>
      <c r="AY537" s="17" t="s">
        <v>128</v>
      </c>
      <c r="BE537" s="230">
        <f>IF(N537="základní",J537,0)</f>
        <v>0</v>
      </c>
      <c r="BF537" s="230">
        <f>IF(N537="snížená",J537,0)</f>
        <v>0</v>
      </c>
      <c r="BG537" s="230">
        <f>IF(N537="zákl. přenesená",J537,0)</f>
        <v>0</v>
      </c>
      <c r="BH537" s="230">
        <f>IF(N537="sníž. přenesená",J537,0)</f>
        <v>0</v>
      </c>
      <c r="BI537" s="230">
        <f>IF(N537="nulová",J537,0)</f>
        <v>0</v>
      </c>
      <c r="BJ537" s="17" t="s">
        <v>84</v>
      </c>
      <c r="BK537" s="230">
        <f>ROUND(I537*H537,2)</f>
        <v>0</v>
      </c>
      <c r="BL537" s="17" t="s">
        <v>135</v>
      </c>
      <c r="BM537" s="229" t="s">
        <v>696</v>
      </c>
    </row>
    <row r="538" s="2" customFormat="1">
      <c r="A538" s="38"/>
      <c r="B538" s="39"/>
      <c r="C538" s="40"/>
      <c r="D538" s="231" t="s">
        <v>137</v>
      </c>
      <c r="E538" s="40"/>
      <c r="F538" s="232" t="s">
        <v>695</v>
      </c>
      <c r="G538" s="40"/>
      <c r="H538" s="40"/>
      <c r="I538" s="233"/>
      <c r="J538" s="40"/>
      <c r="K538" s="40"/>
      <c r="L538" s="44"/>
      <c r="M538" s="234"/>
      <c r="N538" s="235"/>
      <c r="O538" s="91"/>
      <c r="P538" s="91"/>
      <c r="Q538" s="91"/>
      <c r="R538" s="91"/>
      <c r="S538" s="91"/>
      <c r="T538" s="92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T538" s="17" t="s">
        <v>137</v>
      </c>
      <c r="AU538" s="17" t="s">
        <v>86</v>
      </c>
    </row>
    <row r="539" s="2" customFormat="1" ht="24.15" customHeight="1">
      <c r="A539" s="38"/>
      <c r="B539" s="39"/>
      <c r="C539" s="218" t="s">
        <v>697</v>
      </c>
      <c r="D539" s="218" t="s">
        <v>130</v>
      </c>
      <c r="E539" s="219" t="s">
        <v>698</v>
      </c>
      <c r="F539" s="220" t="s">
        <v>699</v>
      </c>
      <c r="G539" s="221" t="s">
        <v>141</v>
      </c>
      <c r="H539" s="222">
        <v>2</v>
      </c>
      <c r="I539" s="223"/>
      <c r="J539" s="224">
        <f>ROUND(I539*H539,2)</f>
        <v>0</v>
      </c>
      <c r="K539" s="220" t="s">
        <v>134</v>
      </c>
      <c r="L539" s="44"/>
      <c r="M539" s="225" t="s">
        <v>1</v>
      </c>
      <c r="N539" s="226" t="s">
        <v>41</v>
      </c>
      <c r="O539" s="91"/>
      <c r="P539" s="227">
        <f>O539*H539</f>
        <v>0</v>
      </c>
      <c r="Q539" s="227">
        <v>0.11241</v>
      </c>
      <c r="R539" s="227">
        <f>Q539*H539</f>
        <v>0.22481999999999999</v>
      </c>
      <c r="S539" s="227">
        <v>0</v>
      </c>
      <c r="T539" s="228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29" t="s">
        <v>135</v>
      </c>
      <c r="AT539" s="229" t="s">
        <v>130</v>
      </c>
      <c r="AU539" s="229" t="s">
        <v>86</v>
      </c>
      <c r="AY539" s="17" t="s">
        <v>128</v>
      </c>
      <c r="BE539" s="230">
        <f>IF(N539="základní",J539,0)</f>
        <v>0</v>
      </c>
      <c r="BF539" s="230">
        <f>IF(N539="snížená",J539,0)</f>
        <v>0</v>
      </c>
      <c r="BG539" s="230">
        <f>IF(N539="zákl. přenesená",J539,0)</f>
        <v>0</v>
      </c>
      <c r="BH539" s="230">
        <f>IF(N539="sníž. přenesená",J539,0)</f>
        <v>0</v>
      </c>
      <c r="BI539" s="230">
        <f>IF(N539="nulová",J539,0)</f>
        <v>0</v>
      </c>
      <c r="BJ539" s="17" t="s">
        <v>84</v>
      </c>
      <c r="BK539" s="230">
        <f>ROUND(I539*H539,2)</f>
        <v>0</v>
      </c>
      <c r="BL539" s="17" t="s">
        <v>135</v>
      </c>
      <c r="BM539" s="229" t="s">
        <v>700</v>
      </c>
    </row>
    <row r="540" s="2" customFormat="1">
      <c r="A540" s="38"/>
      <c r="B540" s="39"/>
      <c r="C540" s="40"/>
      <c r="D540" s="231" t="s">
        <v>137</v>
      </c>
      <c r="E540" s="40"/>
      <c r="F540" s="232" t="s">
        <v>701</v>
      </c>
      <c r="G540" s="40"/>
      <c r="H540" s="40"/>
      <c r="I540" s="233"/>
      <c r="J540" s="40"/>
      <c r="K540" s="40"/>
      <c r="L540" s="44"/>
      <c r="M540" s="234"/>
      <c r="N540" s="235"/>
      <c r="O540" s="91"/>
      <c r="P540" s="91"/>
      <c r="Q540" s="91"/>
      <c r="R540" s="91"/>
      <c r="S540" s="91"/>
      <c r="T540" s="92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T540" s="17" t="s">
        <v>137</v>
      </c>
      <c r="AU540" s="17" t="s">
        <v>86</v>
      </c>
    </row>
    <row r="541" s="2" customFormat="1" ht="21.75" customHeight="1">
      <c r="A541" s="38"/>
      <c r="B541" s="39"/>
      <c r="C541" s="268" t="s">
        <v>702</v>
      </c>
      <c r="D541" s="268" t="s">
        <v>323</v>
      </c>
      <c r="E541" s="269" t="s">
        <v>703</v>
      </c>
      <c r="F541" s="270" t="s">
        <v>704</v>
      </c>
      <c r="G541" s="271" t="s">
        <v>141</v>
      </c>
      <c r="H541" s="272">
        <v>2</v>
      </c>
      <c r="I541" s="273"/>
      <c r="J541" s="274">
        <f>ROUND(I541*H541,2)</f>
        <v>0</v>
      </c>
      <c r="K541" s="270" t="s">
        <v>134</v>
      </c>
      <c r="L541" s="275"/>
      <c r="M541" s="276" t="s">
        <v>1</v>
      </c>
      <c r="N541" s="277" t="s">
        <v>41</v>
      </c>
      <c r="O541" s="91"/>
      <c r="P541" s="227">
        <f>O541*H541</f>
        <v>0</v>
      </c>
      <c r="Q541" s="227">
        <v>0.0061000000000000004</v>
      </c>
      <c r="R541" s="227">
        <f>Q541*H541</f>
        <v>0.012200000000000001</v>
      </c>
      <c r="S541" s="227">
        <v>0</v>
      </c>
      <c r="T541" s="228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29" t="s">
        <v>181</v>
      </c>
      <c r="AT541" s="229" t="s">
        <v>323</v>
      </c>
      <c r="AU541" s="229" t="s">
        <v>86</v>
      </c>
      <c r="AY541" s="17" t="s">
        <v>128</v>
      </c>
      <c r="BE541" s="230">
        <f>IF(N541="základní",J541,0)</f>
        <v>0</v>
      </c>
      <c r="BF541" s="230">
        <f>IF(N541="snížená",J541,0)</f>
        <v>0</v>
      </c>
      <c r="BG541" s="230">
        <f>IF(N541="zákl. přenesená",J541,0)</f>
        <v>0</v>
      </c>
      <c r="BH541" s="230">
        <f>IF(N541="sníž. přenesená",J541,0)</f>
        <v>0</v>
      </c>
      <c r="BI541" s="230">
        <f>IF(N541="nulová",J541,0)</f>
        <v>0</v>
      </c>
      <c r="BJ541" s="17" t="s">
        <v>84</v>
      </c>
      <c r="BK541" s="230">
        <f>ROUND(I541*H541,2)</f>
        <v>0</v>
      </c>
      <c r="BL541" s="17" t="s">
        <v>135</v>
      </c>
      <c r="BM541" s="229" t="s">
        <v>705</v>
      </c>
    </row>
    <row r="542" s="2" customFormat="1">
      <c r="A542" s="38"/>
      <c r="B542" s="39"/>
      <c r="C542" s="40"/>
      <c r="D542" s="231" t="s">
        <v>137</v>
      </c>
      <c r="E542" s="40"/>
      <c r="F542" s="232" t="s">
        <v>704</v>
      </c>
      <c r="G542" s="40"/>
      <c r="H542" s="40"/>
      <c r="I542" s="233"/>
      <c r="J542" s="40"/>
      <c r="K542" s="40"/>
      <c r="L542" s="44"/>
      <c r="M542" s="234"/>
      <c r="N542" s="235"/>
      <c r="O542" s="91"/>
      <c r="P542" s="91"/>
      <c r="Q542" s="91"/>
      <c r="R542" s="91"/>
      <c r="S542" s="91"/>
      <c r="T542" s="92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T542" s="17" t="s">
        <v>137</v>
      </c>
      <c r="AU542" s="17" t="s">
        <v>86</v>
      </c>
    </row>
    <row r="543" s="2" customFormat="1" ht="16.5" customHeight="1">
      <c r="A543" s="38"/>
      <c r="B543" s="39"/>
      <c r="C543" s="268" t="s">
        <v>706</v>
      </c>
      <c r="D543" s="268" t="s">
        <v>323</v>
      </c>
      <c r="E543" s="269" t="s">
        <v>707</v>
      </c>
      <c r="F543" s="270" t="s">
        <v>708</v>
      </c>
      <c r="G543" s="271" t="s">
        <v>141</v>
      </c>
      <c r="H543" s="272">
        <v>2</v>
      </c>
      <c r="I543" s="273"/>
      <c r="J543" s="274">
        <f>ROUND(I543*H543,2)</f>
        <v>0</v>
      </c>
      <c r="K543" s="270" t="s">
        <v>134</v>
      </c>
      <c r="L543" s="275"/>
      <c r="M543" s="276" t="s">
        <v>1</v>
      </c>
      <c r="N543" s="277" t="s">
        <v>41</v>
      </c>
      <c r="O543" s="91"/>
      <c r="P543" s="227">
        <f>O543*H543</f>
        <v>0</v>
      </c>
      <c r="Q543" s="227">
        <v>0.0030000000000000001</v>
      </c>
      <c r="R543" s="227">
        <f>Q543*H543</f>
        <v>0.0060000000000000001</v>
      </c>
      <c r="S543" s="227">
        <v>0</v>
      </c>
      <c r="T543" s="228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29" t="s">
        <v>181</v>
      </c>
      <c r="AT543" s="229" t="s">
        <v>323</v>
      </c>
      <c r="AU543" s="229" t="s">
        <v>86</v>
      </c>
      <c r="AY543" s="17" t="s">
        <v>128</v>
      </c>
      <c r="BE543" s="230">
        <f>IF(N543="základní",J543,0)</f>
        <v>0</v>
      </c>
      <c r="BF543" s="230">
        <f>IF(N543="snížená",J543,0)</f>
        <v>0</v>
      </c>
      <c r="BG543" s="230">
        <f>IF(N543="zákl. přenesená",J543,0)</f>
        <v>0</v>
      </c>
      <c r="BH543" s="230">
        <f>IF(N543="sníž. přenesená",J543,0)</f>
        <v>0</v>
      </c>
      <c r="BI543" s="230">
        <f>IF(N543="nulová",J543,0)</f>
        <v>0</v>
      </c>
      <c r="BJ543" s="17" t="s">
        <v>84</v>
      </c>
      <c r="BK543" s="230">
        <f>ROUND(I543*H543,2)</f>
        <v>0</v>
      </c>
      <c r="BL543" s="17" t="s">
        <v>135</v>
      </c>
      <c r="BM543" s="229" t="s">
        <v>709</v>
      </c>
    </row>
    <row r="544" s="2" customFormat="1">
      <c r="A544" s="38"/>
      <c r="B544" s="39"/>
      <c r="C544" s="40"/>
      <c r="D544" s="231" t="s">
        <v>137</v>
      </c>
      <c r="E544" s="40"/>
      <c r="F544" s="232" t="s">
        <v>708</v>
      </c>
      <c r="G544" s="40"/>
      <c r="H544" s="40"/>
      <c r="I544" s="233"/>
      <c r="J544" s="40"/>
      <c r="K544" s="40"/>
      <c r="L544" s="44"/>
      <c r="M544" s="234"/>
      <c r="N544" s="235"/>
      <c r="O544" s="91"/>
      <c r="P544" s="91"/>
      <c r="Q544" s="91"/>
      <c r="R544" s="91"/>
      <c r="S544" s="91"/>
      <c r="T544" s="92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7" t="s">
        <v>137</v>
      </c>
      <c r="AU544" s="17" t="s">
        <v>86</v>
      </c>
    </row>
    <row r="545" s="2" customFormat="1" ht="21.75" customHeight="1">
      <c r="A545" s="38"/>
      <c r="B545" s="39"/>
      <c r="C545" s="268" t="s">
        <v>710</v>
      </c>
      <c r="D545" s="268" t="s">
        <v>323</v>
      </c>
      <c r="E545" s="269" t="s">
        <v>711</v>
      </c>
      <c r="F545" s="270" t="s">
        <v>712</v>
      </c>
      <c r="G545" s="271" t="s">
        <v>141</v>
      </c>
      <c r="H545" s="272">
        <v>4</v>
      </c>
      <c r="I545" s="273"/>
      <c r="J545" s="274">
        <f>ROUND(I545*H545,2)</f>
        <v>0</v>
      </c>
      <c r="K545" s="270" t="s">
        <v>134</v>
      </c>
      <c r="L545" s="275"/>
      <c r="M545" s="276" t="s">
        <v>1</v>
      </c>
      <c r="N545" s="277" t="s">
        <v>41</v>
      </c>
      <c r="O545" s="91"/>
      <c r="P545" s="227">
        <f>O545*H545</f>
        <v>0</v>
      </c>
      <c r="Q545" s="227">
        <v>0.00035</v>
      </c>
      <c r="R545" s="227">
        <f>Q545*H545</f>
        <v>0.0014</v>
      </c>
      <c r="S545" s="227">
        <v>0</v>
      </c>
      <c r="T545" s="228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229" t="s">
        <v>181</v>
      </c>
      <c r="AT545" s="229" t="s">
        <v>323</v>
      </c>
      <c r="AU545" s="229" t="s">
        <v>86</v>
      </c>
      <c r="AY545" s="17" t="s">
        <v>128</v>
      </c>
      <c r="BE545" s="230">
        <f>IF(N545="základní",J545,0)</f>
        <v>0</v>
      </c>
      <c r="BF545" s="230">
        <f>IF(N545="snížená",J545,0)</f>
        <v>0</v>
      </c>
      <c r="BG545" s="230">
        <f>IF(N545="zákl. přenesená",J545,0)</f>
        <v>0</v>
      </c>
      <c r="BH545" s="230">
        <f>IF(N545="sníž. přenesená",J545,0)</f>
        <v>0</v>
      </c>
      <c r="BI545" s="230">
        <f>IF(N545="nulová",J545,0)</f>
        <v>0</v>
      </c>
      <c r="BJ545" s="17" t="s">
        <v>84</v>
      </c>
      <c r="BK545" s="230">
        <f>ROUND(I545*H545,2)</f>
        <v>0</v>
      </c>
      <c r="BL545" s="17" t="s">
        <v>135</v>
      </c>
      <c r="BM545" s="229" t="s">
        <v>713</v>
      </c>
    </row>
    <row r="546" s="2" customFormat="1">
      <c r="A546" s="38"/>
      <c r="B546" s="39"/>
      <c r="C546" s="40"/>
      <c r="D546" s="231" t="s">
        <v>137</v>
      </c>
      <c r="E546" s="40"/>
      <c r="F546" s="232" t="s">
        <v>712</v>
      </c>
      <c r="G546" s="40"/>
      <c r="H546" s="40"/>
      <c r="I546" s="233"/>
      <c r="J546" s="40"/>
      <c r="K546" s="40"/>
      <c r="L546" s="44"/>
      <c r="M546" s="234"/>
      <c r="N546" s="235"/>
      <c r="O546" s="91"/>
      <c r="P546" s="91"/>
      <c r="Q546" s="91"/>
      <c r="R546" s="91"/>
      <c r="S546" s="91"/>
      <c r="T546" s="92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T546" s="17" t="s">
        <v>137</v>
      </c>
      <c r="AU546" s="17" t="s">
        <v>86</v>
      </c>
    </row>
    <row r="547" s="2" customFormat="1" ht="16.5" customHeight="1">
      <c r="A547" s="38"/>
      <c r="B547" s="39"/>
      <c r="C547" s="268" t="s">
        <v>714</v>
      </c>
      <c r="D547" s="268" t="s">
        <v>323</v>
      </c>
      <c r="E547" s="269" t="s">
        <v>715</v>
      </c>
      <c r="F547" s="270" t="s">
        <v>716</v>
      </c>
      <c r="G547" s="271" t="s">
        <v>141</v>
      </c>
      <c r="H547" s="272">
        <v>2</v>
      </c>
      <c r="I547" s="273"/>
      <c r="J547" s="274">
        <f>ROUND(I547*H547,2)</f>
        <v>0</v>
      </c>
      <c r="K547" s="270" t="s">
        <v>134</v>
      </c>
      <c r="L547" s="275"/>
      <c r="M547" s="276" t="s">
        <v>1</v>
      </c>
      <c r="N547" s="277" t="s">
        <v>41</v>
      </c>
      <c r="O547" s="91"/>
      <c r="P547" s="227">
        <f>O547*H547</f>
        <v>0</v>
      </c>
      <c r="Q547" s="227">
        <v>0.00010000000000000001</v>
      </c>
      <c r="R547" s="227">
        <f>Q547*H547</f>
        <v>0.00020000000000000001</v>
      </c>
      <c r="S547" s="227">
        <v>0</v>
      </c>
      <c r="T547" s="228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229" t="s">
        <v>181</v>
      </c>
      <c r="AT547" s="229" t="s">
        <v>323</v>
      </c>
      <c r="AU547" s="229" t="s">
        <v>86</v>
      </c>
      <c r="AY547" s="17" t="s">
        <v>128</v>
      </c>
      <c r="BE547" s="230">
        <f>IF(N547="základní",J547,0)</f>
        <v>0</v>
      </c>
      <c r="BF547" s="230">
        <f>IF(N547="snížená",J547,0)</f>
        <v>0</v>
      </c>
      <c r="BG547" s="230">
        <f>IF(N547="zákl. přenesená",J547,0)</f>
        <v>0</v>
      </c>
      <c r="BH547" s="230">
        <f>IF(N547="sníž. přenesená",J547,0)</f>
        <v>0</v>
      </c>
      <c r="BI547" s="230">
        <f>IF(N547="nulová",J547,0)</f>
        <v>0</v>
      </c>
      <c r="BJ547" s="17" t="s">
        <v>84</v>
      </c>
      <c r="BK547" s="230">
        <f>ROUND(I547*H547,2)</f>
        <v>0</v>
      </c>
      <c r="BL547" s="17" t="s">
        <v>135</v>
      </c>
      <c r="BM547" s="229" t="s">
        <v>717</v>
      </c>
    </row>
    <row r="548" s="2" customFormat="1">
      <c r="A548" s="38"/>
      <c r="B548" s="39"/>
      <c r="C548" s="40"/>
      <c r="D548" s="231" t="s">
        <v>137</v>
      </c>
      <c r="E548" s="40"/>
      <c r="F548" s="232" t="s">
        <v>716</v>
      </c>
      <c r="G548" s="40"/>
      <c r="H548" s="40"/>
      <c r="I548" s="233"/>
      <c r="J548" s="40"/>
      <c r="K548" s="40"/>
      <c r="L548" s="44"/>
      <c r="M548" s="234"/>
      <c r="N548" s="235"/>
      <c r="O548" s="91"/>
      <c r="P548" s="91"/>
      <c r="Q548" s="91"/>
      <c r="R548" s="91"/>
      <c r="S548" s="91"/>
      <c r="T548" s="92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T548" s="17" t="s">
        <v>137</v>
      </c>
      <c r="AU548" s="17" t="s">
        <v>86</v>
      </c>
    </row>
    <row r="549" s="2" customFormat="1" ht="33" customHeight="1">
      <c r="A549" s="38"/>
      <c r="B549" s="39"/>
      <c r="C549" s="218" t="s">
        <v>718</v>
      </c>
      <c r="D549" s="218" t="s">
        <v>130</v>
      </c>
      <c r="E549" s="219" t="s">
        <v>719</v>
      </c>
      <c r="F549" s="220" t="s">
        <v>720</v>
      </c>
      <c r="G549" s="221" t="s">
        <v>208</v>
      </c>
      <c r="H549" s="222">
        <v>185</v>
      </c>
      <c r="I549" s="223"/>
      <c r="J549" s="224">
        <f>ROUND(I549*H549,2)</f>
        <v>0</v>
      </c>
      <c r="K549" s="220" t="s">
        <v>134</v>
      </c>
      <c r="L549" s="44"/>
      <c r="M549" s="225" t="s">
        <v>1</v>
      </c>
      <c r="N549" s="226" t="s">
        <v>41</v>
      </c>
      <c r="O549" s="91"/>
      <c r="P549" s="227">
        <f>O549*H549</f>
        <v>0</v>
      </c>
      <c r="Q549" s="227">
        <v>0.080879999999999994</v>
      </c>
      <c r="R549" s="227">
        <f>Q549*H549</f>
        <v>14.9628</v>
      </c>
      <c r="S549" s="227">
        <v>0</v>
      </c>
      <c r="T549" s="228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29" t="s">
        <v>135</v>
      </c>
      <c r="AT549" s="229" t="s">
        <v>130</v>
      </c>
      <c r="AU549" s="229" t="s">
        <v>86</v>
      </c>
      <c r="AY549" s="17" t="s">
        <v>128</v>
      </c>
      <c r="BE549" s="230">
        <f>IF(N549="základní",J549,0)</f>
        <v>0</v>
      </c>
      <c r="BF549" s="230">
        <f>IF(N549="snížená",J549,0)</f>
        <v>0</v>
      </c>
      <c r="BG549" s="230">
        <f>IF(N549="zákl. přenesená",J549,0)</f>
        <v>0</v>
      </c>
      <c r="BH549" s="230">
        <f>IF(N549="sníž. přenesená",J549,0)</f>
        <v>0</v>
      </c>
      <c r="BI549" s="230">
        <f>IF(N549="nulová",J549,0)</f>
        <v>0</v>
      </c>
      <c r="BJ549" s="17" t="s">
        <v>84</v>
      </c>
      <c r="BK549" s="230">
        <f>ROUND(I549*H549,2)</f>
        <v>0</v>
      </c>
      <c r="BL549" s="17" t="s">
        <v>135</v>
      </c>
      <c r="BM549" s="229" t="s">
        <v>721</v>
      </c>
    </row>
    <row r="550" s="2" customFormat="1">
      <c r="A550" s="38"/>
      <c r="B550" s="39"/>
      <c r="C550" s="40"/>
      <c r="D550" s="231" t="s">
        <v>137</v>
      </c>
      <c r="E550" s="40"/>
      <c r="F550" s="232" t="s">
        <v>722</v>
      </c>
      <c r="G550" s="40"/>
      <c r="H550" s="40"/>
      <c r="I550" s="233"/>
      <c r="J550" s="40"/>
      <c r="K550" s="40"/>
      <c r="L550" s="44"/>
      <c r="M550" s="234"/>
      <c r="N550" s="235"/>
      <c r="O550" s="91"/>
      <c r="P550" s="91"/>
      <c r="Q550" s="91"/>
      <c r="R550" s="91"/>
      <c r="S550" s="91"/>
      <c r="T550" s="92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7" t="s">
        <v>137</v>
      </c>
      <c r="AU550" s="17" t="s">
        <v>86</v>
      </c>
    </row>
    <row r="551" s="13" customFormat="1">
      <c r="A551" s="13"/>
      <c r="B551" s="236"/>
      <c r="C551" s="237"/>
      <c r="D551" s="231" t="s">
        <v>149</v>
      </c>
      <c r="E551" s="238" t="s">
        <v>1</v>
      </c>
      <c r="F551" s="239" t="s">
        <v>220</v>
      </c>
      <c r="G551" s="237"/>
      <c r="H551" s="238" t="s">
        <v>1</v>
      </c>
      <c r="I551" s="240"/>
      <c r="J551" s="237"/>
      <c r="K551" s="237"/>
      <c r="L551" s="241"/>
      <c r="M551" s="242"/>
      <c r="N551" s="243"/>
      <c r="O551" s="243"/>
      <c r="P551" s="243"/>
      <c r="Q551" s="243"/>
      <c r="R551" s="243"/>
      <c r="S551" s="243"/>
      <c r="T551" s="24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5" t="s">
        <v>149</v>
      </c>
      <c r="AU551" s="245" t="s">
        <v>86</v>
      </c>
      <c r="AV551" s="13" t="s">
        <v>84</v>
      </c>
      <c r="AW551" s="13" t="s">
        <v>32</v>
      </c>
      <c r="AX551" s="13" t="s">
        <v>76</v>
      </c>
      <c r="AY551" s="245" t="s">
        <v>128</v>
      </c>
    </row>
    <row r="552" s="14" customFormat="1">
      <c r="A552" s="14"/>
      <c r="B552" s="246"/>
      <c r="C552" s="247"/>
      <c r="D552" s="231" t="s">
        <v>149</v>
      </c>
      <c r="E552" s="248" t="s">
        <v>1</v>
      </c>
      <c r="F552" s="249" t="s">
        <v>390</v>
      </c>
      <c r="G552" s="247"/>
      <c r="H552" s="250">
        <v>35</v>
      </c>
      <c r="I552" s="251"/>
      <c r="J552" s="247"/>
      <c r="K552" s="247"/>
      <c r="L552" s="252"/>
      <c r="M552" s="253"/>
      <c r="N552" s="254"/>
      <c r="O552" s="254"/>
      <c r="P552" s="254"/>
      <c r="Q552" s="254"/>
      <c r="R552" s="254"/>
      <c r="S552" s="254"/>
      <c r="T552" s="255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6" t="s">
        <v>149</v>
      </c>
      <c r="AU552" s="256" t="s">
        <v>86</v>
      </c>
      <c r="AV552" s="14" t="s">
        <v>86</v>
      </c>
      <c r="AW552" s="14" t="s">
        <v>32</v>
      </c>
      <c r="AX552" s="14" t="s">
        <v>76</v>
      </c>
      <c r="AY552" s="256" t="s">
        <v>128</v>
      </c>
    </row>
    <row r="553" s="13" customFormat="1">
      <c r="A553" s="13"/>
      <c r="B553" s="236"/>
      <c r="C553" s="237"/>
      <c r="D553" s="231" t="s">
        <v>149</v>
      </c>
      <c r="E553" s="238" t="s">
        <v>1</v>
      </c>
      <c r="F553" s="239" t="s">
        <v>222</v>
      </c>
      <c r="G553" s="237"/>
      <c r="H553" s="238" t="s">
        <v>1</v>
      </c>
      <c r="I553" s="240"/>
      <c r="J553" s="237"/>
      <c r="K553" s="237"/>
      <c r="L553" s="241"/>
      <c r="M553" s="242"/>
      <c r="N553" s="243"/>
      <c r="O553" s="243"/>
      <c r="P553" s="243"/>
      <c r="Q553" s="243"/>
      <c r="R553" s="243"/>
      <c r="S553" s="243"/>
      <c r="T553" s="24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5" t="s">
        <v>149</v>
      </c>
      <c r="AU553" s="245" t="s">
        <v>86</v>
      </c>
      <c r="AV553" s="13" t="s">
        <v>84</v>
      </c>
      <c r="AW553" s="13" t="s">
        <v>32</v>
      </c>
      <c r="AX553" s="13" t="s">
        <v>76</v>
      </c>
      <c r="AY553" s="245" t="s">
        <v>128</v>
      </c>
    </row>
    <row r="554" s="14" customFormat="1">
      <c r="A554" s="14"/>
      <c r="B554" s="246"/>
      <c r="C554" s="247"/>
      <c r="D554" s="231" t="s">
        <v>149</v>
      </c>
      <c r="E554" s="248" t="s">
        <v>1</v>
      </c>
      <c r="F554" s="249" t="s">
        <v>723</v>
      </c>
      <c r="G554" s="247"/>
      <c r="H554" s="250">
        <v>150</v>
      </c>
      <c r="I554" s="251"/>
      <c r="J554" s="247"/>
      <c r="K554" s="247"/>
      <c r="L554" s="252"/>
      <c r="M554" s="253"/>
      <c r="N554" s="254"/>
      <c r="O554" s="254"/>
      <c r="P554" s="254"/>
      <c r="Q554" s="254"/>
      <c r="R554" s="254"/>
      <c r="S554" s="254"/>
      <c r="T554" s="25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6" t="s">
        <v>149</v>
      </c>
      <c r="AU554" s="256" t="s">
        <v>86</v>
      </c>
      <c r="AV554" s="14" t="s">
        <v>86</v>
      </c>
      <c r="AW554" s="14" t="s">
        <v>32</v>
      </c>
      <c r="AX554" s="14" t="s">
        <v>76</v>
      </c>
      <c r="AY554" s="256" t="s">
        <v>128</v>
      </c>
    </row>
    <row r="555" s="15" customFormat="1">
      <c r="A555" s="15"/>
      <c r="B555" s="257"/>
      <c r="C555" s="258"/>
      <c r="D555" s="231" t="s">
        <v>149</v>
      </c>
      <c r="E555" s="259" t="s">
        <v>1</v>
      </c>
      <c r="F555" s="260" t="s">
        <v>164</v>
      </c>
      <c r="G555" s="258"/>
      <c r="H555" s="261">
        <v>185</v>
      </c>
      <c r="I555" s="262"/>
      <c r="J555" s="258"/>
      <c r="K555" s="258"/>
      <c r="L555" s="263"/>
      <c r="M555" s="264"/>
      <c r="N555" s="265"/>
      <c r="O555" s="265"/>
      <c r="P555" s="265"/>
      <c r="Q555" s="265"/>
      <c r="R555" s="265"/>
      <c r="S555" s="265"/>
      <c r="T555" s="266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67" t="s">
        <v>149</v>
      </c>
      <c r="AU555" s="267" t="s">
        <v>86</v>
      </c>
      <c r="AV555" s="15" t="s">
        <v>135</v>
      </c>
      <c r="AW555" s="15" t="s">
        <v>32</v>
      </c>
      <c r="AX555" s="15" t="s">
        <v>84</v>
      </c>
      <c r="AY555" s="267" t="s">
        <v>128</v>
      </c>
    </row>
    <row r="556" s="2" customFormat="1" ht="16.5" customHeight="1">
      <c r="A556" s="38"/>
      <c r="B556" s="39"/>
      <c r="C556" s="268" t="s">
        <v>724</v>
      </c>
      <c r="D556" s="268" t="s">
        <v>323</v>
      </c>
      <c r="E556" s="269" t="s">
        <v>725</v>
      </c>
      <c r="F556" s="270" t="s">
        <v>726</v>
      </c>
      <c r="G556" s="271" t="s">
        <v>208</v>
      </c>
      <c r="H556" s="272">
        <v>188.69999999999999</v>
      </c>
      <c r="I556" s="273"/>
      <c r="J556" s="274">
        <f>ROUND(I556*H556,2)</f>
        <v>0</v>
      </c>
      <c r="K556" s="270" t="s">
        <v>134</v>
      </c>
      <c r="L556" s="275"/>
      <c r="M556" s="276" t="s">
        <v>1</v>
      </c>
      <c r="N556" s="277" t="s">
        <v>41</v>
      </c>
      <c r="O556" s="91"/>
      <c r="P556" s="227">
        <f>O556*H556</f>
        <v>0</v>
      </c>
      <c r="Q556" s="227">
        <v>0.056000000000000001</v>
      </c>
      <c r="R556" s="227">
        <f>Q556*H556</f>
        <v>10.5672</v>
      </c>
      <c r="S556" s="227">
        <v>0</v>
      </c>
      <c r="T556" s="228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29" t="s">
        <v>181</v>
      </c>
      <c r="AT556" s="229" t="s">
        <v>323</v>
      </c>
      <c r="AU556" s="229" t="s">
        <v>86</v>
      </c>
      <c r="AY556" s="17" t="s">
        <v>128</v>
      </c>
      <c r="BE556" s="230">
        <f>IF(N556="základní",J556,0)</f>
        <v>0</v>
      </c>
      <c r="BF556" s="230">
        <f>IF(N556="snížená",J556,0)</f>
        <v>0</v>
      </c>
      <c r="BG556" s="230">
        <f>IF(N556="zákl. přenesená",J556,0)</f>
        <v>0</v>
      </c>
      <c r="BH556" s="230">
        <f>IF(N556="sníž. přenesená",J556,0)</f>
        <v>0</v>
      </c>
      <c r="BI556" s="230">
        <f>IF(N556="nulová",J556,0)</f>
        <v>0</v>
      </c>
      <c r="BJ556" s="17" t="s">
        <v>84</v>
      </c>
      <c r="BK556" s="230">
        <f>ROUND(I556*H556,2)</f>
        <v>0</v>
      </c>
      <c r="BL556" s="17" t="s">
        <v>135</v>
      </c>
      <c r="BM556" s="229" t="s">
        <v>727</v>
      </c>
    </row>
    <row r="557" s="2" customFormat="1">
      <c r="A557" s="38"/>
      <c r="B557" s="39"/>
      <c r="C557" s="40"/>
      <c r="D557" s="231" t="s">
        <v>137</v>
      </c>
      <c r="E557" s="40"/>
      <c r="F557" s="232" t="s">
        <v>726</v>
      </c>
      <c r="G557" s="40"/>
      <c r="H557" s="40"/>
      <c r="I557" s="233"/>
      <c r="J557" s="40"/>
      <c r="K557" s="40"/>
      <c r="L557" s="44"/>
      <c r="M557" s="234"/>
      <c r="N557" s="235"/>
      <c r="O557" s="91"/>
      <c r="P557" s="91"/>
      <c r="Q557" s="91"/>
      <c r="R557" s="91"/>
      <c r="S557" s="91"/>
      <c r="T557" s="92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7" t="s">
        <v>137</v>
      </c>
      <c r="AU557" s="17" t="s">
        <v>86</v>
      </c>
    </row>
    <row r="558" s="14" customFormat="1">
      <c r="A558" s="14"/>
      <c r="B558" s="246"/>
      <c r="C558" s="247"/>
      <c r="D558" s="231" t="s">
        <v>149</v>
      </c>
      <c r="E558" s="247"/>
      <c r="F558" s="249" t="s">
        <v>728</v>
      </c>
      <c r="G558" s="247"/>
      <c r="H558" s="250">
        <v>188.69999999999999</v>
      </c>
      <c r="I558" s="251"/>
      <c r="J558" s="247"/>
      <c r="K558" s="247"/>
      <c r="L558" s="252"/>
      <c r="M558" s="253"/>
      <c r="N558" s="254"/>
      <c r="O558" s="254"/>
      <c r="P558" s="254"/>
      <c r="Q558" s="254"/>
      <c r="R558" s="254"/>
      <c r="S558" s="254"/>
      <c r="T558" s="255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6" t="s">
        <v>149</v>
      </c>
      <c r="AU558" s="256" t="s">
        <v>86</v>
      </c>
      <c r="AV558" s="14" t="s">
        <v>86</v>
      </c>
      <c r="AW558" s="14" t="s">
        <v>4</v>
      </c>
      <c r="AX558" s="14" t="s">
        <v>84</v>
      </c>
      <c r="AY558" s="256" t="s">
        <v>128</v>
      </c>
    </row>
    <row r="559" s="2" customFormat="1" ht="24.15" customHeight="1">
      <c r="A559" s="38"/>
      <c r="B559" s="39"/>
      <c r="C559" s="218" t="s">
        <v>729</v>
      </c>
      <c r="D559" s="218" t="s">
        <v>130</v>
      </c>
      <c r="E559" s="219" t="s">
        <v>730</v>
      </c>
      <c r="F559" s="220" t="s">
        <v>731</v>
      </c>
      <c r="G559" s="221" t="s">
        <v>208</v>
      </c>
      <c r="H559" s="222">
        <v>13.199999999999999</v>
      </c>
      <c r="I559" s="223"/>
      <c r="J559" s="224">
        <f>ROUND(I559*H559,2)</f>
        <v>0</v>
      </c>
      <c r="K559" s="220" t="s">
        <v>134</v>
      </c>
      <c r="L559" s="44"/>
      <c r="M559" s="225" t="s">
        <v>1</v>
      </c>
      <c r="N559" s="226" t="s">
        <v>41</v>
      </c>
      <c r="O559" s="91"/>
      <c r="P559" s="227">
        <f>O559*H559</f>
        <v>0</v>
      </c>
      <c r="Q559" s="227">
        <v>0.20219000000000001</v>
      </c>
      <c r="R559" s="227">
        <f>Q559*H559</f>
        <v>2.6689080000000001</v>
      </c>
      <c r="S559" s="227">
        <v>0</v>
      </c>
      <c r="T559" s="228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29" t="s">
        <v>135</v>
      </c>
      <c r="AT559" s="229" t="s">
        <v>130</v>
      </c>
      <c r="AU559" s="229" t="s">
        <v>86</v>
      </c>
      <c r="AY559" s="17" t="s">
        <v>128</v>
      </c>
      <c r="BE559" s="230">
        <f>IF(N559="základní",J559,0)</f>
        <v>0</v>
      </c>
      <c r="BF559" s="230">
        <f>IF(N559="snížená",J559,0)</f>
        <v>0</v>
      </c>
      <c r="BG559" s="230">
        <f>IF(N559="zákl. přenesená",J559,0)</f>
        <v>0</v>
      </c>
      <c r="BH559" s="230">
        <f>IF(N559="sníž. přenesená",J559,0)</f>
        <v>0</v>
      </c>
      <c r="BI559" s="230">
        <f>IF(N559="nulová",J559,0)</f>
        <v>0</v>
      </c>
      <c r="BJ559" s="17" t="s">
        <v>84</v>
      </c>
      <c r="BK559" s="230">
        <f>ROUND(I559*H559,2)</f>
        <v>0</v>
      </c>
      <c r="BL559" s="17" t="s">
        <v>135</v>
      </c>
      <c r="BM559" s="229" t="s">
        <v>732</v>
      </c>
    </row>
    <row r="560" s="2" customFormat="1">
      <c r="A560" s="38"/>
      <c r="B560" s="39"/>
      <c r="C560" s="40"/>
      <c r="D560" s="231" t="s">
        <v>137</v>
      </c>
      <c r="E560" s="40"/>
      <c r="F560" s="232" t="s">
        <v>733</v>
      </c>
      <c r="G560" s="40"/>
      <c r="H560" s="40"/>
      <c r="I560" s="233"/>
      <c r="J560" s="40"/>
      <c r="K560" s="40"/>
      <c r="L560" s="44"/>
      <c r="M560" s="234"/>
      <c r="N560" s="235"/>
      <c r="O560" s="91"/>
      <c r="P560" s="91"/>
      <c r="Q560" s="91"/>
      <c r="R560" s="91"/>
      <c r="S560" s="91"/>
      <c r="T560" s="92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137</v>
      </c>
      <c r="AU560" s="17" t="s">
        <v>86</v>
      </c>
    </row>
    <row r="561" s="13" customFormat="1">
      <c r="A561" s="13"/>
      <c r="B561" s="236"/>
      <c r="C561" s="237"/>
      <c r="D561" s="231" t="s">
        <v>149</v>
      </c>
      <c r="E561" s="238" t="s">
        <v>1</v>
      </c>
      <c r="F561" s="239" t="s">
        <v>734</v>
      </c>
      <c r="G561" s="237"/>
      <c r="H561" s="238" t="s">
        <v>1</v>
      </c>
      <c r="I561" s="240"/>
      <c r="J561" s="237"/>
      <c r="K561" s="237"/>
      <c r="L561" s="241"/>
      <c r="M561" s="242"/>
      <c r="N561" s="243"/>
      <c r="O561" s="243"/>
      <c r="P561" s="243"/>
      <c r="Q561" s="243"/>
      <c r="R561" s="243"/>
      <c r="S561" s="243"/>
      <c r="T561" s="24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5" t="s">
        <v>149</v>
      </c>
      <c r="AU561" s="245" t="s">
        <v>86</v>
      </c>
      <c r="AV561" s="13" t="s">
        <v>84</v>
      </c>
      <c r="AW561" s="13" t="s">
        <v>32</v>
      </c>
      <c r="AX561" s="13" t="s">
        <v>76</v>
      </c>
      <c r="AY561" s="245" t="s">
        <v>128</v>
      </c>
    </row>
    <row r="562" s="14" customFormat="1">
      <c r="A562" s="14"/>
      <c r="B562" s="246"/>
      <c r="C562" s="247"/>
      <c r="D562" s="231" t="s">
        <v>149</v>
      </c>
      <c r="E562" s="248" t="s">
        <v>1</v>
      </c>
      <c r="F562" s="249" t="s">
        <v>212</v>
      </c>
      <c r="G562" s="247"/>
      <c r="H562" s="250">
        <v>5.2000000000000002</v>
      </c>
      <c r="I562" s="251"/>
      <c r="J562" s="247"/>
      <c r="K562" s="247"/>
      <c r="L562" s="252"/>
      <c r="M562" s="253"/>
      <c r="N562" s="254"/>
      <c r="O562" s="254"/>
      <c r="P562" s="254"/>
      <c r="Q562" s="254"/>
      <c r="R562" s="254"/>
      <c r="S562" s="254"/>
      <c r="T562" s="255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6" t="s">
        <v>149</v>
      </c>
      <c r="AU562" s="256" t="s">
        <v>86</v>
      </c>
      <c r="AV562" s="14" t="s">
        <v>86</v>
      </c>
      <c r="AW562" s="14" t="s">
        <v>32</v>
      </c>
      <c r="AX562" s="14" t="s">
        <v>76</v>
      </c>
      <c r="AY562" s="256" t="s">
        <v>128</v>
      </c>
    </row>
    <row r="563" s="13" customFormat="1">
      <c r="A563" s="13"/>
      <c r="B563" s="236"/>
      <c r="C563" s="237"/>
      <c r="D563" s="231" t="s">
        <v>149</v>
      </c>
      <c r="E563" s="238" t="s">
        <v>1</v>
      </c>
      <c r="F563" s="239" t="s">
        <v>735</v>
      </c>
      <c r="G563" s="237"/>
      <c r="H563" s="238" t="s">
        <v>1</v>
      </c>
      <c r="I563" s="240"/>
      <c r="J563" s="237"/>
      <c r="K563" s="237"/>
      <c r="L563" s="241"/>
      <c r="M563" s="242"/>
      <c r="N563" s="243"/>
      <c r="O563" s="243"/>
      <c r="P563" s="243"/>
      <c r="Q563" s="243"/>
      <c r="R563" s="243"/>
      <c r="S563" s="243"/>
      <c r="T563" s="24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5" t="s">
        <v>149</v>
      </c>
      <c r="AU563" s="245" t="s">
        <v>86</v>
      </c>
      <c r="AV563" s="13" t="s">
        <v>84</v>
      </c>
      <c r="AW563" s="13" t="s">
        <v>32</v>
      </c>
      <c r="AX563" s="13" t="s">
        <v>76</v>
      </c>
      <c r="AY563" s="245" t="s">
        <v>128</v>
      </c>
    </row>
    <row r="564" s="14" customFormat="1">
      <c r="A564" s="14"/>
      <c r="B564" s="246"/>
      <c r="C564" s="247"/>
      <c r="D564" s="231" t="s">
        <v>149</v>
      </c>
      <c r="E564" s="248" t="s">
        <v>1</v>
      </c>
      <c r="F564" s="249" t="s">
        <v>736</v>
      </c>
      <c r="G564" s="247"/>
      <c r="H564" s="250">
        <v>8</v>
      </c>
      <c r="I564" s="251"/>
      <c r="J564" s="247"/>
      <c r="K564" s="247"/>
      <c r="L564" s="252"/>
      <c r="M564" s="253"/>
      <c r="N564" s="254"/>
      <c r="O564" s="254"/>
      <c r="P564" s="254"/>
      <c r="Q564" s="254"/>
      <c r="R564" s="254"/>
      <c r="S564" s="254"/>
      <c r="T564" s="255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6" t="s">
        <v>149</v>
      </c>
      <c r="AU564" s="256" t="s">
        <v>86</v>
      </c>
      <c r="AV564" s="14" t="s">
        <v>86</v>
      </c>
      <c r="AW564" s="14" t="s">
        <v>32</v>
      </c>
      <c r="AX564" s="14" t="s">
        <v>76</v>
      </c>
      <c r="AY564" s="256" t="s">
        <v>128</v>
      </c>
    </row>
    <row r="565" s="15" customFormat="1">
      <c r="A565" s="15"/>
      <c r="B565" s="257"/>
      <c r="C565" s="258"/>
      <c r="D565" s="231" t="s">
        <v>149</v>
      </c>
      <c r="E565" s="259" t="s">
        <v>1</v>
      </c>
      <c r="F565" s="260" t="s">
        <v>164</v>
      </c>
      <c r="G565" s="258"/>
      <c r="H565" s="261">
        <v>13.199999999999999</v>
      </c>
      <c r="I565" s="262"/>
      <c r="J565" s="258"/>
      <c r="K565" s="258"/>
      <c r="L565" s="263"/>
      <c r="M565" s="264"/>
      <c r="N565" s="265"/>
      <c r="O565" s="265"/>
      <c r="P565" s="265"/>
      <c r="Q565" s="265"/>
      <c r="R565" s="265"/>
      <c r="S565" s="265"/>
      <c r="T565" s="266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67" t="s">
        <v>149</v>
      </c>
      <c r="AU565" s="267" t="s">
        <v>86</v>
      </c>
      <c r="AV565" s="15" t="s">
        <v>135</v>
      </c>
      <c r="AW565" s="15" t="s">
        <v>32</v>
      </c>
      <c r="AX565" s="15" t="s">
        <v>84</v>
      </c>
      <c r="AY565" s="267" t="s">
        <v>128</v>
      </c>
    </row>
    <row r="566" s="2" customFormat="1" ht="24.15" customHeight="1">
      <c r="A566" s="38"/>
      <c r="B566" s="39"/>
      <c r="C566" s="268" t="s">
        <v>737</v>
      </c>
      <c r="D566" s="268" t="s">
        <v>323</v>
      </c>
      <c r="E566" s="269" t="s">
        <v>738</v>
      </c>
      <c r="F566" s="270" t="s">
        <v>739</v>
      </c>
      <c r="G566" s="271" t="s">
        <v>208</v>
      </c>
      <c r="H566" s="272">
        <v>27.199999999999999</v>
      </c>
      <c r="I566" s="273"/>
      <c r="J566" s="274">
        <f>ROUND(I566*H566,2)</f>
        <v>0</v>
      </c>
      <c r="K566" s="270" t="s">
        <v>134</v>
      </c>
      <c r="L566" s="275"/>
      <c r="M566" s="276" t="s">
        <v>1</v>
      </c>
      <c r="N566" s="277" t="s">
        <v>41</v>
      </c>
      <c r="O566" s="91"/>
      <c r="P566" s="227">
        <f>O566*H566</f>
        <v>0</v>
      </c>
      <c r="Q566" s="227">
        <v>0.11333</v>
      </c>
      <c r="R566" s="227">
        <f>Q566*H566</f>
        <v>3.082576</v>
      </c>
      <c r="S566" s="227">
        <v>0</v>
      </c>
      <c r="T566" s="228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29" t="s">
        <v>181</v>
      </c>
      <c r="AT566" s="229" t="s">
        <v>323</v>
      </c>
      <c r="AU566" s="229" t="s">
        <v>86</v>
      </c>
      <c r="AY566" s="17" t="s">
        <v>128</v>
      </c>
      <c r="BE566" s="230">
        <f>IF(N566="základní",J566,0)</f>
        <v>0</v>
      </c>
      <c r="BF566" s="230">
        <f>IF(N566="snížená",J566,0)</f>
        <v>0</v>
      </c>
      <c r="BG566" s="230">
        <f>IF(N566="zákl. přenesená",J566,0)</f>
        <v>0</v>
      </c>
      <c r="BH566" s="230">
        <f>IF(N566="sníž. přenesená",J566,0)</f>
        <v>0</v>
      </c>
      <c r="BI566" s="230">
        <f>IF(N566="nulová",J566,0)</f>
        <v>0</v>
      </c>
      <c r="BJ566" s="17" t="s">
        <v>84</v>
      </c>
      <c r="BK566" s="230">
        <f>ROUND(I566*H566,2)</f>
        <v>0</v>
      </c>
      <c r="BL566" s="17" t="s">
        <v>135</v>
      </c>
      <c r="BM566" s="229" t="s">
        <v>740</v>
      </c>
    </row>
    <row r="567" s="2" customFormat="1">
      <c r="A567" s="38"/>
      <c r="B567" s="39"/>
      <c r="C567" s="40"/>
      <c r="D567" s="231" t="s">
        <v>137</v>
      </c>
      <c r="E567" s="40"/>
      <c r="F567" s="232" t="s">
        <v>739</v>
      </c>
      <c r="G567" s="40"/>
      <c r="H567" s="40"/>
      <c r="I567" s="233"/>
      <c r="J567" s="40"/>
      <c r="K567" s="40"/>
      <c r="L567" s="44"/>
      <c r="M567" s="234"/>
      <c r="N567" s="235"/>
      <c r="O567" s="91"/>
      <c r="P567" s="91"/>
      <c r="Q567" s="91"/>
      <c r="R567" s="91"/>
      <c r="S567" s="91"/>
      <c r="T567" s="92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7" t="s">
        <v>137</v>
      </c>
      <c r="AU567" s="17" t="s">
        <v>86</v>
      </c>
    </row>
    <row r="568" s="14" customFormat="1">
      <c r="A568" s="14"/>
      <c r="B568" s="246"/>
      <c r="C568" s="247"/>
      <c r="D568" s="231" t="s">
        <v>149</v>
      </c>
      <c r="E568" s="248" t="s">
        <v>1</v>
      </c>
      <c r="F568" s="249" t="s">
        <v>741</v>
      </c>
      <c r="G568" s="247"/>
      <c r="H568" s="250">
        <v>26.667000000000002</v>
      </c>
      <c r="I568" s="251"/>
      <c r="J568" s="247"/>
      <c r="K568" s="247"/>
      <c r="L568" s="252"/>
      <c r="M568" s="253"/>
      <c r="N568" s="254"/>
      <c r="O568" s="254"/>
      <c r="P568" s="254"/>
      <c r="Q568" s="254"/>
      <c r="R568" s="254"/>
      <c r="S568" s="254"/>
      <c r="T568" s="255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6" t="s">
        <v>149</v>
      </c>
      <c r="AU568" s="256" t="s">
        <v>86</v>
      </c>
      <c r="AV568" s="14" t="s">
        <v>86</v>
      </c>
      <c r="AW568" s="14" t="s">
        <v>32</v>
      </c>
      <c r="AX568" s="14" t="s">
        <v>84</v>
      </c>
      <c r="AY568" s="256" t="s">
        <v>128</v>
      </c>
    </row>
    <row r="569" s="14" customFormat="1">
      <c r="A569" s="14"/>
      <c r="B569" s="246"/>
      <c r="C569" s="247"/>
      <c r="D569" s="231" t="s">
        <v>149</v>
      </c>
      <c r="E569" s="247"/>
      <c r="F569" s="249" t="s">
        <v>742</v>
      </c>
      <c r="G569" s="247"/>
      <c r="H569" s="250">
        <v>27.199999999999999</v>
      </c>
      <c r="I569" s="251"/>
      <c r="J569" s="247"/>
      <c r="K569" s="247"/>
      <c r="L569" s="252"/>
      <c r="M569" s="253"/>
      <c r="N569" s="254"/>
      <c r="O569" s="254"/>
      <c r="P569" s="254"/>
      <c r="Q569" s="254"/>
      <c r="R569" s="254"/>
      <c r="S569" s="254"/>
      <c r="T569" s="255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6" t="s">
        <v>149</v>
      </c>
      <c r="AU569" s="256" t="s">
        <v>86</v>
      </c>
      <c r="AV569" s="14" t="s">
        <v>86</v>
      </c>
      <c r="AW569" s="14" t="s">
        <v>4</v>
      </c>
      <c r="AX569" s="14" t="s">
        <v>84</v>
      </c>
      <c r="AY569" s="256" t="s">
        <v>128</v>
      </c>
    </row>
    <row r="570" s="2" customFormat="1" ht="16.5" customHeight="1">
      <c r="A570" s="38"/>
      <c r="B570" s="39"/>
      <c r="C570" s="268" t="s">
        <v>743</v>
      </c>
      <c r="D570" s="268" t="s">
        <v>323</v>
      </c>
      <c r="E570" s="269" t="s">
        <v>744</v>
      </c>
      <c r="F570" s="270" t="s">
        <v>745</v>
      </c>
      <c r="G570" s="271" t="s">
        <v>208</v>
      </c>
      <c r="H570" s="272">
        <v>164.22</v>
      </c>
      <c r="I570" s="273"/>
      <c r="J570" s="274">
        <f>ROUND(I570*H570,2)</f>
        <v>0</v>
      </c>
      <c r="K570" s="270" t="s">
        <v>134</v>
      </c>
      <c r="L570" s="275"/>
      <c r="M570" s="276" t="s">
        <v>1</v>
      </c>
      <c r="N570" s="277" t="s">
        <v>41</v>
      </c>
      <c r="O570" s="91"/>
      <c r="P570" s="227">
        <f>O570*H570</f>
        <v>0</v>
      </c>
      <c r="Q570" s="227">
        <v>0.080000000000000002</v>
      </c>
      <c r="R570" s="227">
        <f>Q570*H570</f>
        <v>13.137600000000001</v>
      </c>
      <c r="S570" s="227">
        <v>0</v>
      </c>
      <c r="T570" s="228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29" t="s">
        <v>181</v>
      </c>
      <c r="AT570" s="229" t="s">
        <v>323</v>
      </c>
      <c r="AU570" s="229" t="s">
        <v>86</v>
      </c>
      <c r="AY570" s="17" t="s">
        <v>128</v>
      </c>
      <c r="BE570" s="230">
        <f>IF(N570="základní",J570,0)</f>
        <v>0</v>
      </c>
      <c r="BF570" s="230">
        <f>IF(N570="snížená",J570,0)</f>
        <v>0</v>
      </c>
      <c r="BG570" s="230">
        <f>IF(N570="zákl. přenesená",J570,0)</f>
        <v>0</v>
      </c>
      <c r="BH570" s="230">
        <f>IF(N570="sníž. přenesená",J570,0)</f>
        <v>0</v>
      </c>
      <c r="BI570" s="230">
        <f>IF(N570="nulová",J570,0)</f>
        <v>0</v>
      </c>
      <c r="BJ570" s="17" t="s">
        <v>84</v>
      </c>
      <c r="BK570" s="230">
        <f>ROUND(I570*H570,2)</f>
        <v>0</v>
      </c>
      <c r="BL570" s="17" t="s">
        <v>135</v>
      </c>
      <c r="BM570" s="229" t="s">
        <v>746</v>
      </c>
    </row>
    <row r="571" s="2" customFormat="1">
      <c r="A571" s="38"/>
      <c r="B571" s="39"/>
      <c r="C571" s="40"/>
      <c r="D571" s="231" t="s">
        <v>137</v>
      </c>
      <c r="E571" s="40"/>
      <c r="F571" s="232" t="s">
        <v>745</v>
      </c>
      <c r="G571" s="40"/>
      <c r="H571" s="40"/>
      <c r="I571" s="233"/>
      <c r="J571" s="40"/>
      <c r="K571" s="40"/>
      <c r="L571" s="44"/>
      <c r="M571" s="234"/>
      <c r="N571" s="235"/>
      <c r="O571" s="91"/>
      <c r="P571" s="91"/>
      <c r="Q571" s="91"/>
      <c r="R571" s="91"/>
      <c r="S571" s="91"/>
      <c r="T571" s="92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T571" s="17" t="s">
        <v>137</v>
      </c>
      <c r="AU571" s="17" t="s">
        <v>86</v>
      </c>
    </row>
    <row r="572" s="13" customFormat="1">
      <c r="A572" s="13"/>
      <c r="B572" s="236"/>
      <c r="C572" s="237"/>
      <c r="D572" s="231" t="s">
        <v>149</v>
      </c>
      <c r="E572" s="238" t="s">
        <v>1</v>
      </c>
      <c r="F572" s="239" t="s">
        <v>747</v>
      </c>
      <c r="G572" s="237"/>
      <c r="H572" s="238" t="s">
        <v>1</v>
      </c>
      <c r="I572" s="240"/>
      <c r="J572" s="237"/>
      <c r="K572" s="237"/>
      <c r="L572" s="241"/>
      <c r="M572" s="242"/>
      <c r="N572" s="243"/>
      <c r="O572" s="243"/>
      <c r="P572" s="243"/>
      <c r="Q572" s="243"/>
      <c r="R572" s="243"/>
      <c r="S572" s="243"/>
      <c r="T572" s="24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5" t="s">
        <v>149</v>
      </c>
      <c r="AU572" s="245" t="s">
        <v>86</v>
      </c>
      <c r="AV572" s="13" t="s">
        <v>84</v>
      </c>
      <c r="AW572" s="13" t="s">
        <v>32</v>
      </c>
      <c r="AX572" s="13" t="s">
        <v>76</v>
      </c>
      <c r="AY572" s="245" t="s">
        <v>128</v>
      </c>
    </row>
    <row r="573" s="14" customFormat="1">
      <c r="A573" s="14"/>
      <c r="B573" s="246"/>
      <c r="C573" s="247"/>
      <c r="D573" s="231" t="s">
        <v>149</v>
      </c>
      <c r="E573" s="248" t="s">
        <v>1</v>
      </c>
      <c r="F573" s="249" t="s">
        <v>165</v>
      </c>
      <c r="G573" s="247"/>
      <c r="H573" s="250">
        <v>6</v>
      </c>
      <c r="I573" s="251"/>
      <c r="J573" s="247"/>
      <c r="K573" s="247"/>
      <c r="L573" s="252"/>
      <c r="M573" s="253"/>
      <c r="N573" s="254"/>
      <c r="O573" s="254"/>
      <c r="P573" s="254"/>
      <c r="Q573" s="254"/>
      <c r="R573" s="254"/>
      <c r="S573" s="254"/>
      <c r="T573" s="25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6" t="s">
        <v>149</v>
      </c>
      <c r="AU573" s="256" t="s">
        <v>86</v>
      </c>
      <c r="AV573" s="14" t="s">
        <v>86</v>
      </c>
      <c r="AW573" s="14" t="s">
        <v>32</v>
      </c>
      <c r="AX573" s="14" t="s">
        <v>76</v>
      </c>
      <c r="AY573" s="256" t="s">
        <v>128</v>
      </c>
    </row>
    <row r="574" s="13" customFormat="1">
      <c r="A574" s="13"/>
      <c r="B574" s="236"/>
      <c r="C574" s="237"/>
      <c r="D574" s="231" t="s">
        <v>149</v>
      </c>
      <c r="E574" s="238" t="s">
        <v>1</v>
      </c>
      <c r="F574" s="239" t="s">
        <v>748</v>
      </c>
      <c r="G574" s="237"/>
      <c r="H574" s="238" t="s">
        <v>1</v>
      </c>
      <c r="I574" s="240"/>
      <c r="J574" s="237"/>
      <c r="K574" s="237"/>
      <c r="L574" s="241"/>
      <c r="M574" s="242"/>
      <c r="N574" s="243"/>
      <c r="O574" s="243"/>
      <c r="P574" s="243"/>
      <c r="Q574" s="243"/>
      <c r="R574" s="243"/>
      <c r="S574" s="243"/>
      <c r="T574" s="244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5" t="s">
        <v>149</v>
      </c>
      <c r="AU574" s="245" t="s">
        <v>86</v>
      </c>
      <c r="AV574" s="13" t="s">
        <v>84</v>
      </c>
      <c r="AW574" s="13" t="s">
        <v>32</v>
      </c>
      <c r="AX574" s="13" t="s">
        <v>76</v>
      </c>
      <c r="AY574" s="245" t="s">
        <v>128</v>
      </c>
    </row>
    <row r="575" s="14" customFormat="1">
      <c r="A575" s="14"/>
      <c r="B575" s="246"/>
      <c r="C575" s="247"/>
      <c r="D575" s="231" t="s">
        <v>149</v>
      </c>
      <c r="E575" s="248" t="s">
        <v>1</v>
      </c>
      <c r="F575" s="249" t="s">
        <v>749</v>
      </c>
      <c r="G575" s="247"/>
      <c r="H575" s="250">
        <v>155</v>
      </c>
      <c r="I575" s="251"/>
      <c r="J575" s="247"/>
      <c r="K575" s="247"/>
      <c r="L575" s="252"/>
      <c r="M575" s="253"/>
      <c r="N575" s="254"/>
      <c r="O575" s="254"/>
      <c r="P575" s="254"/>
      <c r="Q575" s="254"/>
      <c r="R575" s="254"/>
      <c r="S575" s="254"/>
      <c r="T575" s="25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6" t="s">
        <v>149</v>
      </c>
      <c r="AU575" s="256" t="s">
        <v>86</v>
      </c>
      <c r="AV575" s="14" t="s">
        <v>86</v>
      </c>
      <c r="AW575" s="14" t="s">
        <v>32</v>
      </c>
      <c r="AX575" s="14" t="s">
        <v>76</v>
      </c>
      <c r="AY575" s="256" t="s">
        <v>128</v>
      </c>
    </row>
    <row r="576" s="15" customFormat="1">
      <c r="A576" s="15"/>
      <c r="B576" s="257"/>
      <c r="C576" s="258"/>
      <c r="D576" s="231" t="s">
        <v>149</v>
      </c>
      <c r="E576" s="259" t="s">
        <v>1</v>
      </c>
      <c r="F576" s="260" t="s">
        <v>164</v>
      </c>
      <c r="G576" s="258"/>
      <c r="H576" s="261">
        <v>161</v>
      </c>
      <c r="I576" s="262"/>
      <c r="J576" s="258"/>
      <c r="K576" s="258"/>
      <c r="L576" s="263"/>
      <c r="M576" s="264"/>
      <c r="N576" s="265"/>
      <c r="O576" s="265"/>
      <c r="P576" s="265"/>
      <c r="Q576" s="265"/>
      <c r="R576" s="265"/>
      <c r="S576" s="265"/>
      <c r="T576" s="266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67" t="s">
        <v>149</v>
      </c>
      <c r="AU576" s="267" t="s">
        <v>86</v>
      </c>
      <c r="AV576" s="15" t="s">
        <v>135</v>
      </c>
      <c r="AW576" s="15" t="s">
        <v>32</v>
      </c>
      <c r="AX576" s="15" t="s">
        <v>84</v>
      </c>
      <c r="AY576" s="267" t="s">
        <v>128</v>
      </c>
    </row>
    <row r="577" s="14" customFormat="1">
      <c r="A577" s="14"/>
      <c r="B577" s="246"/>
      <c r="C577" s="247"/>
      <c r="D577" s="231" t="s">
        <v>149</v>
      </c>
      <c r="E577" s="247"/>
      <c r="F577" s="249" t="s">
        <v>750</v>
      </c>
      <c r="G577" s="247"/>
      <c r="H577" s="250">
        <v>164.22</v>
      </c>
      <c r="I577" s="251"/>
      <c r="J577" s="247"/>
      <c r="K577" s="247"/>
      <c r="L577" s="252"/>
      <c r="M577" s="253"/>
      <c r="N577" s="254"/>
      <c r="O577" s="254"/>
      <c r="P577" s="254"/>
      <c r="Q577" s="254"/>
      <c r="R577" s="254"/>
      <c r="S577" s="254"/>
      <c r="T577" s="25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6" t="s">
        <v>149</v>
      </c>
      <c r="AU577" s="256" t="s">
        <v>86</v>
      </c>
      <c r="AV577" s="14" t="s">
        <v>86</v>
      </c>
      <c r="AW577" s="14" t="s">
        <v>4</v>
      </c>
      <c r="AX577" s="14" t="s">
        <v>84</v>
      </c>
      <c r="AY577" s="256" t="s">
        <v>128</v>
      </c>
    </row>
    <row r="578" s="2" customFormat="1" ht="33" customHeight="1">
      <c r="A578" s="38"/>
      <c r="B578" s="39"/>
      <c r="C578" s="218" t="s">
        <v>751</v>
      </c>
      <c r="D578" s="218" t="s">
        <v>130</v>
      </c>
      <c r="E578" s="219" t="s">
        <v>752</v>
      </c>
      <c r="F578" s="220" t="s">
        <v>753</v>
      </c>
      <c r="G578" s="221" t="s">
        <v>208</v>
      </c>
      <c r="H578" s="222">
        <v>214</v>
      </c>
      <c r="I578" s="223"/>
      <c r="J578" s="224">
        <f>ROUND(I578*H578,2)</f>
        <v>0</v>
      </c>
      <c r="K578" s="220" t="s">
        <v>134</v>
      </c>
      <c r="L578" s="44"/>
      <c r="M578" s="225" t="s">
        <v>1</v>
      </c>
      <c r="N578" s="226" t="s">
        <v>41</v>
      </c>
      <c r="O578" s="91"/>
      <c r="P578" s="227">
        <f>O578*H578</f>
        <v>0</v>
      </c>
      <c r="Q578" s="227">
        <v>0.15540000000000001</v>
      </c>
      <c r="R578" s="227">
        <f>Q578*H578</f>
        <v>33.255600000000001</v>
      </c>
      <c r="S578" s="227">
        <v>0</v>
      </c>
      <c r="T578" s="228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29" t="s">
        <v>135</v>
      </c>
      <c r="AT578" s="229" t="s">
        <v>130</v>
      </c>
      <c r="AU578" s="229" t="s">
        <v>86</v>
      </c>
      <c r="AY578" s="17" t="s">
        <v>128</v>
      </c>
      <c r="BE578" s="230">
        <f>IF(N578="základní",J578,0)</f>
        <v>0</v>
      </c>
      <c r="BF578" s="230">
        <f>IF(N578="snížená",J578,0)</f>
        <v>0</v>
      </c>
      <c r="BG578" s="230">
        <f>IF(N578="zákl. přenesená",J578,0)</f>
        <v>0</v>
      </c>
      <c r="BH578" s="230">
        <f>IF(N578="sníž. přenesená",J578,0)</f>
        <v>0</v>
      </c>
      <c r="BI578" s="230">
        <f>IF(N578="nulová",J578,0)</f>
        <v>0</v>
      </c>
      <c r="BJ578" s="17" t="s">
        <v>84</v>
      </c>
      <c r="BK578" s="230">
        <f>ROUND(I578*H578,2)</f>
        <v>0</v>
      </c>
      <c r="BL578" s="17" t="s">
        <v>135</v>
      </c>
      <c r="BM578" s="229" t="s">
        <v>754</v>
      </c>
    </row>
    <row r="579" s="2" customFormat="1">
      <c r="A579" s="38"/>
      <c r="B579" s="39"/>
      <c r="C579" s="40"/>
      <c r="D579" s="231" t="s">
        <v>137</v>
      </c>
      <c r="E579" s="40"/>
      <c r="F579" s="232" t="s">
        <v>755</v>
      </c>
      <c r="G579" s="40"/>
      <c r="H579" s="40"/>
      <c r="I579" s="233"/>
      <c r="J579" s="40"/>
      <c r="K579" s="40"/>
      <c r="L579" s="44"/>
      <c r="M579" s="234"/>
      <c r="N579" s="235"/>
      <c r="O579" s="91"/>
      <c r="P579" s="91"/>
      <c r="Q579" s="91"/>
      <c r="R579" s="91"/>
      <c r="S579" s="91"/>
      <c r="T579" s="92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T579" s="17" t="s">
        <v>137</v>
      </c>
      <c r="AU579" s="17" t="s">
        <v>86</v>
      </c>
    </row>
    <row r="580" s="13" customFormat="1">
      <c r="A580" s="13"/>
      <c r="B580" s="236"/>
      <c r="C580" s="237"/>
      <c r="D580" s="231" t="s">
        <v>149</v>
      </c>
      <c r="E580" s="238" t="s">
        <v>1</v>
      </c>
      <c r="F580" s="239" t="s">
        <v>748</v>
      </c>
      <c r="G580" s="237"/>
      <c r="H580" s="238" t="s">
        <v>1</v>
      </c>
      <c r="I580" s="240"/>
      <c r="J580" s="237"/>
      <c r="K580" s="237"/>
      <c r="L580" s="241"/>
      <c r="M580" s="242"/>
      <c r="N580" s="243"/>
      <c r="O580" s="243"/>
      <c r="P580" s="243"/>
      <c r="Q580" s="243"/>
      <c r="R580" s="243"/>
      <c r="S580" s="243"/>
      <c r="T580" s="24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5" t="s">
        <v>149</v>
      </c>
      <c r="AU580" s="245" t="s">
        <v>86</v>
      </c>
      <c r="AV580" s="13" t="s">
        <v>84</v>
      </c>
      <c r="AW580" s="13" t="s">
        <v>32</v>
      </c>
      <c r="AX580" s="13" t="s">
        <v>76</v>
      </c>
      <c r="AY580" s="245" t="s">
        <v>128</v>
      </c>
    </row>
    <row r="581" s="14" customFormat="1">
      <c r="A581" s="14"/>
      <c r="B581" s="246"/>
      <c r="C581" s="247"/>
      <c r="D581" s="231" t="s">
        <v>149</v>
      </c>
      <c r="E581" s="248" t="s">
        <v>1</v>
      </c>
      <c r="F581" s="249" t="s">
        <v>749</v>
      </c>
      <c r="G581" s="247"/>
      <c r="H581" s="250">
        <v>155</v>
      </c>
      <c r="I581" s="251"/>
      <c r="J581" s="247"/>
      <c r="K581" s="247"/>
      <c r="L581" s="252"/>
      <c r="M581" s="253"/>
      <c r="N581" s="254"/>
      <c r="O581" s="254"/>
      <c r="P581" s="254"/>
      <c r="Q581" s="254"/>
      <c r="R581" s="254"/>
      <c r="S581" s="254"/>
      <c r="T581" s="25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6" t="s">
        <v>149</v>
      </c>
      <c r="AU581" s="256" t="s">
        <v>86</v>
      </c>
      <c r="AV581" s="14" t="s">
        <v>86</v>
      </c>
      <c r="AW581" s="14" t="s">
        <v>32</v>
      </c>
      <c r="AX581" s="14" t="s">
        <v>76</v>
      </c>
      <c r="AY581" s="256" t="s">
        <v>128</v>
      </c>
    </row>
    <row r="582" s="13" customFormat="1">
      <c r="A582" s="13"/>
      <c r="B582" s="236"/>
      <c r="C582" s="237"/>
      <c r="D582" s="231" t="s">
        <v>149</v>
      </c>
      <c r="E582" s="238" t="s">
        <v>1</v>
      </c>
      <c r="F582" s="239" t="s">
        <v>756</v>
      </c>
      <c r="G582" s="237"/>
      <c r="H582" s="238" t="s">
        <v>1</v>
      </c>
      <c r="I582" s="240"/>
      <c r="J582" s="237"/>
      <c r="K582" s="237"/>
      <c r="L582" s="241"/>
      <c r="M582" s="242"/>
      <c r="N582" s="243"/>
      <c r="O582" s="243"/>
      <c r="P582" s="243"/>
      <c r="Q582" s="243"/>
      <c r="R582" s="243"/>
      <c r="S582" s="243"/>
      <c r="T582" s="24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5" t="s">
        <v>149</v>
      </c>
      <c r="AU582" s="245" t="s">
        <v>86</v>
      </c>
      <c r="AV582" s="13" t="s">
        <v>84</v>
      </c>
      <c r="AW582" s="13" t="s">
        <v>32</v>
      </c>
      <c r="AX582" s="13" t="s">
        <v>76</v>
      </c>
      <c r="AY582" s="245" t="s">
        <v>128</v>
      </c>
    </row>
    <row r="583" s="14" customFormat="1">
      <c r="A583" s="14"/>
      <c r="B583" s="246"/>
      <c r="C583" s="247"/>
      <c r="D583" s="231" t="s">
        <v>149</v>
      </c>
      <c r="E583" s="248" t="s">
        <v>1</v>
      </c>
      <c r="F583" s="249" t="s">
        <v>757</v>
      </c>
      <c r="G583" s="247"/>
      <c r="H583" s="250">
        <v>43</v>
      </c>
      <c r="I583" s="251"/>
      <c r="J583" s="247"/>
      <c r="K583" s="247"/>
      <c r="L583" s="252"/>
      <c r="M583" s="253"/>
      <c r="N583" s="254"/>
      <c r="O583" s="254"/>
      <c r="P583" s="254"/>
      <c r="Q583" s="254"/>
      <c r="R583" s="254"/>
      <c r="S583" s="254"/>
      <c r="T583" s="25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6" t="s">
        <v>149</v>
      </c>
      <c r="AU583" s="256" t="s">
        <v>86</v>
      </c>
      <c r="AV583" s="14" t="s">
        <v>86</v>
      </c>
      <c r="AW583" s="14" t="s">
        <v>32</v>
      </c>
      <c r="AX583" s="14" t="s">
        <v>76</v>
      </c>
      <c r="AY583" s="256" t="s">
        <v>128</v>
      </c>
    </row>
    <row r="584" s="13" customFormat="1">
      <c r="A584" s="13"/>
      <c r="B584" s="236"/>
      <c r="C584" s="237"/>
      <c r="D584" s="231" t="s">
        <v>149</v>
      </c>
      <c r="E584" s="238" t="s">
        <v>1</v>
      </c>
      <c r="F584" s="239" t="s">
        <v>758</v>
      </c>
      <c r="G584" s="237"/>
      <c r="H584" s="238" t="s">
        <v>1</v>
      </c>
      <c r="I584" s="240"/>
      <c r="J584" s="237"/>
      <c r="K584" s="237"/>
      <c r="L584" s="241"/>
      <c r="M584" s="242"/>
      <c r="N584" s="243"/>
      <c r="O584" s="243"/>
      <c r="P584" s="243"/>
      <c r="Q584" s="243"/>
      <c r="R584" s="243"/>
      <c r="S584" s="243"/>
      <c r="T584" s="244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5" t="s">
        <v>149</v>
      </c>
      <c r="AU584" s="245" t="s">
        <v>86</v>
      </c>
      <c r="AV584" s="13" t="s">
        <v>84</v>
      </c>
      <c r="AW584" s="13" t="s">
        <v>32</v>
      </c>
      <c r="AX584" s="13" t="s">
        <v>76</v>
      </c>
      <c r="AY584" s="245" t="s">
        <v>128</v>
      </c>
    </row>
    <row r="585" s="14" customFormat="1">
      <c r="A585" s="14"/>
      <c r="B585" s="246"/>
      <c r="C585" s="247"/>
      <c r="D585" s="231" t="s">
        <v>149</v>
      </c>
      <c r="E585" s="248" t="s">
        <v>1</v>
      </c>
      <c r="F585" s="249" t="s">
        <v>759</v>
      </c>
      <c r="G585" s="247"/>
      <c r="H585" s="250">
        <v>16</v>
      </c>
      <c r="I585" s="251"/>
      <c r="J585" s="247"/>
      <c r="K585" s="247"/>
      <c r="L585" s="252"/>
      <c r="M585" s="253"/>
      <c r="N585" s="254"/>
      <c r="O585" s="254"/>
      <c r="P585" s="254"/>
      <c r="Q585" s="254"/>
      <c r="R585" s="254"/>
      <c r="S585" s="254"/>
      <c r="T585" s="255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6" t="s">
        <v>149</v>
      </c>
      <c r="AU585" s="256" t="s">
        <v>86</v>
      </c>
      <c r="AV585" s="14" t="s">
        <v>86</v>
      </c>
      <c r="AW585" s="14" t="s">
        <v>32</v>
      </c>
      <c r="AX585" s="14" t="s">
        <v>76</v>
      </c>
      <c r="AY585" s="256" t="s">
        <v>128</v>
      </c>
    </row>
    <row r="586" s="15" customFormat="1">
      <c r="A586" s="15"/>
      <c r="B586" s="257"/>
      <c r="C586" s="258"/>
      <c r="D586" s="231" t="s">
        <v>149</v>
      </c>
      <c r="E586" s="259" t="s">
        <v>1</v>
      </c>
      <c r="F586" s="260" t="s">
        <v>164</v>
      </c>
      <c r="G586" s="258"/>
      <c r="H586" s="261">
        <v>214</v>
      </c>
      <c r="I586" s="262"/>
      <c r="J586" s="258"/>
      <c r="K586" s="258"/>
      <c r="L586" s="263"/>
      <c r="M586" s="264"/>
      <c r="N586" s="265"/>
      <c r="O586" s="265"/>
      <c r="P586" s="265"/>
      <c r="Q586" s="265"/>
      <c r="R586" s="265"/>
      <c r="S586" s="265"/>
      <c r="T586" s="266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267" t="s">
        <v>149</v>
      </c>
      <c r="AU586" s="267" t="s">
        <v>86</v>
      </c>
      <c r="AV586" s="15" t="s">
        <v>135</v>
      </c>
      <c r="AW586" s="15" t="s">
        <v>32</v>
      </c>
      <c r="AX586" s="15" t="s">
        <v>84</v>
      </c>
      <c r="AY586" s="267" t="s">
        <v>128</v>
      </c>
    </row>
    <row r="587" s="2" customFormat="1" ht="24.15" customHeight="1">
      <c r="A587" s="38"/>
      <c r="B587" s="39"/>
      <c r="C587" s="268" t="s">
        <v>760</v>
      </c>
      <c r="D587" s="268" t="s">
        <v>323</v>
      </c>
      <c r="E587" s="269" t="s">
        <v>761</v>
      </c>
      <c r="F587" s="270" t="s">
        <v>762</v>
      </c>
      <c r="G587" s="271" t="s">
        <v>208</v>
      </c>
      <c r="H587" s="272">
        <v>43.859999999999999</v>
      </c>
      <c r="I587" s="273"/>
      <c r="J587" s="274">
        <f>ROUND(I587*H587,2)</f>
        <v>0</v>
      </c>
      <c r="K587" s="270" t="s">
        <v>134</v>
      </c>
      <c r="L587" s="275"/>
      <c r="M587" s="276" t="s">
        <v>1</v>
      </c>
      <c r="N587" s="277" t="s">
        <v>41</v>
      </c>
      <c r="O587" s="91"/>
      <c r="P587" s="227">
        <f>O587*H587</f>
        <v>0</v>
      </c>
      <c r="Q587" s="227">
        <v>0.048300000000000003</v>
      </c>
      <c r="R587" s="227">
        <f>Q587*H587</f>
        <v>2.1184380000000003</v>
      </c>
      <c r="S587" s="227">
        <v>0</v>
      </c>
      <c r="T587" s="228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29" t="s">
        <v>181</v>
      </c>
      <c r="AT587" s="229" t="s">
        <v>323</v>
      </c>
      <c r="AU587" s="229" t="s">
        <v>86</v>
      </c>
      <c r="AY587" s="17" t="s">
        <v>128</v>
      </c>
      <c r="BE587" s="230">
        <f>IF(N587="základní",J587,0)</f>
        <v>0</v>
      </c>
      <c r="BF587" s="230">
        <f>IF(N587="snížená",J587,0)</f>
        <v>0</v>
      </c>
      <c r="BG587" s="230">
        <f>IF(N587="zákl. přenesená",J587,0)</f>
        <v>0</v>
      </c>
      <c r="BH587" s="230">
        <f>IF(N587="sníž. přenesená",J587,0)</f>
        <v>0</v>
      </c>
      <c r="BI587" s="230">
        <f>IF(N587="nulová",J587,0)</f>
        <v>0</v>
      </c>
      <c r="BJ587" s="17" t="s">
        <v>84</v>
      </c>
      <c r="BK587" s="230">
        <f>ROUND(I587*H587,2)</f>
        <v>0</v>
      </c>
      <c r="BL587" s="17" t="s">
        <v>135</v>
      </c>
      <c r="BM587" s="229" t="s">
        <v>763</v>
      </c>
    </row>
    <row r="588" s="2" customFormat="1">
      <c r="A588" s="38"/>
      <c r="B588" s="39"/>
      <c r="C588" s="40"/>
      <c r="D588" s="231" t="s">
        <v>137</v>
      </c>
      <c r="E588" s="40"/>
      <c r="F588" s="232" t="s">
        <v>762</v>
      </c>
      <c r="G588" s="40"/>
      <c r="H588" s="40"/>
      <c r="I588" s="233"/>
      <c r="J588" s="40"/>
      <c r="K588" s="40"/>
      <c r="L588" s="44"/>
      <c r="M588" s="234"/>
      <c r="N588" s="235"/>
      <c r="O588" s="91"/>
      <c r="P588" s="91"/>
      <c r="Q588" s="91"/>
      <c r="R588" s="91"/>
      <c r="S588" s="91"/>
      <c r="T588" s="92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T588" s="17" t="s">
        <v>137</v>
      </c>
      <c r="AU588" s="17" t="s">
        <v>86</v>
      </c>
    </row>
    <row r="589" s="13" customFormat="1">
      <c r="A589" s="13"/>
      <c r="B589" s="236"/>
      <c r="C589" s="237"/>
      <c r="D589" s="231" t="s">
        <v>149</v>
      </c>
      <c r="E589" s="238" t="s">
        <v>1</v>
      </c>
      <c r="F589" s="239" t="s">
        <v>756</v>
      </c>
      <c r="G589" s="237"/>
      <c r="H589" s="238" t="s">
        <v>1</v>
      </c>
      <c r="I589" s="240"/>
      <c r="J589" s="237"/>
      <c r="K589" s="237"/>
      <c r="L589" s="241"/>
      <c r="M589" s="242"/>
      <c r="N589" s="243"/>
      <c r="O589" s="243"/>
      <c r="P589" s="243"/>
      <c r="Q589" s="243"/>
      <c r="R589" s="243"/>
      <c r="S589" s="243"/>
      <c r="T589" s="24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5" t="s">
        <v>149</v>
      </c>
      <c r="AU589" s="245" t="s">
        <v>86</v>
      </c>
      <c r="AV589" s="13" t="s">
        <v>84</v>
      </c>
      <c r="AW589" s="13" t="s">
        <v>32</v>
      </c>
      <c r="AX589" s="13" t="s">
        <v>76</v>
      </c>
      <c r="AY589" s="245" t="s">
        <v>128</v>
      </c>
    </row>
    <row r="590" s="14" customFormat="1">
      <c r="A590" s="14"/>
      <c r="B590" s="246"/>
      <c r="C590" s="247"/>
      <c r="D590" s="231" t="s">
        <v>149</v>
      </c>
      <c r="E590" s="248" t="s">
        <v>1</v>
      </c>
      <c r="F590" s="249" t="s">
        <v>757</v>
      </c>
      <c r="G590" s="247"/>
      <c r="H590" s="250">
        <v>43</v>
      </c>
      <c r="I590" s="251"/>
      <c r="J590" s="247"/>
      <c r="K590" s="247"/>
      <c r="L590" s="252"/>
      <c r="M590" s="253"/>
      <c r="N590" s="254"/>
      <c r="O590" s="254"/>
      <c r="P590" s="254"/>
      <c r="Q590" s="254"/>
      <c r="R590" s="254"/>
      <c r="S590" s="254"/>
      <c r="T590" s="25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6" t="s">
        <v>149</v>
      </c>
      <c r="AU590" s="256" t="s">
        <v>86</v>
      </c>
      <c r="AV590" s="14" t="s">
        <v>86</v>
      </c>
      <c r="AW590" s="14" t="s">
        <v>32</v>
      </c>
      <c r="AX590" s="14" t="s">
        <v>84</v>
      </c>
      <c r="AY590" s="256" t="s">
        <v>128</v>
      </c>
    </row>
    <row r="591" s="14" customFormat="1">
      <c r="A591" s="14"/>
      <c r="B591" s="246"/>
      <c r="C591" s="247"/>
      <c r="D591" s="231" t="s">
        <v>149</v>
      </c>
      <c r="E591" s="247"/>
      <c r="F591" s="249" t="s">
        <v>764</v>
      </c>
      <c r="G591" s="247"/>
      <c r="H591" s="250">
        <v>43.859999999999999</v>
      </c>
      <c r="I591" s="251"/>
      <c r="J591" s="247"/>
      <c r="K591" s="247"/>
      <c r="L591" s="252"/>
      <c r="M591" s="253"/>
      <c r="N591" s="254"/>
      <c r="O591" s="254"/>
      <c r="P591" s="254"/>
      <c r="Q591" s="254"/>
      <c r="R591" s="254"/>
      <c r="S591" s="254"/>
      <c r="T591" s="25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6" t="s">
        <v>149</v>
      </c>
      <c r="AU591" s="256" t="s">
        <v>86</v>
      </c>
      <c r="AV591" s="14" t="s">
        <v>86</v>
      </c>
      <c r="AW591" s="14" t="s">
        <v>4</v>
      </c>
      <c r="AX591" s="14" t="s">
        <v>84</v>
      </c>
      <c r="AY591" s="256" t="s">
        <v>128</v>
      </c>
    </row>
    <row r="592" s="2" customFormat="1" ht="24.15" customHeight="1">
      <c r="A592" s="38"/>
      <c r="B592" s="39"/>
      <c r="C592" s="268" t="s">
        <v>765</v>
      </c>
      <c r="D592" s="268" t="s">
        <v>323</v>
      </c>
      <c r="E592" s="269" t="s">
        <v>766</v>
      </c>
      <c r="F592" s="270" t="s">
        <v>767</v>
      </c>
      <c r="G592" s="271" t="s">
        <v>208</v>
      </c>
      <c r="H592" s="272">
        <v>16.32</v>
      </c>
      <c r="I592" s="273"/>
      <c r="J592" s="274">
        <f>ROUND(I592*H592,2)</f>
        <v>0</v>
      </c>
      <c r="K592" s="270" t="s">
        <v>134</v>
      </c>
      <c r="L592" s="275"/>
      <c r="M592" s="276" t="s">
        <v>1</v>
      </c>
      <c r="N592" s="277" t="s">
        <v>41</v>
      </c>
      <c r="O592" s="91"/>
      <c r="P592" s="227">
        <f>O592*H592</f>
        <v>0</v>
      </c>
      <c r="Q592" s="227">
        <v>0.065670000000000006</v>
      </c>
      <c r="R592" s="227">
        <f>Q592*H592</f>
        <v>1.0717344000000002</v>
      </c>
      <c r="S592" s="227">
        <v>0</v>
      </c>
      <c r="T592" s="228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29" t="s">
        <v>181</v>
      </c>
      <c r="AT592" s="229" t="s">
        <v>323</v>
      </c>
      <c r="AU592" s="229" t="s">
        <v>86</v>
      </c>
      <c r="AY592" s="17" t="s">
        <v>128</v>
      </c>
      <c r="BE592" s="230">
        <f>IF(N592="základní",J592,0)</f>
        <v>0</v>
      </c>
      <c r="BF592" s="230">
        <f>IF(N592="snížená",J592,0)</f>
        <v>0</v>
      </c>
      <c r="BG592" s="230">
        <f>IF(N592="zákl. přenesená",J592,0)</f>
        <v>0</v>
      </c>
      <c r="BH592" s="230">
        <f>IF(N592="sníž. přenesená",J592,0)</f>
        <v>0</v>
      </c>
      <c r="BI592" s="230">
        <f>IF(N592="nulová",J592,0)</f>
        <v>0</v>
      </c>
      <c r="BJ592" s="17" t="s">
        <v>84</v>
      </c>
      <c r="BK592" s="230">
        <f>ROUND(I592*H592,2)</f>
        <v>0</v>
      </c>
      <c r="BL592" s="17" t="s">
        <v>135</v>
      </c>
      <c r="BM592" s="229" t="s">
        <v>768</v>
      </c>
    </row>
    <row r="593" s="2" customFormat="1">
      <c r="A593" s="38"/>
      <c r="B593" s="39"/>
      <c r="C593" s="40"/>
      <c r="D593" s="231" t="s">
        <v>137</v>
      </c>
      <c r="E593" s="40"/>
      <c r="F593" s="232" t="s">
        <v>767</v>
      </c>
      <c r="G593" s="40"/>
      <c r="H593" s="40"/>
      <c r="I593" s="233"/>
      <c r="J593" s="40"/>
      <c r="K593" s="40"/>
      <c r="L593" s="44"/>
      <c r="M593" s="234"/>
      <c r="N593" s="235"/>
      <c r="O593" s="91"/>
      <c r="P593" s="91"/>
      <c r="Q593" s="91"/>
      <c r="R593" s="91"/>
      <c r="S593" s="91"/>
      <c r="T593" s="92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T593" s="17" t="s">
        <v>137</v>
      </c>
      <c r="AU593" s="17" t="s">
        <v>86</v>
      </c>
    </row>
    <row r="594" s="13" customFormat="1">
      <c r="A594" s="13"/>
      <c r="B594" s="236"/>
      <c r="C594" s="237"/>
      <c r="D594" s="231" t="s">
        <v>149</v>
      </c>
      <c r="E594" s="238" t="s">
        <v>1</v>
      </c>
      <c r="F594" s="239" t="s">
        <v>758</v>
      </c>
      <c r="G594" s="237"/>
      <c r="H594" s="238" t="s">
        <v>1</v>
      </c>
      <c r="I594" s="240"/>
      <c r="J594" s="237"/>
      <c r="K594" s="237"/>
      <c r="L594" s="241"/>
      <c r="M594" s="242"/>
      <c r="N594" s="243"/>
      <c r="O594" s="243"/>
      <c r="P594" s="243"/>
      <c r="Q594" s="243"/>
      <c r="R594" s="243"/>
      <c r="S594" s="243"/>
      <c r="T594" s="24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5" t="s">
        <v>149</v>
      </c>
      <c r="AU594" s="245" t="s">
        <v>86</v>
      </c>
      <c r="AV594" s="13" t="s">
        <v>84</v>
      </c>
      <c r="AW594" s="13" t="s">
        <v>32</v>
      </c>
      <c r="AX594" s="13" t="s">
        <v>76</v>
      </c>
      <c r="AY594" s="245" t="s">
        <v>128</v>
      </c>
    </row>
    <row r="595" s="14" customFormat="1">
      <c r="A595" s="14"/>
      <c r="B595" s="246"/>
      <c r="C595" s="247"/>
      <c r="D595" s="231" t="s">
        <v>149</v>
      </c>
      <c r="E595" s="248" t="s">
        <v>1</v>
      </c>
      <c r="F595" s="249" t="s">
        <v>759</v>
      </c>
      <c r="G595" s="247"/>
      <c r="H595" s="250">
        <v>16</v>
      </c>
      <c r="I595" s="251"/>
      <c r="J595" s="247"/>
      <c r="K595" s="247"/>
      <c r="L595" s="252"/>
      <c r="M595" s="253"/>
      <c r="N595" s="254"/>
      <c r="O595" s="254"/>
      <c r="P595" s="254"/>
      <c r="Q595" s="254"/>
      <c r="R595" s="254"/>
      <c r="S595" s="254"/>
      <c r="T595" s="25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6" t="s">
        <v>149</v>
      </c>
      <c r="AU595" s="256" t="s">
        <v>86</v>
      </c>
      <c r="AV595" s="14" t="s">
        <v>86</v>
      </c>
      <c r="AW595" s="14" t="s">
        <v>32</v>
      </c>
      <c r="AX595" s="14" t="s">
        <v>84</v>
      </c>
      <c r="AY595" s="256" t="s">
        <v>128</v>
      </c>
    </row>
    <row r="596" s="14" customFormat="1">
      <c r="A596" s="14"/>
      <c r="B596" s="246"/>
      <c r="C596" s="247"/>
      <c r="D596" s="231" t="s">
        <v>149</v>
      </c>
      <c r="E596" s="247"/>
      <c r="F596" s="249" t="s">
        <v>769</v>
      </c>
      <c r="G596" s="247"/>
      <c r="H596" s="250">
        <v>16.32</v>
      </c>
      <c r="I596" s="251"/>
      <c r="J596" s="247"/>
      <c r="K596" s="247"/>
      <c r="L596" s="252"/>
      <c r="M596" s="253"/>
      <c r="N596" s="254"/>
      <c r="O596" s="254"/>
      <c r="P596" s="254"/>
      <c r="Q596" s="254"/>
      <c r="R596" s="254"/>
      <c r="S596" s="254"/>
      <c r="T596" s="255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6" t="s">
        <v>149</v>
      </c>
      <c r="AU596" s="256" t="s">
        <v>86</v>
      </c>
      <c r="AV596" s="14" t="s">
        <v>86</v>
      </c>
      <c r="AW596" s="14" t="s">
        <v>4</v>
      </c>
      <c r="AX596" s="14" t="s">
        <v>84</v>
      </c>
      <c r="AY596" s="256" t="s">
        <v>128</v>
      </c>
    </row>
    <row r="597" s="2" customFormat="1" ht="24.15" customHeight="1">
      <c r="A597" s="38"/>
      <c r="B597" s="39"/>
      <c r="C597" s="218" t="s">
        <v>770</v>
      </c>
      <c r="D597" s="218" t="s">
        <v>130</v>
      </c>
      <c r="E597" s="219" t="s">
        <v>771</v>
      </c>
      <c r="F597" s="220" t="s">
        <v>772</v>
      </c>
      <c r="G597" s="221" t="s">
        <v>208</v>
      </c>
      <c r="H597" s="222">
        <v>283.30000000000001</v>
      </c>
      <c r="I597" s="223"/>
      <c r="J597" s="224">
        <f>ROUND(I597*H597,2)</f>
        <v>0</v>
      </c>
      <c r="K597" s="220" t="s">
        <v>134</v>
      </c>
      <c r="L597" s="44"/>
      <c r="M597" s="225" t="s">
        <v>1</v>
      </c>
      <c r="N597" s="226" t="s">
        <v>41</v>
      </c>
      <c r="O597" s="91"/>
      <c r="P597" s="227">
        <f>O597*H597</f>
        <v>0</v>
      </c>
      <c r="Q597" s="227">
        <v>0.10095</v>
      </c>
      <c r="R597" s="227">
        <f>Q597*H597</f>
        <v>28.599135</v>
      </c>
      <c r="S597" s="227">
        <v>0</v>
      </c>
      <c r="T597" s="228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29" t="s">
        <v>135</v>
      </c>
      <c r="AT597" s="229" t="s">
        <v>130</v>
      </c>
      <c r="AU597" s="229" t="s">
        <v>86</v>
      </c>
      <c r="AY597" s="17" t="s">
        <v>128</v>
      </c>
      <c r="BE597" s="230">
        <f>IF(N597="základní",J597,0)</f>
        <v>0</v>
      </c>
      <c r="BF597" s="230">
        <f>IF(N597="snížená",J597,0)</f>
        <v>0</v>
      </c>
      <c r="BG597" s="230">
        <f>IF(N597="zákl. přenesená",J597,0)</f>
        <v>0</v>
      </c>
      <c r="BH597" s="230">
        <f>IF(N597="sníž. přenesená",J597,0)</f>
        <v>0</v>
      </c>
      <c r="BI597" s="230">
        <f>IF(N597="nulová",J597,0)</f>
        <v>0</v>
      </c>
      <c r="BJ597" s="17" t="s">
        <v>84</v>
      </c>
      <c r="BK597" s="230">
        <f>ROUND(I597*H597,2)</f>
        <v>0</v>
      </c>
      <c r="BL597" s="17" t="s">
        <v>135</v>
      </c>
      <c r="BM597" s="229" t="s">
        <v>773</v>
      </c>
    </row>
    <row r="598" s="2" customFormat="1">
      <c r="A598" s="38"/>
      <c r="B598" s="39"/>
      <c r="C598" s="40"/>
      <c r="D598" s="231" t="s">
        <v>137</v>
      </c>
      <c r="E598" s="40"/>
      <c r="F598" s="232" t="s">
        <v>774</v>
      </c>
      <c r="G598" s="40"/>
      <c r="H598" s="40"/>
      <c r="I598" s="233"/>
      <c r="J598" s="40"/>
      <c r="K598" s="40"/>
      <c r="L598" s="44"/>
      <c r="M598" s="234"/>
      <c r="N598" s="235"/>
      <c r="O598" s="91"/>
      <c r="P598" s="91"/>
      <c r="Q598" s="91"/>
      <c r="R598" s="91"/>
      <c r="S598" s="91"/>
      <c r="T598" s="92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T598" s="17" t="s">
        <v>137</v>
      </c>
      <c r="AU598" s="17" t="s">
        <v>86</v>
      </c>
    </row>
    <row r="599" s="13" customFormat="1">
      <c r="A599" s="13"/>
      <c r="B599" s="236"/>
      <c r="C599" s="237"/>
      <c r="D599" s="231" t="s">
        <v>149</v>
      </c>
      <c r="E599" s="238" t="s">
        <v>1</v>
      </c>
      <c r="F599" s="239" t="s">
        <v>775</v>
      </c>
      <c r="G599" s="237"/>
      <c r="H599" s="238" t="s">
        <v>1</v>
      </c>
      <c r="I599" s="240"/>
      <c r="J599" s="237"/>
      <c r="K599" s="237"/>
      <c r="L599" s="241"/>
      <c r="M599" s="242"/>
      <c r="N599" s="243"/>
      <c r="O599" s="243"/>
      <c r="P599" s="243"/>
      <c r="Q599" s="243"/>
      <c r="R599" s="243"/>
      <c r="S599" s="243"/>
      <c r="T599" s="24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5" t="s">
        <v>149</v>
      </c>
      <c r="AU599" s="245" t="s">
        <v>86</v>
      </c>
      <c r="AV599" s="13" t="s">
        <v>84</v>
      </c>
      <c r="AW599" s="13" t="s">
        <v>32</v>
      </c>
      <c r="AX599" s="13" t="s">
        <v>76</v>
      </c>
      <c r="AY599" s="245" t="s">
        <v>128</v>
      </c>
    </row>
    <row r="600" s="14" customFormat="1">
      <c r="A600" s="14"/>
      <c r="B600" s="246"/>
      <c r="C600" s="247"/>
      <c r="D600" s="231" t="s">
        <v>149</v>
      </c>
      <c r="E600" s="248" t="s">
        <v>1</v>
      </c>
      <c r="F600" s="249" t="s">
        <v>776</v>
      </c>
      <c r="G600" s="247"/>
      <c r="H600" s="250">
        <v>217.5</v>
      </c>
      <c r="I600" s="251"/>
      <c r="J600" s="247"/>
      <c r="K600" s="247"/>
      <c r="L600" s="252"/>
      <c r="M600" s="253"/>
      <c r="N600" s="254"/>
      <c r="O600" s="254"/>
      <c r="P600" s="254"/>
      <c r="Q600" s="254"/>
      <c r="R600" s="254"/>
      <c r="S600" s="254"/>
      <c r="T600" s="255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6" t="s">
        <v>149</v>
      </c>
      <c r="AU600" s="256" t="s">
        <v>86</v>
      </c>
      <c r="AV600" s="14" t="s">
        <v>86</v>
      </c>
      <c r="AW600" s="14" t="s">
        <v>32</v>
      </c>
      <c r="AX600" s="14" t="s">
        <v>76</v>
      </c>
      <c r="AY600" s="256" t="s">
        <v>128</v>
      </c>
    </row>
    <row r="601" s="13" customFormat="1">
      <c r="A601" s="13"/>
      <c r="B601" s="236"/>
      <c r="C601" s="237"/>
      <c r="D601" s="231" t="s">
        <v>149</v>
      </c>
      <c r="E601" s="238" t="s">
        <v>1</v>
      </c>
      <c r="F601" s="239" t="s">
        <v>777</v>
      </c>
      <c r="G601" s="237"/>
      <c r="H601" s="238" t="s">
        <v>1</v>
      </c>
      <c r="I601" s="240"/>
      <c r="J601" s="237"/>
      <c r="K601" s="237"/>
      <c r="L601" s="241"/>
      <c r="M601" s="242"/>
      <c r="N601" s="243"/>
      <c r="O601" s="243"/>
      <c r="P601" s="243"/>
      <c r="Q601" s="243"/>
      <c r="R601" s="243"/>
      <c r="S601" s="243"/>
      <c r="T601" s="24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5" t="s">
        <v>149</v>
      </c>
      <c r="AU601" s="245" t="s">
        <v>86</v>
      </c>
      <c r="AV601" s="13" t="s">
        <v>84</v>
      </c>
      <c r="AW601" s="13" t="s">
        <v>32</v>
      </c>
      <c r="AX601" s="13" t="s">
        <v>76</v>
      </c>
      <c r="AY601" s="245" t="s">
        <v>128</v>
      </c>
    </row>
    <row r="602" s="14" customFormat="1">
      <c r="A602" s="14"/>
      <c r="B602" s="246"/>
      <c r="C602" s="247"/>
      <c r="D602" s="231" t="s">
        <v>149</v>
      </c>
      <c r="E602" s="248" t="s">
        <v>1</v>
      </c>
      <c r="F602" s="249" t="s">
        <v>778</v>
      </c>
      <c r="G602" s="247"/>
      <c r="H602" s="250">
        <v>65.799999999999997</v>
      </c>
      <c r="I602" s="251"/>
      <c r="J602" s="247"/>
      <c r="K602" s="247"/>
      <c r="L602" s="252"/>
      <c r="M602" s="253"/>
      <c r="N602" s="254"/>
      <c r="O602" s="254"/>
      <c r="P602" s="254"/>
      <c r="Q602" s="254"/>
      <c r="R602" s="254"/>
      <c r="S602" s="254"/>
      <c r="T602" s="255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6" t="s">
        <v>149</v>
      </c>
      <c r="AU602" s="256" t="s">
        <v>86</v>
      </c>
      <c r="AV602" s="14" t="s">
        <v>86</v>
      </c>
      <c r="AW602" s="14" t="s">
        <v>32</v>
      </c>
      <c r="AX602" s="14" t="s">
        <v>76</v>
      </c>
      <c r="AY602" s="256" t="s">
        <v>128</v>
      </c>
    </row>
    <row r="603" s="15" customFormat="1">
      <c r="A603" s="15"/>
      <c r="B603" s="257"/>
      <c r="C603" s="258"/>
      <c r="D603" s="231" t="s">
        <v>149</v>
      </c>
      <c r="E603" s="259" t="s">
        <v>1</v>
      </c>
      <c r="F603" s="260" t="s">
        <v>164</v>
      </c>
      <c r="G603" s="258"/>
      <c r="H603" s="261">
        <v>283.30000000000001</v>
      </c>
      <c r="I603" s="262"/>
      <c r="J603" s="258"/>
      <c r="K603" s="258"/>
      <c r="L603" s="263"/>
      <c r="M603" s="264"/>
      <c r="N603" s="265"/>
      <c r="O603" s="265"/>
      <c r="P603" s="265"/>
      <c r="Q603" s="265"/>
      <c r="R603" s="265"/>
      <c r="S603" s="265"/>
      <c r="T603" s="266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7" t="s">
        <v>149</v>
      </c>
      <c r="AU603" s="267" t="s">
        <v>86</v>
      </c>
      <c r="AV603" s="15" t="s">
        <v>135</v>
      </c>
      <c r="AW603" s="15" t="s">
        <v>32</v>
      </c>
      <c r="AX603" s="15" t="s">
        <v>84</v>
      </c>
      <c r="AY603" s="267" t="s">
        <v>128</v>
      </c>
    </row>
    <row r="604" s="2" customFormat="1" ht="16.5" customHeight="1">
      <c r="A604" s="38"/>
      <c r="B604" s="39"/>
      <c r="C604" s="268" t="s">
        <v>779</v>
      </c>
      <c r="D604" s="268" t="s">
        <v>323</v>
      </c>
      <c r="E604" s="269" t="s">
        <v>780</v>
      </c>
      <c r="F604" s="270" t="s">
        <v>781</v>
      </c>
      <c r="G604" s="271" t="s">
        <v>208</v>
      </c>
      <c r="H604" s="272">
        <v>288.96600000000001</v>
      </c>
      <c r="I604" s="273"/>
      <c r="J604" s="274">
        <f>ROUND(I604*H604,2)</f>
        <v>0</v>
      </c>
      <c r="K604" s="270" t="s">
        <v>134</v>
      </c>
      <c r="L604" s="275"/>
      <c r="M604" s="276" t="s">
        <v>1</v>
      </c>
      <c r="N604" s="277" t="s">
        <v>41</v>
      </c>
      <c r="O604" s="91"/>
      <c r="P604" s="227">
        <f>O604*H604</f>
        <v>0</v>
      </c>
      <c r="Q604" s="227">
        <v>0.028000000000000001</v>
      </c>
      <c r="R604" s="227">
        <f>Q604*H604</f>
        <v>8.0910480000000007</v>
      </c>
      <c r="S604" s="227">
        <v>0</v>
      </c>
      <c r="T604" s="228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29" t="s">
        <v>181</v>
      </c>
      <c r="AT604" s="229" t="s">
        <v>323</v>
      </c>
      <c r="AU604" s="229" t="s">
        <v>86</v>
      </c>
      <c r="AY604" s="17" t="s">
        <v>128</v>
      </c>
      <c r="BE604" s="230">
        <f>IF(N604="základní",J604,0)</f>
        <v>0</v>
      </c>
      <c r="BF604" s="230">
        <f>IF(N604="snížená",J604,0)</f>
        <v>0</v>
      </c>
      <c r="BG604" s="230">
        <f>IF(N604="zákl. přenesená",J604,0)</f>
        <v>0</v>
      </c>
      <c r="BH604" s="230">
        <f>IF(N604="sníž. přenesená",J604,0)</f>
        <v>0</v>
      </c>
      <c r="BI604" s="230">
        <f>IF(N604="nulová",J604,0)</f>
        <v>0</v>
      </c>
      <c r="BJ604" s="17" t="s">
        <v>84</v>
      </c>
      <c r="BK604" s="230">
        <f>ROUND(I604*H604,2)</f>
        <v>0</v>
      </c>
      <c r="BL604" s="17" t="s">
        <v>135</v>
      </c>
      <c r="BM604" s="229" t="s">
        <v>782</v>
      </c>
    </row>
    <row r="605" s="2" customFormat="1">
      <c r="A605" s="38"/>
      <c r="B605" s="39"/>
      <c r="C605" s="40"/>
      <c r="D605" s="231" t="s">
        <v>137</v>
      </c>
      <c r="E605" s="40"/>
      <c r="F605" s="232" t="s">
        <v>781</v>
      </c>
      <c r="G605" s="40"/>
      <c r="H605" s="40"/>
      <c r="I605" s="233"/>
      <c r="J605" s="40"/>
      <c r="K605" s="40"/>
      <c r="L605" s="44"/>
      <c r="M605" s="234"/>
      <c r="N605" s="235"/>
      <c r="O605" s="91"/>
      <c r="P605" s="91"/>
      <c r="Q605" s="91"/>
      <c r="R605" s="91"/>
      <c r="S605" s="91"/>
      <c r="T605" s="92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T605" s="17" t="s">
        <v>137</v>
      </c>
      <c r="AU605" s="17" t="s">
        <v>86</v>
      </c>
    </row>
    <row r="606" s="14" customFormat="1">
      <c r="A606" s="14"/>
      <c r="B606" s="246"/>
      <c r="C606" s="247"/>
      <c r="D606" s="231" t="s">
        <v>149</v>
      </c>
      <c r="E606" s="247"/>
      <c r="F606" s="249" t="s">
        <v>783</v>
      </c>
      <c r="G606" s="247"/>
      <c r="H606" s="250">
        <v>288.96600000000001</v>
      </c>
      <c r="I606" s="251"/>
      <c r="J606" s="247"/>
      <c r="K606" s="247"/>
      <c r="L606" s="252"/>
      <c r="M606" s="253"/>
      <c r="N606" s="254"/>
      <c r="O606" s="254"/>
      <c r="P606" s="254"/>
      <c r="Q606" s="254"/>
      <c r="R606" s="254"/>
      <c r="S606" s="254"/>
      <c r="T606" s="255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6" t="s">
        <v>149</v>
      </c>
      <c r="AU606" s="256" t="s">
        <v>86</v>
      </c>
      <c r="AV606" s="14" t="s">
        <v>86</v>
      </c>
      <c r="AW606" s="14" t="s">
        <v>4</v>
      </c>
      <c r="AX606" s="14" t="s">
        <v>84</v>
      </c>
      <c r="AY606" s="256" t="s">
        <v>128</v>
      </c>
    </row>
    <row r="607" s="2" customFormat="1" ht="33" customHeight="1">
      <c r="A607" s="38"/>
      <c r="B607" s="39"/>
      <c r="C607" s="218" t="s">
        <v>784</v>
      </c>
      <c r="D607" s="218" t="s">
        <v>130</v>
      </c>
      <c r="E607" s="219" t="s">
        <v>785</v>
      </c>
      <c r="F607" s="220" t="s">
        <v>786</v>
      </c>
      <c r="G607" s="221" t="s">
        <v>208</v>
      </c>
      <c r="H607" s="222">
        <v>188</v>
      </c>
      <c r="I607" s="223"/>
      <c r="J607" s="224">
        <f>ROUND(I607*H607,2)</f>
        <v>0</v>
      </c>
      <c r="K607" s="220" t="s">
        <v>134</v>
      </c>
      <c r="L607" s="44"/>
      <c r="M607" s="225" t="s">
        <v>1</v>
      </c>
      <c r="N607" s="226" t="s">
        <v>41</v>
      </c>
      <c r="O607" s="91"/>
      <c r="P607" s="227">
        <f>O607*H607</f>
        <v>0</v>
      </c>
      <c r="Q607" s="227">
        <v>0.00060999999999999997</v>
      </c>
      <c r="R607" s="227">
        <f>Q607*H607</f>
        <v>0.11467999999999999</v>
      </c>
      <c r="S607" s="227">
        <v>0</v>
      </c>
      <c r="T607" s="228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29" t="s">
        <v>135</v>
      </c>
      <c r="AT607" s="229" t="s">
        <v>130</v>
      </c>
      <c r="AU607" s="229" t="s">
        <v>86</v>
      </c>
      <c r="AY607" s="17" t="s">
        <v>128</v>
      </c>
      <c r="BE607" s="230">
        <f>IF(N607="základní",J607,0)</f>
        <v>0</v>
      </c>
      <c r="BF607" s="230">
        <f>IF(N607="snížená",J607,0)</f>
        <v>0</v>
      </c>
      <c r="BG607" s="230">
        <f>IF(N607="zákl. přenesená",J607,0)</f>
        <v>0</v>
      </c>
      <c r="BH607" s="230">
        <f>IF(N607="sníž. přenesená",J607,0)</f>
        <v>0</v>
      </c>
      <c r="BI607" s="230">
        <f>IF(N607="nulová",J607,0)</f>
        <v>0</v>
      </c>
      <c r="BJ607" s="17" t="s">
        <v>84</v>
      </c>
      <c r="BK607" s="230">
        <f>ROUND(I607*H607,2)</f>
        <v>0</v>
      </c>
      <c r="BL607" s="17" t="s">
        <v>135</v>
      </c>
      <c r="BM607" s="229" t="s">
        <v>787</v>
      </c>
    </row>
    <row r="608" s="2" customFormat="1">
      <c r="A608" s="38"/>
      <c r="B608" s="39"/>
      <c r="C608" s="40"/>
      <c r="D608" s="231" t="s">
        <v>137</v>
      </c>
      <c r="E608" s="40"/>
      <c r="F608" s="232" t="s">
        <v>788</v>
      </c>
      <c r="G608" s="40"/>
      <c r="H608" s="40"/>
      <c r="I608" s="233"/>
      <c r="J608" s="40"/>
      <c r="K608" s="40"/>
      <c r="L608" s="44"/>
      <c r="M608" s="234"/>
      <c r="N608" s="235"/>
      <c r="O608" s="91"/>
      <c r="P608" s="91"/>
      <c r="Q608" s="91"/>
      <c r="R608" s="91"/>
      <c r="S608" s="91"/>
      <c r="T608" s="92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7" t="s">
        <v>137</v>
      </c>
      <c r="AU608" s="17" t="s">
        <v>86</v>
      </c>
    </row>
    <row r="609" s="13" customFormat="1">
      <c r="A609" s="13"/>
      <c r="B609" s="236"/>
      <c r="C609" s="237"/>
      <c r="D609" s="231" t="s">
        <v>149</v>
      </c>
      <c r="E609" s="238" t="s">
        <v>1</v>
      </c>
      <c r="F609" s="239" t="s">
        <v>789</v>
      </c>
      <c r="G609" s="237"/>
      <c r="H609" s="238" t="s">
        <v>1</v>
      </c>
      <c r="I609" s="240"/>
      <c r="J609" s="237"/>
      <c r="K609" s="237"/>
      <c r="L609" s="241"/>
      <c r="M609" s="242"/>
      <c r="N609" s="243"/>
      <c r="O609" s="243"/>
      <c r="P609" s="243"/>
      <c r="Q609" s="243"/>
      <c r="R609" s="243"/>
      <c r="S609" s="243"/>
      <c r="T609" s="244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5" t="s">
        <v>149</v>
      </c>
      <c r="AU609" s="245" t="s">
        <v>86</v>
      </c>
      <c r="AV609" s="13" t="s">
        <v>84</v>
      </c>
      <c r="AW609" s="13" t="s">
        <v>32</v>
      </c>
      <c r="AX609" s="13" t="s">
        <v>76</v>
      </c>
      <c r="AY609" s="245" t="s">
        <v>128</v>
      </c>
    </row>
    <row r="610" s="13" customFormat="1">
      <c r="A610" s="13"/>
      <c r="B610" s="236"/>
      <c r="C610" s="237"/>
      <c r="D610" s="231" t="s">
        <v>149</v>
      </c>
      <c r="E610" s="238" t="s">
        <v>1</v>
      </c>
      <c r="F610" s="239" t="s">
        <v>220</v>
      </c>
      <c r="G610" s="237"/>
      <c r="H610" s="238" t="s">
        <v>1</v>
      </c>
      <c r="I610" s="240"/>
      <c r="J610" s="237"/>
      <c r="K610" s="237"/>
      <c r="L610" s="241"/>
      <c r="M610" s="242"/>
      <c r="N610" s="243"/>
      <c r="O610" s="243"/>
      <c r="P610" s="243"/>
      <c r="Q610" s="243"/>
      <c r="R610" s="243"/>
      <c r="S610" s="243"/>
      <c r="T610" s="244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5" t="s">
        <v>149</v>
      </c>
      <c r="AU610" s="245" t="s">
        <v>86</v>
      </c>
      <c r="AV610" s="13" t="s">
        <v>84</v>
      </c>
      <c r="AW610" s="13" t="s">
        <v>32</v>
      </c>
      <c r="AX610" s="13" t="s">
        <v>76</v>
      </c>
      <c r="AY610" s="245" t="s">
        <v>128</v>
      </c>
    </row>
    <row r="611" s="14" customFormat="1">
      <c r="A611" s="14"/>
      <c r="B611" s="246"/>
      <c r="C611" s="247"/>
      <c r="D611" s="231" t="s">
        <v>149</v>
      </c>
      <c r="E611" s="248" t="s">
        <v>1</v>
      </c>
      <c r="F611" s="249" t="s">
        <v>790</v>
      </c>
      <c r="G611" s="247"/>
      <c r="H611" s="250">
        <v>36</v>
      </c>
      <c r="I611" s="251"/>
      <c r="J611" s="247"/>
      <c r="K611" s="247"/>
      <c r="L611" s="252"/>
      <c r="M611" s="253"/>
      <c r="N611" s="254"/>
      <c r="O611" s="254"/>
      <c r="P611" s="254"/>
      <c r="Q611" s="254"/>
      <c r="R611" s="254"/>
      <c r="S611" s="254"/>
      <c r="T611" s="255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6" t="s">
        <v>149</v>
      </c>
      <c r="AU611" s="256" t="s">
        <v>86</v>
      </c>
      <c r="AV611" s="14" t="s">
        <v>86</v>
      </c>
      <c r="AW611" s="14" t="s">
        <v>32</v>
      </c>
      <c r="AX611" s="14" t="s">
        <v>76</v>
      </c>
      <c r="AY611" s="256" t="s">
        <v>128</v>
      </c>
    </row>
    <row r="612" s="13" customFormat="1">
      <c r="A612" s="13"/>
      <c r="B612" s="236"/>
      <c r="C612" s="237"/>
      <c r="D612" s="231" t="s">
        <v>149</v>
      </c>
      <c r="E612" s="238" t="s">
        <v>1</v>
      </c>
      <c r="F612" s="239" t="s">
        <v>386</v>
      </c>
      <c r="G612" s="237"/>
      <c r="H612" s="238" t="s">
        <v>1</v>
      </c>
      <c r="I612" s="240"/>
      <c r="J612" s="237"/>
      <c r="K612" s="237"/>
      <c r="L612" s="241"/>
      <c r="M612" s="242"/>
      <c r="N612" s="243"/>
      <c r="O612" s="243"/>
      <c r="P612" s="243"/>
      <c r="Q612" s="243"/>
      <c r="R612" s="243"/>
      <c r="S612" s="243"/>
      <c r="T612" s="24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5" t="s">
        <v>149</v>
      </c>
      <c r="AU612" s="245" t="s">
        <v>86</v>
      </c>
      <c r="AV612" s="13" t="s">
        <v>84</v>
      </c>
      <c r="AW612" s="13" t="s">
        <v>32</v>
      </c>
      <c r="AX612" s="13" t="s">
        <v>76</v>
      </c>
      <c r="AY612" s="245" t="s">
        <v>128</v>
      </c>
    </row>
    <row r="613" s="14" customFormat="1">
      <c r="A613" s="14"/>
      <c r="B613" s="246"/>
      <c r="C613" s="247"/>
      <c r="D613" s="231" t="s">
        <v>149</v>
      </c>
      <c r="E613" s="248" t="s">
        <v>1</v>
      </c>
      <c r="F613" s="249" t="s">
        <v>791</v>
      </c>
      <c r="G613" s="247"/>
      <c r="H613" s="250">
        <v>152</v>
      </c>
      <c r="I613" s="251"/>
      <c r="J613" s="247"/>
      <c r="K613" s="247"/>
      <c r="L613" s="252"/>
      <c r="M613" s="253"/>
      <c r="N613" s="254"/>
      <c r="O613" s="254"/>
      <c r="P613" s="254"/>
      <c r="Q613" s="254"/>
      <c r="R613" s="254"/>
      <c r="S613" s="254"/>
      <c r="T613" s="25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6" t="s">
        <v>149</v>
      </c>
      <c r="AU613" s="256" t="s">
        <v>86</v>
      </c>
      <c r="AV613" s="14" t="s">
        <v>86</v>
      </c>
      <c r="AW613" s="14" t="s">
        <v>32</v>
      </c>
      <c r="AX613" s="14" t="s">
        <v>76</v>
      </c>
      <c r="AY613" s="256" t="s">
        <v>128</v>
      </c>
    </row>
    <row r="614" s="15" customFormat="1">
      <c r="A614" s="15"/>
      <c r="B614" s="257"/>
      <c r="C614" s="258"/>
      <c r="D614" s="231" t="s">
        <v>149</v>
      </c>
      <c r="E614" s="259" t="s">
        <v>1</v>
      </c>
      <c r="F614" s="260" t="s">
        <v>164</v>
      </c>
      <c r="G614" s="258"/>
      <c r="H614" s="261">
        <v>188</v>
      </c>
      <c r="I614" s="262"/>
      <c r="J614" s="258"/>
      <c r="K614" s="258"/>
      <c r="L614" s="263"/>
      <c r="M614" s="264"/>
      <c r="N614" s="265"/>
      <c r="O614" s="265"/>
      <c r="P614" s="265"/>
      <c r="Q614" s="265"/>
      <c r="R614" s="265"/>
      <c r="S614" s="265"/>
      <c r="T614" s="266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67" t="s">
        <v>149</v>
      </c>
      <c r="AU614" s="267" t="s">
        <v>86</v>
      </c>
      <c r="AV614" s="15" t="s">
        <v>135</v>
      </c>
      <c r="AW614" s="15" t="s">
        <v>32</v>
      </c>
      <c r="AX614" s="15" t="s">
        <v>84</v>
      </c>
      <c r="AY614" s="267" t="s">
        <v>128</v>
      </c>
    </row>
    <row r="615" s="2" customFormat="1" ht="16.5" customHeight="1">
      <c r="A615" s="38"/>
      <c r="B615" s="39"/>
      <c r="C615" s="218" t="s">
        <v>792</v>
      </c>
      <c r="D615" s="218" t="s">
        <v>130</v>
      </c>
      <c r="E615" s="219" t="s">
        <v>793</v>
      </c>
      <c r="F615" s="220" t="s">
        <v>794</v>
      </c>
      <c r="G615" s="221" t="s">
        <v>795</v>
      </c>
      <c r="H615" s="222">
        <v>1</v>
      </c>
      <c r="I615" s="223"/>
      <c r="J615" s="224">
        <f>ROUND(I615*H615,2)</f>
        <v>0</v>
      </c>
      <c r="K615" s="220" t="s">
        <v>1</v>
      </c>
      <c r="L615" s="44"/>
      <c r="M615" s="225" t="s">
        <v>1</v>
      </c>
      <c r="N615" s="226" t="s">
        <v>41</v>
      </c>
      <c r="O615" s="91"/>
      <c r="P615" s="227">
        <f>O615*H615</f>
        <v>0</v>
      </c>
      <c r="Q615" s="227">
        <v>0</v>
      </c>
      <c r="R615" s="227">
        <f>Q615*H615</f>
        <v>0</v>
      </c>
      <c r="S615" s="227">
        <v>0</v>
      </c>
      <c r="T615" s="228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29" t="s">
        <v>135</v>
      </c>
      <c r="AT615" s="229" t="s">
        <v>130</v>
      </c>
      <c r="AU615" s="229" t="s">
        <v>86</v>
      </c>
      <c r="AY615" s="17" t="s">
        <v>128</v>
      </c>
      <c r="BE615" s="230">
        <f>IF(N615="základní",J615,0)</f>
        <v>0</v>
      </c>
      <c r="BF615" s="230">
        <f>IF(N615="snížená",J615,0)</f>
        <v>0</v>
      </c>
      <c r="BG615" s="230">
        <f>IF(N615="zákl. přenesená",J615,0)</f>
        <v>0</v>
      </c>
      <c r="BH615" s="230">
        <f>IF(N615="sníž. přenesená",J615,0)</f>
        <v>0</v>
      </c>
      <c r="BI615" s="230">
        <f>IF(N615="nulová",J615,0)</f>
        <v>0</v>
      </c>
      <c r="BJ615" s="17" t="s">
        <v>84</v>
      </c>
      <c r="BK615" s="230">
        <f>ROUND(I615*H615,2)</f>
        <v>0</v>
      </c>
      <c r="BL615" s="17" t="s">
        <v>135</v>
      </c>
      <c r="BM615" s="229" t="s">
        <v>796</v>
      </c>
    </row>
    <row r="616" s="2" customFormat="1">
      <c r="A616" s="38"/>
      <c r="B616" s="39"/>
      <c r="C616" s="40"/>
      <c r="D616" s="231" t="s">
        <v>137</v>
      </c>
      <c r="E616" s="40"/>
      <c r="F616" s="232" t="s">
        <v>794</v>
      </c>
      <c r="G616" s="40"/>
      <c r="H616" s="40"/>
      <c r="I616" s="233"/>
      <c r="J616" s="40"/>
      <c r="K616" s="40"/>
      <c r="L616" s="44"/>
      <c r="M616" s="234"/>
      <c r="N616" s="235"/>
      <c r="O616" s="91"/>
      <c r="P616" s="91"/>
      <c r="Q616" s="91"/>
      <c r="R616" s="91"/>
      <c r="S616" s="91"/>
      <c r="T616" s="92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T616" s="17" t="s">
        <v>137</v>
      </c>
      <c r="AU616" s="17" t="s">
        <v>86</v>
      </c>
    </row>
    <row r="617" s="13" customFormat="1">
      <c r="A617" s="13"/>
      <c r="B617" s="236"/>
      <c r="C617" s="237"/>
      <c r="D617" s="231" t="s">
        <v>149</v>
      </c>
      <c r="E617" s="238" t="s">
        <v>1</v>
      </c>
      <c r="F617" s="239" t="s">
        <v>797</v>
      </c>
      <c r="G617" s="237"/>
      <c r="H617" s="238" t="s">
        <v>1</v>
      </c>
      <c r="I617" s="240"/>
      <c r="J617" s="237"/>
      <c r="K617" s="237"/>
      <c r="L617" s="241"/>
      <c r="M617" s="242"/>
      <c r="N617" s="243"/>
      <c r="O617" s="243"/>
      <c r="P617" s="243"/>
      <c r="Q617" s="243"/>
      <c r="R617" s="243"/>
      <c r="S617" s="243"/>
      <c r="T617" s="24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5" t="s">
        <v>149</v>
      </c>
      <c r="AU617" s="245" t="s">
        <v>86</v>
      </c>
      <c r="AV617" s="13" t="s">
        <v>84</v>
      </c>
      <c r="AW617" s="13" t="s">
        <v>32</v>
      </c>
      <c r="AX617" s="13" t="s">
        <v>76</v>
      </c>
      <c r="AY617" s="245" t="s">
        <v>128</v>
      </c>
    </row>
    <row r="618" s="13" customFormat="1">
      <c r="A618" s="13"/>
      <c r="B618" s="236"/>
      <c r="C618" s="237"/>
      <c r="D618" s="231" t="s">
        <v>149</v>
      </c>
      <c r="E618" s="238" t="s">
        <v>1</v>
      </c>
      <c r="F618" s="239" t="s">
        <v>798</v>
      </c>
      <c r="G618" s="237"/>
      <c r="H618" s="238" t="s">
        <v>1</v>
      </c>
      <c r="I618" s="240"/>
      <c r="J618" s="237"/>
      <c r="K618" s="237"/>
      <c r="L618" s="241"/>
      <c r="M618" s="242"/>
      <c r="N618" s="243"/>
      <c r="O618" s="243"/>
      <c r="P618" s="243"/>
      <c r="Q618" s="243"/>
      <c r="R618" s="243"/>
      <c r="S618" s="243"/>
      <c r="T618" s="24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5" t="s">
        <v>149</v>
      </c>
      <c r="AU618" s="245" t="s">
        <v>86</v>
      </c>
      <c r="AV618" s="13" t="s">
        <v>84</v>
      </c>
      <c r="AW618" s="13" t="s">
        <v>32</v>
      </c>
      <c r="AX618" s="13" t="s">
        <v>76</v>
      </c>
      <c r="AY618" s="245" t="s">
        <v>128</v>
      </c>
    </row>
    <row r="619" s="13" customFormat="1">
      <c r="A619" s="13"/>
      <c r="B619" s="236"/>
      <c r="C619" s="237"/>
      <c r="D619" s="231" t="s">
        <v>149</v>
      </c>
      <c r="E619" s="238" t="s">
        <v>1</v>
      </c>
      <c r="F619" s="239" t="s">
        <v>799</v>
      </c>
      <c r="G619" s="237"/>
      <c r="H619" s="238" t="s">
        <v>1</v>
      </c>
      <c r="I619" s="240"/>
      <c r="J619" s="237"/>
      <c r="K619" s="237"/>
      <c r="L619" s="241"/>
      <c r="M619" s="242"/>
      <c r="N619" s="243"/>
      <c r="O619" s="243"/>
      <c r="P619" s="243"/>
      <c r="Q619" s="243"/>
      <c r="R619" s="243"/>
      <c r="S619" s="243"/>
      <c r="T619" s="244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5" t="s">
        <v>149</v>
      </c>
      <c r="AU619" s="245" t="s">
        <v>86</v>
      </c>
      <c r="AV619" s="13" t="s">
        <v>84</v>
      </c>
      <c r="AW619" s="13" t="s">
        <v>32</v>
      </c>
      <c r="AX619" s="13" t="s">
        <v>76</v>
      </c>
      <c r="AY619" s="245" t="s">
        <v>128</v>
      </c>
    </row>
    <row r="620" s="14" customFormat="1">
      <c r="A620" s="14"/>
      <c r="B620" s="246"/>
      <c r="C620" s="247"/>
      <c r="D620" s="231" t="s">
        <v>149</v>
      </c>
      <c r="E620" s="248" t="s">
        <v>1</v>
      </c>
      <c r="F620" s="249" t="s">
        <v>84</v>
      </c>
      <c r="G620" s="247"/>
      <c r="H620" s="250">
        <v>1</v>
      </c>
      <c r="I620" s="251"/>
      <c r="J620" s="247"/>
      <c r="K620" s="247"/>
      <c r="L620" s="252"/>
      <c r="M620" s="253"/>
      <c r="N620" s="254"/>
      <c r="O620" s="254"/>
      <c r="P620" s="254"/>
      <c r="Q620" s="254"/>
      <c r="R620" s="254"/>
      <c r="S620" s="254"/>
      <c r="T620" s="255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6" t="s">
        <v>149</v>
      </c>
      <c r="AU620" s="256" t="s">
        <v>86</v>
      </c>
      <c r="AV620" s="14" t="s">
        <v>86</v>
      </c>
      <c r="AW620" s="14" t="s">
        <v>32</v>
      </c>
      <c r="AX620" s="14" t="s">
        <v>84</v>
      </c>
      <c r="AY620" s="256" t="s">
        <v>128</v>
      </c>
    </row>
    <row r="621" s="2" customFormat="1" ht="24.15" customHeight="1">
      <c r="A621" s="38"/>
      <c r="B621" s="39"/>
      <c r="C621" s="218" t="s">
        <v>800</v>
      </c>
      <c r="D621" s="218" t="s">
        <v>130</v>
      </c>
      <c r="E621" s="219" t="s">
        <v>801</v>
      </c>
      <c r="F621" s="220" t="s">
        <v>802</v>
      </c>
      <c r="G621" s="221" t="s">
        <v>208</v>
      </c>
      <c r="H621" s="222">
        <v>140</v>
      </c>
      <c r="I621" s="223"/>
      <c r="J621" s="224">
        <f>ROUND(I621*H621,2)</f>
        <v>0</v>
      </c>
      <c r="K621" s="220" t="s">
        <v>134</v>
      </c>
      <c r="L621" s="44"/>
      <c r="M621" s="225" t="s">
        <v>1</v>
      </c>
      <c r="N621" s="226" t="s">
        <v>41</v>
      </c>
      <c r="O621" s="91"/>
      <c r="P621" s="227">
        <f>O621*H621</f>
        <v>0</v>
      </c>
      <c r="Q621" s="227">
        <v>0.13095999999999999</v>
      </c>
      <c r="R621" s="227">
        <f>Q621*H621</f>
        <v>18.334399999999999</v>
      </c>
      <c r="S621" s="227">
        <v>0</v>
      </c>
      <c r="T621" s="228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29" t="s">
        <v>135</v>
      </c>
      <c r="AT621" s="229" t="s">
        <v>130</v>
      </c>
      <c r="AU621" s="229" t="s">
        <v>86</v>
      </c>
      <c r="AY621" s="17" t="s">
        <v>128</v>
      </c>
      <c r="BE621" s="230">
        <f>IF(N621="základní",J621,0)</f>
        <v>0</v>
      </c>
      <c r="BF621" s="230">
        <f>IF(N621="snížená",J621,0)</f>
        <v>0</v>
      </c>
      <c r="BG621" s="230">
        <f>IF(N621="zákl. přenesená",J621,0)</f>
        <v>0</v>
      </c>
      <c r="BH621" s="230">
        <f>IF(N621="sníž. přenesená",J621,0)</f>
        <v>0</v>
      </c>
      <c r="BI621" s="230">
        <f>IF(N621="nulová",J621,0)</f>
        <v>0</v>
      </c>
      <c r="BJ621" s="17" t="s">
        <v>84</v>
      </c>
      <c r="BK621" s="230">
        <f>ROUND(I621*H621,2)</f>
        <v>0</v>
      </c>
      <c r="BL621" s="17" t="s">
        <v>135</v>
      </c>
      <c r="BM621" s="229" t="s">
        <v>803</v>
      </c>
    </row>
    <row r="622" s="2" customFormat="1">
      <c r="A622" s="38"/>
      <c r="B622" s="39"/>
      <c r="C622" s="40"/>
      <c r="D622" s="231" t="s">
        <v>137</v>
      </c>
      <c r="E622" s="40"/>
      <c r="F622" s="232" t="s">
        <v>804</v>
      </c>
      <c r="G622" s="40"/>
      <c r="H622" s="40"/>
      <c r="I622" s="233"/>
      <c r="J622" s="40"/>
      <c r="K622" s="40"/>
      <c r="L622" s="44"/>
      <c r="M622" s="234"/>
      <c r="N622" s="235"/>
      <c r="O622" s="91"/>
      <c r="P622" s="91"/>
      <c r="Q622" s="91"/>
      <c r="R622" s="91"/>
      <c r="S622" s="91"/>
      <c r="T622" s="92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T622" s="17" t="s">
        <v>137</v>
      </c>
      <c r="AU622" s="17" t="s">
        <v>86</v>
      </c>
    </row>
    <row r="623" s="2" customFormat="1" ht="21.75" customHeight="1">
      <c r="A623" s="38"/>
      <c r="B623" s="39"/>
      <c r="C623" s="268" t="s">
        <v>805</v>
      </c>
      <c r="D623" s="268" t="s">
        <v>323</v>
      </c>
      <c r="E623" s="269" t="s">
        <v>806</v>
      </c>
      <c r="F623" s="270" t="s">
        <v>807</v>
      </c>
      <c r="G623" s="271" t="s">
        <v>208</v>
      </c>
      <c r="H623" s="272">
        <v>23</v>
      </c>
      <c r="I623" s="273"/>
      <c r="J623" s="274">
        <f>ROUND(I623*H623,2)</f>
        <v>0</v>
      </c>
      <c r="K623" s="270" t="s">
        <v>1</v>
      </c>
      <c r="L623" s="275"/>
      <c r="M623" s="276" t="s">
        <v>1</v>
      </c>
      <c r="N623" s="277" t="s">
        <v>41</v>
      </c>
      <c r="O623" s="91"/>
      <c r="P623" s="227">
        <f>O623*H623</f>
        <v>0</v>
      </c>
      <c r="Q623" s="227">
        <v>0</v>
      </c>
      <c r="R623" s="227">
        <f>Q623*H623</f>
        <v>0</v>
      </c>
      <c r="S623" s="227">
        <v>0</v>
      </c>
      <c r="T623" s="228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29" t="s">
        <v>181</v>
      </c>
      <c r="AT623" s="229" t="s">
        <v>323</v>
      </c>
      <c r="AU623" s="229" t="s">
        <v>86</v>
      </c>
      <c r="AY623" s="17" t="s">
        <v>128</v>
      </c>
      <c r="BE623" s="230">
        <f>IF(N623="základní",J623,0)</f>
        <v>0</v>
      </c>
      <c r="BF623" s="230">
        <f>IF(N623="snížená",J623,0)</f>
        <v>0</v>
      </c>
      <c r="BG623" s="230">
        <f>IF(N623="zákl. přenesená",J623,0)</f>
        <v>0</v>
      </c>
      <c r="BH623" s="230">
        <f>IF(N623="sníž. přenesená",J623,0)</f>
        <v>0</v>
      </c>
      <c r="BI623" s="230">
        <f>IF(N623="nulová",J623,0)</f>
        <v>0</v>
      </c>
      <c r="BJ623" s="17" t="s">
        <v>84</v>
      </c>
      <c r="BK623" s="230">
        <f>ROUND(I623*H623,2)</f>
        <v>0</v>
      </c>
      <c r="BL623" s="17" t="s">
        <v>135</v>
      </c>
      <c r="BM623" s="229" t="s">
        <v>808</v>
      </c>
    </row>
    <row r="624" s="2" customFormat="1">
      <c r="A624" s="38"/>
      <c r="B624" s="39"/>
      <c r="C624" s="40"/>
      <c r="D624" s="231" t="s">
        <v>137</v>
      </c>
      <c r="E624" s="40"/>
      <c r="F624" s="232" t="s">
        <v>807</v>
      </c>
      <c r="G624" s="40"/>
      <c r="H624" s="40"/>
      <c r="I624" s="233"/>
      <c r="J624" s="40"/>
      <c r="K624" s="40"/>
      <c r="L624" s="44"/>
      <c r="M624" s="234"/>
      <c r="N624" s="235"/>
      <c r="O624" s="91"/>
      <c r="P624" s="91"/>
      <c r="Q624" s="91"/>
      <c r="R624" s="91"/>
      <c r="S624" s="91"/>
      <c r="T624" s="92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T624" s="17" t="s">
        <v>137</v>
      </c>
      <c r="AU624" s="17" t="s">
        <v>86</v>
      </c>
    </row>
    <row r="625" s="14" customFormat="1">
      <c r="A625" s="14"/>
      <c r="B625" s="246"/>
      <c r="C625" s="247"/>
      <c r="D625" s="231" t="s">
        <v>149</v>
      </c>
      <c r="E625" s="248" t="s">
        <v>1</v>
      </c>
      <c r="F625" s="249" t="s">
        <v>809</v>
      </c>
      <c r="G625" s="247"/>
      <c r="H625" s="250">
        <v>23</v>
      </c>
      <c r="I625" s="251"/>
      <c r="J625" s="247"/>
      <c r="K625" s="247"/>
      <c r="L625" s="252"/>
      <c r="M625" s="253"/>
      <c r="N625" s="254"/>
      <c r="O625" s="254"/>
      <c r="P625" s="254"/>
      <c r="Q625" s="254"/>
      <c r="R625" s="254"/>
      <c r="S625" s="254"/>
      <c r="T625" s="255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6" t="s">
        <v>149</v>
      </c>
      <c r="AU625" s="256" t="s">
        <v>86</v>
      </c>
      <c r="AV625" s="14" t="s">
        <v>86</v>
      </c>
      <c r="AW625" s="14" t="s">
        <v>32</v>
      </c>
      <c r="AX625" s="14" t="s">
        <v>84</v>
      </c>
      <c r="AY625" s="256" t="s">
        <v>128</v>
      </c>
    </row>
    <row r="626" s="2" customFormat="1" ht="16.5" customHeight="1">
      <c r="A626" s="38"/>
      <c r="B626" s="39"/>
      <c r="C626" s="268" t="s">
        <v>810</v>
      </c>
      <c r="D626" s="268" t="s">
        <v>323</v>
      </c>
      <c r="E626" s="269" t="s">
        <v>811</v>
      </c>
      <c r="F626" s="270" t="s">
        <v>812</v>
      </c>
      <c r="G626" s="271" t="s">
        <v>208</v>
      </c>
      <c r="H626" s="272">
        <v>119.34</v>
      </c>
      <c r="I626" s="273"/>
      <c r="J626" s="274">
        <f>ROUND(I626*H626,2)</f>
        <v>0</v>
      </c>
      <c r="K626" s="270" t="s">
        <v>1</v>
      </c>
      <c r="L626" s="275"/>
      <c r="M626" s="276" t="s">
        <v>1</v>
      </c>
      <c r="N626" s="277" t="s">
        <v>41</v>
      </c>
      <c r="O626" s="91"/>
      <c r="P626" s="227">
        <f>O626*H626</f>
        <v>0</v>
      </c>
      <c r="Q626" s="227">
        <v>0</v>
      </c>
      <c r="R626" s="227">
        <f>Q626*H626</f>
        <v>0</v>
      </c>
      <c r="S626" s="227">
        <v>0</v>
      </c>
      <c r="T626" s="228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29" t="s">
        <v>181</v>
      </c>
      <c r="AT626" s="229" t="s">
        <v>323</v>
      </c>
      <c r="AU626" s="229" t="s">
        <v>86</v>
      </c>
      <c r="AY626" s="17" t="s">
        <v>128</v>
      </c>
      <c r="BE626" s="230">
        <f>IF(N626="základní",J626,0)</f>
        <v>0</v>
      </c>
      <c r="BF626" s="230">
        <f>IF(N626="snížená",J626,0)</f>
        <v>0</v>
      </c>
      <c r="BG626" s="230">
        <f>IF(N626="zákl. přenesená",J626,0)</f>
        <v>0</v>
      </c>
      <c r="BH626" s="230">
        <f>IF(N626="sníž. přenesená",J626,0)</f>
        <v>0</v>
      </c>
      <c r="BI626" s="230">
        <f>IF(N626="nulová",J626,0)</f>
        <v>0</v>
      </c>
      <c r="BJ626" s="17" t="s">
        <v>84</v>
      </c>
      <c r="BK626" s="230">
        <f>ROUND(I626*H626,2)</f>
        <v>0</v>
      </c>
      <c r="BL626" s="17" t="s">
        <v>135</v>
      </c>
      <c r="BM626" s="229" t="s">
        <v>813</v>
      </c>
    </row>
    <row r="627" s="2" customFormat="1">
      <c r="A627" s="38"/>
      <c r="B627" s="39"/>
      <c r="C627" s="40"/>
      <c r="D627" s="231" t="s">
        <v>137</v>
      </c>
      <c r="E627" s="40"/>
      <c r="F627" s="232" t="s">
        <v>812</v>
      </c>
      <c r="G627" s="40"/>
      <c r="H627" s="40"/>
      <c r="I627" s="233"/>
      <c r="J627" s="40"/>
      <c r="K627" s="40"/>
      <c r="L627" s="44"/>
      <c r="M627" s="234"/>
      <c r="N627" s="235"/>
      <c r="O627" s="91"/>
      <c r="P627" s="91"/>
      <c r="Q627" s="91"/>
      <c r="R627" s="91"/>
      <c r="S627" s="91"/>
      <c r="T627" s="92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T627" s="17" t="s">
        <v>137</v>
      </c>
      <c r="AU627" s="17" t="s">
        <v>86</v>
      </c>
    </row>
    <row r="628" s="14" customFormat="1">
      <c r="A628" s="14"/>
      <c r="B628" s="246"/>
      <c r="C628" s="247"/>
      <c r="D628" s="231" t="s">
        <v>149</v>
      </c>
      <c r="E628" s="248" t="s">
        <v>1</v>
      </c>
      <c r="F628" s="249" t="s">
        <v>814</v>
      </c>
      <c r="G628" s="247"/>
      <c r="H628" s="250">
        <v>119.34</v>
      </c>
      <c r="I628" s="251"/>
      <c r="J628" s="247"/>
      <c r="K628" s="247"/>
      <c r="L628" s="252"/>
      <c r="M628" s="253"/>
      <c r="N628" s="254"/>
      <c r="O628" s="254"/>
      <c r="P628" s="254"/>
      <c r="Q628" s="254"/>
      <c r="R628" s="254"/>
      <c r="S628" s="254"/>
      <c r="T628" s="255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6" t="s">
        <v>149</v>
      </c>
      <c r="AU628" s="256" t="s">
        <v>86</v>
      </c>
      <c r="AV628" s="14" t="s">
        <v>86</v>
      </c>
      <c r="AW628" s="14" t="s">
        <v>32</v>
      </c>
      <c r="AX628" s="14" t="s">
        <v>84</v>
      </c>
      <c r="AY628" s="256" t="s">
        <v>128</v>
      </c>
    </row>
    <row r="629" s="2" customFormat="1" ht="33" customHeight="1">
      <c r="A629" s="38"/>
      <c r="B629" s="39"/>
      <c r="C629" s="218" t="s">
        <v>815</v>
      </c>
      <c r="D629" s="218" t="s">
        <v>130</v>
      </c>
      <c r="E629" s="219" t="s">
        <v>816</v>
      </c>
      <c r="F629" s="220" t="s">
        <v>817</v>
      </c>
      <c r="G629" s="221" t="s">
        <v>208</v>
      </c>
      <c r="H629" s="222">
        <v>20.5</v>
      </c>
      <c r="I629" s="223"/>
      <c r="J629" s="224">
        <f>ROUND(I629*H629,2)</f>
        <v>0</v>
      </c>
      <c r="K629" s="220" t="s">
        <v>134</v>
      </c>
      <c r="L629" s="44"/>
      <c r="M629" s="225" t="s">
        <v>1</v>
      </c>
      <c r="N629" s="226" t="s">
        <v>41</v>
      </c>
      <c r="O629" s="91"/>
      <c r="P629" s="227">
        <f>O629*H629</f>
        <v>0</v>
      </c>
      <c r="Q629" s="227">
        <v>0.15396000000000001</v>
      </c>
      <c r="R629" s="227">
        <f>Q629*H629</f>
        <v>3.1561800000000004</v>
      </c>
      <c r="S629" s="227">
        <v>0</v>
      </c>
      <c r="T629" s="228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29" t="s">
        <v>135</v>
      </c>
      <c r="AT629" s="229" t="s">
        <v>130</v>
      </c>
      <c r="AU629" s="229" t="s">
        <v>86</v>
      </c>
      <c r="AY629" s="17" t="s">
        <v>128</v>
      </c>
      <c r="BE629" s="230">
        <f>IF(N629="základní",J629,0)</f>
        <v>0</v>
      </c>
      <c r="BF629" s="230">
        <f>IF(N629="snížená",J629,0)</f>
        <v>0</v>
      </c>
      <c r="BG629" s="230">
        <f>IF(N629="zákl. přenesená",J629,0)</f>
        <v>0</v>
      </c>
      <c r="BH629" s="230">
        <f>IF(N629="sníž. přenesená",J629,0)</f>
        <v>0</v>
      </c>
      <c r="BI629" s="230">
        <f>IF(N629="nulová",J629,0)</f>
        <v>0</v>
      </c>
      <c r="BJ629" s="17" t="s">
        <v>84</v>
      </c>
      <c r="BK629" s="230">
        <f>ROUND(I629*H629,2)</f>
        <v>0</v>
      </c>
      <c r="BL629" s="17" t="s">
        <v>135</v>
      </c>
      <c r="BM629" s="229" t="s">
        <v>818</v>
      </c>
    </row>
    <row r="630" s="2" customFormat="1">
      <c r="A630" s="38"/>
      <c r="B630" s="39"/>
      <c r="C630" s="40"/>
      <c r="D630" s="231" t="s">
        <v>137</v>
      </c>
      <c r="E630" s="40"/>
      <c r="F630" s="232" t="s">
        <v>819</v>
      </c>
      <c r="G630" s="40"/>
      <c r="H630" s="40"/>
      <c r="I630" s="233"/>
      <c r="J630" s="40"/>
      <c r="K630" s="40"/>
      <c r="L630" s="44"/>
      <c r="M630" s="234"/>
      <c r="N630" s="235"/>
      <c r="O630" s="91"/>
      <c r="P630" s="91"/>
      <c r="Q630" s="91"/>
      <c r="R630" s="91"/>
      <c r="S630" s="91"/>
      <c r="T630" s="92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17" t="s">
        <v>137</v>
      </c>
      <c r="AU630" s="17" t="s">
        <v>86</v>
      </c>
    </row>
    <row r="631" s="13" customFormat="1">
      <c r="A631" s="13"/>
      <c r="B631" s="236"/>
      <c r="C631" s="237"/>
      <c r="D631" s="231" t="s">
        <v>149</v>
      </c>
      <c r="E631" s="238" t="s">
        <v>1</v>
      </c>
      <c r="F631" s="239" t="s">
        <v>820</v>
      </c>
      <c r="G631" s="237"/>
      <c r="H631" s="238" t="s">
        <v>1</v>
      </c>
      <c r="I631" s="240"/>
      <c r="J631" s="237"/>
      <c r="K631" s="237"/>
      <c r="L631" s="241"/>
      <c r="M631" s="242"/>
      <c r="N631" s="243"/>
      <c r="O631" s="243"/>
      <c r="P631" s="243"/>
      <c r="Q631" s="243"/>
      <c r="R631" s="243"/>
      <c r="S631" s="243"/>
      <c r="T631" s="24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5" t="s">
        <v>149</v>
      </c>
      <c r="AU631" s="245" t="s">
        <v>86</v>
      </c>
      <c r="AV631" s="13" t="s">
        <v>84</v>
      </c>
      <c r="AW631" s="13" t="s">
        <v>32</v>
      </c>
      <c r="AX631" s="13" t="s">
        <v>76</v>
      </c>
      <c r="AY631" s="245" t="s">
        <v>128</v>
      </c>
    </row>
    <row r="632" s="14" customFormat="1">
      <c r="A632" s="14"/>
      <c r="B632" s="246"/>
      <c r="C632" s="247"/>
      <c r="D632" s="231" t="s">
        <v>149</v>
      </c>
      <c r="E632" s="248" t="s">
        <v>1</v>
      </c>
      <c r="F632" s="249" t="s">
        <v>821</v>
      </c>
      <c r="G632" s="247"/>
      <c r="H632" s="250">
        <v>20.5</v>
      </c>
      <c r="I632" s="251"/>
      <c r="J632" s="247"/>
      <c r="K632" s="247"/>
      <c r="L632" s="252"/>
      <c r="M632" s="253"/>
      <c r="N632" s="254"/>
      <c r="O632" s="254"/>
      <c r="P632" s="254"/>
      <c r="Q632" s="254"/>
      <c r="R632" s="254"/>
      <c r="S632" s="254"/>
      <c r="T632" s="25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6" t="s">
        <v>149</v>
      </c>
      <c r="AU632" s="256" t="s">
        <v>86</v>
      </c>
      <c r="AV632" s="14" t="s">
        <v>86</v>
      </c>
      <c r="AW632" s="14" t="s">
        <v>32</v>
      </c>
      <c r="AX632" s="14" t="s">
        <v>84</v>
      </c>
      <c r="AY632" s="256" t="s">
        <v>128</v>
      </c>
    </row>
    <row r="633" s="2" customFormat="1" ht="24.15" customHeight="1">
      <c r="A633" s="38"/>
      <c r="B633" s="39"/>
      <c r="C633" s="218" t="s">
        <v>822</v>
      </c>
      <c r="D633" s="218" t="s">
        <v>130</v>
      </c>
      <c r="E633" s="219" t="s">
        <v>823</v>
      </c>
      <c r="F633" s="220" t="s">
        <v>824</v>
      </c>
      <c r="G633" s="221" t="s">
        <v>208</v>
      </c>
      <c r="H633" s="222">
        <v>4</v>
      </c>
      <c r="I633" s="223"/>
      <c r="J633" s="224">
        <f>ROUND(I633*H633,2)</f>
        <v>0</v>
      </c>
      <c r="K633" s="220" t="s">
        <v>134</v>
      </c>
      <c r="L633" s="44"/>
      <c r="M633" s="225" t="s">
        <v>1</v>
      </c>
      <c r="N633" s="226" t="s">
        <v>41</v>
      </c>
      <c r="O633" s="91"/>
      <c r="P633" s="227">
        <f>O633*H633</f>
        <v>0</v>
      </c>
      <c r="Q633" s="227">
        <v>0.51915</v>
      </c>
      <c r="R633" s="227">
        <f>Q633*H633</f>
        <v>2.0766</v>
      </c>
      <c r="S633" s="227">
        <v>0</v>
      </c>
      <c r="T633" s="228">
        <f>S633*H633</f>
        <v>0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229" t="s">
        <v>135</v>
      </c>
      <c r="AT633" s="229" t="s">
        <v>130</v>
      </c>
      <c r="AU633" s="229" t="s">
        <v>86</v>
      </c>
      <c r="AY633" s="17" t="s">
        <v>128</v>
      </c>
      <c r="BE633" s="230">
        <f>IF(N633="základní",J633,0)</f>
        <v>0</v>
      </c>
      <c r="BF633" s="230">
        <f>IF(N633="snížená",J633,0)</f>
        <v>0</v>
      </c>
      <c r="BG633" s="230">
        <f>IF(N633="zákl. přenesená",J633,0)</f>
        <v>0</v>
      </c>
      <c r="BH633" s="230">
        <f>IF(N633="sníž. přenesená",J633,0)</f>
        <v>0</v>
      </c>
      <c r="BI633" s="230">
        <f>IF(N633="nulová",J633,0)</f>
        <v>0</v>
      </c>
      <c r="BJ633" s="17" t="s">
        <v>84</v>
      </c>
      <c r="BK633" s="230">
        <f>ROUND(I633*H633,2)</f>
        <v>0</v>
      </c>
      <c r="BL633" s="17" t="s">
        <v>135</v>
      </c>
      <c r="BM633" s="229" t="s">
        <v>825</v>
      </c>
    </row>
    <row r="634" s="2" customFormat="1">
      <c r="A634" s="38"/>
      <c r="B634" s="39"/>
      <c r="C634" s="40"/>
      <c r="D634" s="231" t="s">
        <v>137</v>
      </c>
      <c r="E634" s="40"/>
      <c r="F634" s="232" t="s">
        <v>826</v>
      </c>
      <c r="G634" s="40"/>
      <c r="H634" s="40"/>
      <c r="I634" s="233"/>
      <c r="J634" s="40"/>
      <c r="K634" s="40"/>
      <c r="L634" s="44"/>
      <c r="M634" s="234"/>
      <c r="N634" s="235"/>
      <c r="O634" s="91"/>
      <c r="P634" s="91"/>
      <c r="Q634" s="91"/>
      <c r="R634" s="91"/>
      <c r="S634" s="91"/>
      <c r="T634" s="92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T634" s="17" t="s">
        <v>137</v>
      </c>
      <c r="AU634" s="17" t="s">
        <v>86</v>
      </c>
    </row>
    <row r="635" s="13" customFormat="1">
      <c r="A635" s="13"/>
      <c r="B635" s="236"/>
      <c r="C635" s="237"/>
      <c r="D635" s="231" t="s">
        <v>149</v>
      </c>
      <c r="E635" s="238" t="s">
        <v>1</v>
      </c>
      <c r="F635" s="239" t="s">
        <v>827</v>
      </c>
      <c r="G635" s="237"/>
      <c r="H635" s="238" t="s">
        <v>1</v>
      </c>
      <c r="I635" s="240"/>
      <c r="J635" s="237"/>
      <c r="K635" s="237"/>
      <c r="L635" s="241"/>
      <c r="M635" s="242"/>
      <c r="N635" s="243"/>
      <c r="O635" s="243"/>
      <c r="P635" s="243"/>
      <c r="Q635" s="243"/>
      <c r="R635" s="243"/>
      <c r="S635" s="243"/>
      <c r="T635" s="24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5" t="s">
        <v>149</v>
      </c>
      <c r="AU635" s="245" t="s">
        <v>86</v>
      </c>
      <c r="AV635" s="13" t="s">
        <v>84</v>
      </c>
      <c r="AW635" s="13" t="s">
        <v>32</v>
      </c>
      <c r="AX635" s="13" t="s">
        <v>76</v>
      </c>
      <c r="AY635" s="245" t="s">
        <v>128</v>
      </c>
    </row>
    <row r="636" s="13" customFormat="1">
      <c r="A636" s="13"/>
      <c r="B636" s="236"/>
      <c r="C636" s="237"/>
      <c r="D636" s="231" t="s">
        <v>149</v>
      </c>
      <c r="E636" s="238" t="s">
        <v>1</v>
      </c>
      <c r="F636" s="239" t="s">
        <v>828</v>
      </c>
      <c r="G636" s="237"/>
      <c r="H636" s="238" t="s">
        <v>1</v>
      </c>
      <c r="I636" s="240"/>
      <c r="J636" s="237"/>
      <c r="K636" s="237"/>
      <c r="L636" s="241"/>
      <c r="M636" s="242"/>
      <c r="N636" s="243"/>
      <c r="O636" s="243"/>
      <c r="P636" s="243"/>
      <c r="Q636" s="243"/>
      <c r="R636" s="243"/>
      <c r="S636" s="243"/>
      <c r="T636" s="24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5" t="s">
        <v>149</v>
      </c>
      <c r="AU636" s="245" t="s">
        <v>86</v>
      </c>
      <c r="AV636" s="13" t="s">
        <v>84</v>
      </c>
      <c r="AW636" s="13" t="s">
        <v>32</v>
      </c>
      <c r="AX636" s="13" t="s">
        <v>76</v>
      </c>
      <c r="AY636" s="245" t="s">
        <v>128</v>
      </c>
    </row>
    <row r="637" s="14" customFormat="1">
      <c r="A637" s="14"/>
      <c r="B637" s="246"/>
      <c r="C637" s="247"/>
      <c r="D637" s="231" t="s">
        <v>149</v>
      </c>
      <c r="E637" s="248" t="s">
        <v>1</v>
      </c>
      <c r="F637" s="249" t="s">
        <v>135</v>
      </c>
      <c r="G637" s="247"/>
      <c r="H637" s="250">
        <v>4</v>
      </c>
      <c r="I637" s="251"/>
      <c r="J637" s="247"/>
      <c r="K637" s="247"/>
      <c r="L637" s="252"/>
      <c r="M637" s="253"/>
      <c r="N637" s="254"/>
      <c r="O637" s="254"/>
      <c r="P637" s="254"/>
      <c r="Q637" s="254"/>
      <c r="R637" s="254"/>
      <c r="S637" s="254"/>
      <c r="T637" s="255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6" t="s">
        <v>149</v>
      </c>
      <c r="AU637" s="256" t="s">
        <v>86</v>
      </c>
      <c r="AV637" s="14" t="s">
        <v>86</v>
      </c>
      <c r="AW637" s="14" t="s">
        <v>32</v>
      </c>
      <c r="AX637" s="14" t="s">
        <v>84</v>
      </c>
      <c r="AY637" s="256" t="s">
        <v>128</v>
      </c>
    </row>
    <row r="638" s="2" customFormat="1" ht="24.15" customHeight="1">
      <c r="A638" s="38"/>
      <c r="B638" s="39"/>
      <c r="C638" s="218" t="s">
        <v>829</v>
      </c>
      <c r="D638" s="218" t="s">
        <v>130</v>
      </c>
      <c r="E638" s="219" t="s">
        <v>830</v>
      </c>
      <c r="F638" s="220" t="s">
        <v>831</v>
      </c>
      <c r="G638" s="221" t="s">
        <v>133</v>
      </c>
      <c r="H638" s="222">
        <v>67</v>
      </c>
      <c r="I638" s="223"/>
      <c r="J638" s="224">
        <f>ROUND(I638*H638,2)</f>
        <v>0</v>
      </c>
      <c r="K638" s="220" t="s">
        <v>134</v>
      </c>
      <c r="L638" s="44"/>
      <c r="M638" s="225" t="s">
        <v>1</v>
      </c>
      <c r="N638" s="226" t="s">
        <v>41</v>
      </c>
      <c r="O638" s="91"/>
      <c r="P638" s="227">
        <f>O638*H638</f>
        <v>0</v>
      </c>
      <c r="Q638" s="227">
        <v>0</v>
      </c>
      <c r="R638" s="227">
        <f>Q638*H638</f>
        <v>0</v>
      </c>
      <c r="S638" s="227">
        <v>0</v>
      </c>
      <c r="T638" s="228">
        <f>S638*H638</f>
        <v>0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229" t="s">
        <v>135</v>
      </c>
      <c r="AT638" s="229" t="s">
        <v>130</v>
      </c>
      <c r="AU638" s="229" t="s">
        <v>86</v>
      </c>
      <c r="AY638" s="17" t="s">
        <v>128</v>
      </c>
      <c r="BE638" s="230">
        <f>IF(N638="základní",J638,0)</f>
        <v>0</v>
      </c>
      <c r="BF638" s="230">
        <f>IF(N638="snížená",J638,0)</f>
        <v>0</v>
      </c>
      <c r="BG638" s="230">
        <f>IF(N638="zákl. přenesená",J638,0)</f>
        <v>0</v>
      </c>
      <c r="BH638" s="230">
        <f>IF(N638="sníž. přenesená",J638,0)</f>
        <v>0</v>
      </c>
      <c r="BI638" s="230">
        <f>IF(N638="nulová",J638,0)</f>
        <v>0</v>
      </c>
      <c r="BJ638" s="17" t="s">
        <v>84</v>
      </c>
      <c r="BK638" s="230">
        <f>ROUND(I638*H638,2)</f>
        <v>0</v>
      </c>
      <c r="BL638" s="17" t="s">
        <v>135</v>
      </c>
      <c r="BM638" s="229" t="s">
        <v>832</v>
      </c>
    </row>
    <row r="639" s="2" customFormat="1">
      <c r="A639" s="38"/>
      <c r="B639" s="39"/>
      <c r="C639" s="40"/>
      <c r="D639" s="231" t="s">
        <v>137</v>
      </c>
      <c r="E639" s="40"/>
      <c r="F639" s="232" t="s">
        <v>833</v>
      </c>
      <c r="G639" s="40"/>
      <c r="H639" s="40"/>
      <c r="I639" s="233"/>
      <c r="J639" s="40"/>
      <c r="K639" s="40"/>
      <c r="L639" s="44"/>
      <c r="M639" s="234"/>
      <c r="N639" s="235"/>
      <c r="O639" s="91"/>
      <c r="P639" s="91"/>
      <c r="Q639" s="91"/>
      <c r="R639" s="91"/>
      <c r="S639" s="91"/>
      <c r="T639" s="92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T639" s="17" t="s">
        <v>137</v>
      </c>
      <c r="AU639" s="17" t="s">
        <v>86</v>
      </c>
    </row>
    <row r="640" s="14" customFormat="1">
      <c r="A640" s="14"/>
      <c r="B640" s="246"/>
      <c r="C640" s="247"/>
      <c r="D640" s="231" t="s">
        <v>149</v>
      </c>
      <c r="E640" s="248" t="s">
        <v>1</v>
      </c>
      <c r="F640" s="249" t="s">
        <v>834</v>
      </c>
      <c r="G640" s="247"/>
      <c r="H640" s="250">
        <v>67</v>
      </c>
      <c r="I640" s="251"/>
      <c r="J640" s="247"/>
      <c r="K640" s="247"/>
      <c r="L640" s="252"/>
      <c r="M640" s="253"/>
      <c r="N640" s="254"/>
      <c r="O640" s="254"/>
      <c r="P640" s="254"/>
      <c r="Q640" s="254"/>
      <c r="R640" s="254"/>
      <c r="S640" s="254"/>
      <c r="T640" s="255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6" t="s">
        <v>149</v>
      </c>
      <c r="AU640" s="256" t="s">
        <v>86</v>
      </c>
      <c r="AV640" s="14" t="s">
        <v>86</v>
      </c>
      <c r="AW640" s="14" t="s">
        <v>32</v>
      </c>
      <c r="AX640" s="14" t="s">
        <v>84</v>
      </c>
      <c r="AY640" s="256" t="s">
        <v>128</v>
      </c>
    </row>
    <row r="641" s="12" customFormat="1" ht="22.8" customHeight="1">
      <c r="A641" s="12"/>
      <c r="B641" s="202"/>
      <c r="C641" s="203"/>
      <c r="D641" s="204" t="s">
        <v>75</v>
      </c>
      <c r="E641" s="216" t="s">
        <v>835</v>
      </c>
      <c r="F641" s="216" t="s">
        <v>836</v>
      </c>
      <c r="G641" s="203"/>
      <c r="H641" s="203"/>
      <c r="I641" s="206"/>
      <c r="J641" s="217">
        <f>BK641</f>
        <v>0</v>
      </c>
      <c r="K641" s="203"/>
      <c r="L641" s="208"/>
      <c r="M641" s="209"/>
      <c r="N641" s="210"/>
      <c r="O641" s="210"/>
      <c r="P641" s="211">
        <f>SUM(P642:P662)</f>
        <v>0</v>
      </c>
      <c r="Q641" s="210"/>
      <c r="R641" s="211">
        <f>SUM(R642:R662)</f>
        <v>0</v>
      </c>
      <c r="S641" s="210"/>
      <c r="T641" s="212">
        <f>SUM(T642:T662)</f>
        <v>0</v>
      </c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R641" s="213" t="s">
        <v>84</v>
      </c>
      <c r="AT641" s="214" t="s">
        <v>75</v>
      </c>
      <c r="AU641" s="214" t="s">
        <v>84</v>
      </c>
      <c r="AY641" s="213" t="s">
        <v>128</v>
      </c>
      <c r="BK641" s="215">
        <f>SUM(BK642:BK662)</f>
        <v>0</v>
      </c>
    </row>
    <row r="642" s="2" customFormat="1" ht="21.75" customHeight="1">
      <c r="A642" s="38"/>
      <c r="B642" s="39"/>
      <c r="C642" s="218" t="s">
        <v>837</v>
      </c>
      <c r="D642" s="218" t="s">
        <v>130</v>
      </c>
      <c r="E642" s="219" t="s">
        <v>838</v>
      </c>
      <c r="F642" s="220" t="s">
        <v>839</v>
      </c>
      <c r="G642" s="221" t="s">
        <v>298</v>
      </c>
      <c r="H642" s="222">
        <v>295.113</v>
      </c>
      <c r="I642" s="223"/>
      <c r="J642" s="224">
        <f>ROUND(I642*H642,2)</f>
        <v>0</v>
      </c>
      <c r="K642" s="220" t="s">
        <v>134</v>
      </c>
      <c r="L642" s="44"/>
      <c r="M642" s="225" t="s">
        <v>1</v>
      </c>
      <c r="N642" s="226" t="s">
        <v>41</v>
      </c>
      <c r="O642" s="91"/>
      <c r="P642" s="227">
        <f>O642*H642</f>
        <v>0</v>
      </c>
      <c r="Q642" s="227">
        <v>0</v>
      </c>
      <c r="R642" s="227">
        <f>Q642*H642</f>
        <v>0</v>
      </c>
      <c r="S642" s="227">
        <v>0</v>
      </c>
      <c r="T642" s="228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29" t="s">
        <v>135</v>
      </c>
      <c r="AT642" s="229" t="s">
        <v>130</v>
      </c>
      <c r="AU642" s="229" t="s">
        <v>86</v>
      </c>
      <c r="AY642" s="17" t="s">
        <v>128</v>
      </c>
      <c r="BE642" s="230">
        <f>IF(N642="základní",J642,0)</f>
        <v>0</v>
      </c>
      <c r="BF642" s="230">
        <f>IF(N642="snížená",J642,0)</f>
        <v>0</v>
      </c>
      <c r="BG642" s="230">
        <f>IF(N642="zákl. přenesená",J642,0)</f>
        <v>0</v>
      </c>
      <c r="BH642" s="230">
        <f>IF(N642="sníž. přenesená",J642,0)</f>
        <v>0</v>
      </c>
      <c r="BI642" s="230">
        <f>IF(N642="nulová",J642,0)</f>
        <v>0</v>
      </c>
      <c r="BJ642" s="17" t="s">
        <v>84</v>
      </c>
      <c r="BK642" s="230">
        <f>ROUND(I642*H642,2)</f>
        <v>0</v>
      </c>
      <c r="BL642" s="17" t="s">
        <v>135</v>
      </c>
      <c r="BM642" s="229" t="s">
        <v>840</v>
      </c>
    </row>
    <row r="643" s="2" customFormat="1">
      <c r="A643" s="38"/>
      <c r="B643" s="39"/>
      <c r="C643" s="40"/>
      <c r="D643" s="231" t="s">
        <v>137</v>
      </c>
      <c r="E643" s="40"/>
      <c r="F643" s="232" t="s">
        <v>841</v>
      </c>
      <c r="G643" s="40"/>
      <c r="H643" s="40"/>
      <c r="I643" s="233"/>
      <c r="J643" s="40"/>
      <c r="K643" s="40"/>
      <c r="L643" s="44"/>
      <c r="M643" s="234"/>
      <c r="N643" s="235"/>
      <c r="O643" s="91"/>
      <c r="P643" s="91"/>
      <c r="Q643" s="91"/>
      <c r="R643" s="91"/>
      <c r="S643" s="91"/>
      <c r="T643" s="92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T643" s="17" t="s">
        <v>137</v>
      </c>
      <c r="AU643" s="17" t="s">
        <v>86</v>
      </c>
    </row>
    <row r="644" s="2" customFormat="1" ht="24.15" customHeight="1">
      <c r="A644" s="38"/>
      <c r="B644" s="39"/>
      <c r="C644" s="218" t="s">
        <v>842</v>
      </c>
      <c r="D644" s="218" t="s">
        <v>130</v>
      </c>
      <c r="E644" s="219" t="s">
        <v>843</v>
      </c>
      <c r="F644" s="220" t="s">
        <v>844</v>
      </c>
      <c r="G644" s="221" t="s">
        <v>298</v>
      </c>
      <c r="H644" s="222">
        <v>1202.7000000000001</v>
      </c>
      <c r="I644" s="223"/>
      <c r="J644" s="224">
        <f>ROUND(I644*H644,2)</f>
        <v>0</v>
      </c>
      <c r="K644" s="220" t="s">
        <v>134</v>
      </c>
      <c r="L644" s="44"/>
      <c r="M644" s="225" t="s">
        <v>1</v>
      </c>
      <c r="N644" s="226" t="s">
        <v>41</v>
      </c>
      <c r="O644" s="91"/>
      <c r="P644" s="227">
        <f>O644*H644</f>
        <v>0</v>
      </c>
      <c r="Q644" s="227">
        <v>0</v>
      </c>
      <c r="R644" s="227">
        <f>Q644*H644</f>
        <v>0</v>
      </c>
      <c r="S644" s="227">
        <v>0</v>
      </c>
      <c r="T644" s="228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29" t="s">
        <v>135</v>
      </c>
      <c r="AT644" s="229" t="s">
        <v>130</v>
      </c>
      <c r="AU644" s="229" t="s">
        <v>86</v>
      </c>
      <c r="AY644" s="17" t="s">
        <v>128</v>
      </c>
      <c r="BE644" s="230">
        <f>IF(N644="základní",J644,0)</f>
        <v>0</v>
      </c>
      <c r="BF644" s="230">
        <f>IF(N644="snížená",J644,0)</f>
        <v>0</v>
      </c>
      <c r="BG644" s="230">
        <f>IF(N644="zákl. přenesená",J644,0)</f>
        <v>0</v>
      </c>
      <c r="BH644" s="230">
        <f>IF(N644="sníž. přenesená",J644,0)</f>
        <v>0</v>
      </c>
      <c r="BI644" s="230">
        <f>IF(N644="nulová",J644,0)</f>
        <v>0</v>
      </c>
      <c r="BJ644" s="17" t="s">
        <v>84</v>
      </c>
      <c r="BK644" s="230">
        <f>ROUND(I644*H644,2)</f>
        <v>0</v>
      </c>
      <c r="BL644" s="17" t="s">
        <v>135</v>
      </c>
      <c r="BM644" s="229" t="s">
        <v>845</v>
      </c>
    </row>
    <row r="645" s="2" customFormat="1">
      <c r="A645" s="38"/>
      <c r="B645" s="39"/>
      <c r="C645" s="40"/>
      <c r="D645" s="231" t="s">
        <v>137</v>
      </c>
      <c r="E645" s="40"/>
      <c r="F645" s="232" t="s">
        <v>846</v>
      </c>
      <c r="G645" s="40"/>
      <c r="H645" s="40"/>
      <c r="I645" s="233"/>
      <c r="J645" s="40"/>
      <c r="K645" s="40"/>
      <c r="L645" s="44"/>
      <c r="M645" s="234"/>
      <c r="N645" s="235"/>
      <c r="O645" s="91"/>
      <c r="P645" s="91"/>
      <c r="Q645" s="91"/>
      <c r="R645" s="91"/>
      <c r="S645" s="91"/>
      <c r="T645" s="92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T645" s="17" t="s">
        <v>137</v>
      </c>
      <c r="AU645" s="17" t="s">
        <v>86</v>
      </c>
    </row>
    <row r="646" s="13" customFormat="1">
      <c r="A646" s="13"/>
      <c r="B646" s="236"/>
      <c r="C646" s="237"/>
      <c r="D646" s="231" t="s">
        <v>149</v>
      </c>
      <c r="E646" s="238" t="s">
        <v>1</v>
      </c>
      <c r="F646" s="239" t="s">
        <v>847</v>
      </c>
      <c r="G646" s="237"/>
      <c r="H646" s="238" t="s">
        <v>1</v>
      </c>
      <c r="I646" s="240"/>
      <c r="J646" s="237"/>
      <c r="K646" s="237"/>
      <c r="L646" s="241"/>
      <c r="M646" s="242"/>
      <c r="N646" s="243"/>
      <c r="O646" s="243"/>
      <c r="P646" s="243"/>
      <c r="Q646" s="243"/>
      <c r="R646" s="243"/>
      <c r="S646" s="243"/>
      <c r="T646" s="244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5" t="s">
        <v>149</v>
      </c>
      <c r="AU646" s="245" t="s">
        <v>86</v>
      </c>
      <c r="AV646" s="13" t="s">
        <v>84</v>
      </c>
      <c r="AW646" s="13" t="s">
        <v>32</v>
      </c>
      <c r="AX646" s="13" t="s">
        <v>76</v>
      </c>
      <c r="AY646" s="245" t="s">
        <v>128</v>
      </c>
    </row>
    <row r="647" s="14" customFormat="1">
      <c r="A647" s="14"/>
      <c r="B647" s="246"/>
      <c r="C647" s="247"/>
      <c r="D647" s="231" t="s">
        <v>149</v>
      </c>
      <c r="E647" s="248" t="s">
        <v>1</v>
      </c>
      <c r="F647" s="249" t="s">
        <v>848</v>
      </c>
      <c r="G647" s="247"/>
      <c r="H647" s="250">
        <v>271.06999999999999</v>
      </c>
      <c r="I647" s="251"/>
      <c r="J647" s="247"/>
      <c r="K647" s="247"/>
      <c r="L647" s="252"/>
      <c r="M647" s="253"/>
      <c r="N647" s="254"/>
      <c r="O647" s="254"/>
      <c r="P647" s="254"/>
      <c r="Q647" s="254"/>
      <c r="R647" s="254"/>
      <c r="S647" s="254"/>
      <c r="T647" s="255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6" t="s">
        <v>149</v>
      </c>
      <c r="AU647" s="256" t="s">
        <v>86</v>
      </c>
      <c r="AV647" s="14" t="s">
        <v>86</v>
      </c>
      <c r="AW647" s="14" t="s">
        <v>32</v>
      </c>
      <c r="AX647" s="14" t="s">
        <v>76</v>
      </c>
      <c r="AY647" s="256" t="s">
        <v>128</v>
      </c>
    </row>
    <row r="648" s="13" customFormat="1">
      <c r="A648" s="13"/>
      <c r="B648" s="236"/>
      <c r="C648" s="237"/>
      <c r="D648" s="231" t="s">
        <v>149</v>
      </c>
      <c r="E648" s="238" t="s">
        <v>1</v>
      </c>
      <c r="F648" s="239" t="s">
        <v>849</v>
      </c>
      <c r="G648" s="237"/>
      <c r="H648" s="238" t="s">
        <v>1</v>
      </c>
      <c r="I648" s="240"/>
      <c r="J648" s="237"/>
      <c r="K648" s="237"/>
      <c r="L648" s="241"/>
      <c r="M648" s="242"/>
      <c r="N648" s="243"/>
      <c r="O648" s="243"/>
      <c r="P648" s="243"/>
      <c r="Q648" s="243"/>
      <c r="R648" s="243"/>
      <c r="S648" s="243"/>
      <c r="T648" s="24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5" t="s">
        <v>149</v>
      </c>
      <c r="AU648" s="245" t="s">
        <v>86</v>
      </c>
      <c r="AV648" s="13" t="s">
        <v>84</v>
      </c>
      <c r="AW648" s="13" t="s">
        <v>32</v>
      </c>
      <c r="AX648" s="13" t="s">
        <v>76</v>
      </c>
      <c r="AY648" s="245" t="s">
        <v>128</v>
      </c>
    </row>
    <row r="649" s="14" customFormat="1">
      <c r="A649" s="14"/>
      <c r="B649" s="246"/>
      <c r="C649" s="247"/>
      <c r="D649" s="231" t="s">
        <v>149</v>
      </c>
      <c r="E649" s="248" t="s">
        <v>1</v>
      </c>
      <c r="F649" s="249" t="s">
        <v>850</v>
      </c>
      <c r="G649" s="247"/>
      <c r="H649" s="250">
        <v>530.73000000000002</v>
      </c>
      <c r="I649" s="251"/>
      <c r="J649" s="247"/>
      <c r="K649" s="247"/>
      <c r="L649" s="252"/>
      <c r="M649" s="253"/>
      <c r="N649" s="254"/>
      <c r="O649" s="254"/>
      <c r="P649" s="254"/>
      <c r="Q649" s="254"/>
      <c r="R649" s="254"/>
      <c r="S649" s="254"/>
      <c r="T649" s="255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6" t="s">
        <v>149</v>
      </c>
      <c r="AU649" s="256" t="s">
        <v>86</v>
      </c>
      <c r="AV649" s="14" t="s">
        <v>86</v>
      </c>
      <c r="AW649" s="14" t="s">
        <v>32</v>
      </c>
      <c r="AX649" s="14" t="s">
        <v>76</v>
      </c>
      <c r="AY649" s="256" t="s">
        <v>128</v>
      </c>
    </row>
    <row r="650" s="15" customFormat="1">
      <c r="A650" s="15"/>
      <c r="B650" s="257"/>
      <c r="C650" s="258"/>
      <c r="D650" s="231" t="s">
        <v>149</v>
      </c>
      <c r="E650" s="259" t="s">
        <v>1</v>
      </c>
      <c r="F650" s="260" t="s">
        <v>164</v>
      </c>
      <c r="G650" s="258"/>
      <c r="H650" s="261">
        <v>801.79999999999995</v>
      </c>
      <c r="I650" s="262"/>
      <c r="J650" s="258"/>
      <c r="K650" s="258"/>
      <c r="L650" s="263"/>
      <c r="M650" s="264"/>
      <c r="N650" s="265"/>
      <c r="O650" s="265"/>
      <c r="P650" s="265"/>
      <c r="Q650" s="265"/>
      <c r="R650" s="265"/>
      <c r="S650" s="265"/>
      <c r="T650" s="266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67" t="s">
        <v>149</v>
      </c>
      <c r="AU650" s="267" t="s">
        <v>86</v>
      </c>
      <c r="AV650" s="15" t="s">
        <v>135</v>
      </c>
      <c r="AW650" s="15" t="s">
        <v>32</v>
      </c>
      <c r="AX650" s="15" t="s">
        <v>84</v>
      </c>
      <c r="AY650" s="267" t="s">
        <v>128</v>
      </c>
    </row>
    <row r="651" s="14" customFormat="1">
      <c r="A651" s="14"/>
      <c r="B651" s="246"/>
      <c r="C651" s="247"/>
      <c r="D651" s="231" t="s">
        <v>149</v>
      </c>
      <c r="E651" s="247"/>
      <c r="F651" s="249" t="s">
        <v>851</v>
      </c>
      <c r="G651" s="247"/>
      <c r="H651" s="250">
        <v>1202.7000000000001</v>
      </c>
      <c r="I651" s="251"/>
      <c r="J651" s="247"/>
      <c r="K651" s="247"/>
      <c r="L651" s="252"/>
      <c r="M651" s="253"/>
      <c r="N651" s="254"/>
      <c r="O651" s="254"/>
      <c r="P651" s="254"/>
      <c r="Q651" s="254"/>
      <c r="R651" s="254"/>
      <c r="S651" s="254"/>
      <c r="T651" s="255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6" t="s">
        <v>149</v>
      </c>
      <c r="AU651" s="256" t="s">
        <v>86</v>
      </c>
      <c r="AV651" s="14" t="s">
        <v>86</v>
      </c>
      <c r="AW651" s="14" t="s">
        <v>4</v>
      </c>
      <c r="AX651" s="14" t="s">
        <v>84</v>
      </c>
      <c r="AY651" s="256" t="s">
        <v>128</v>
      </c>
    </row>
    <row r="652" s="2" customFormat="1" ht="24.15" customHeight="1">
      <c r="A652" s="38"/>
      <c r="B652" s="39"/>
      <c r="C652" s="218" t="s">
        <v>852</v>
      </c>
      <c r="D652" s="218" t="s">
        <v>130</v>
      </c>
      <c r="E652" s="219" t="s">
        <v>853</v>
      </c>
      <c r="F652" s="220" t="s">
        <v>854</v>
      </c>
      <c r="G652" s="221" t="s">
        <v>298</v>
      </c>
      <c r="H652" s="222">
        <v>180.71000000000001</v>
      </c>
      <c r="I652" s="223"/>
      <c r="J652" s="224">
        <f>ROUND(I652*H652,2)</f>
        <v>0</v>
      </c>
      <c r="K652" s="220" t="s">
        <v>134</v>
      </c>
      <c r="L652" s="44"/>
      <c r="M652" s="225" t="s">
        <v>1</v>
      </c>
      <c r="N652" s="226" t="s">
        <v>41</v>
      </c>
      <c r="O652" s="91"/>
      <c r="P652" s="227">
        <f>O652*H652</f>
        <v>0</v>
      </c>
      <c r="Q652" s="227">
        <v>0</v>
      </c>
      <c r="R652" s="227">
        <f>Q652*H652</f>
        <v>0</v>
      </c>
      <c r="S652" s="227">
        <v>0</v>
      </c>
      <c r="T652" s="228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29" t="s">
        <v>135</v>
      </c>
      <c r="AT652" s="229" t="s">
        <v>130</v>
      </c>
      <c r="AU652" s="229" t="s">
        <v>86</v>
      </c>
      <c r="AY652" s="17" t="s">
        <v>128</v>
      </c>
      <c r="BE652" s="230">
        <f>IF(N652="základní",J652,0)</f>
        <v>0</v>
      </c>
      <c r="BF652" s="230">
        <f>IF(N652="snížená",J652,0)</f>
        <v>0</v>
      </c>
      <c r="BG652" s="230">
        <f>IF(N652="zákl. přenesená",J652,0)</f>
        <v>0</v>
      </c>
      <c r="BH652" s="230">
        <f>IF(N652="sníž. přenesená",J652,0)</f>
        <v>0</v>
      </c>
      <c r="BI652" s="230">
        <f>IF(N652="nulová",J652,0)</f>
        <v>0</v>
      </c>
      <c r="BJ652" s="17" t="s">
        <v>84</v>
      </c>
      <c r="BK652" s="230">
        <f>ROUND(I652*H652,2)</f>
        <v>0</v>
      </c>
      <c r="BL652" s="17" t="s">
        <v>135</v>
      </c>
      <c r="BM652" s="229" t="s">
        <v>855</v>
      </c>
    </row>
    <row r="653" s="2" customFormat="1">
      <c r="A653" s="38"/>
      <c r="B653" s="39"/>
      <c r="C653" s="40"/>
      <c r="D653" s="231" t="s">
        <v>137</v>
      </c>
      <c r="E653" s="40"/>
      <c r="F653" s="232" t="s">
        <v>856</v>
      </c>
      <c r="G653" s="40"/>
      <c r="H653" s="40"/>
      <c r="I653" s="233"/>
      <c r="J653" s="40"/>
      <c r="K653" s="40"/>
      <c r="L653" s="44"/>
      <c r="M653" s="234"/>
      <c r="N653" s="235"/>
      <c r="O653" s="91"/>
      <c r="P653" s="91"/>
      <c r="Q653" s="91"/>
      <c r="R653" s="91"/>
      <c r="S653" s="91"/>
      <c r="T653" s="92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T653" s="17" t="s">
        <v>137</v>
      </c>
      <c r="AU653" s="17" t="s">
        <v>86</v>
      </c>
    </row>
    <row r="654" s="13" customFormat="1">
      <c r="A654" s="13"/>
      <c r="B654" s="236"/>
      <c r="C654" s="237"/>
      <c r="D654" s="231" t="s">
        <v>149</v>
      </c>
      <c r="E654" s="238" t="s">
        <v>1</v>
      </c>
      <c r="F654" s="239" t="s">
        <v>857</v>
      </c>
      <c r="G654" s="237"/>
      <c r="H654" s="238" t="s">
        <v>1</v>
      </c>
      <c r="I654" s="240"/>
      <c r="J654" s="237"/>
      <c r="K654" s="237"/>
      <c r="L654" s="241"/>
      <c r="M654" s="242"/>
      <c r="N654" s="243"/>
      <c r="O654" s="243"/>
      <c r="P654" s="243"/>
      <c r="Q654" s="243"/>
      <c r="R654" s="243"/>
      <c r="S654" s="243"/>
      <c r="T654" s="244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5" t="s">
        <v>149</v>
      </c>
      <c r="AU654" s="245" t="s">
        <v>86</v>
      </c>
      <c r="AV654" s="13" t="s">
        <v>84</v>
      </c>
      <c r="AW654" s="13" t="s">
        <v>32</v>
      </c>
      <c r="AX654" s="13" t="s">
        <v>76</v>
      </c>
      <c r="AY654" s="245" t="s">
        <v>128</v>
      </c>
    </row>
    <row r="655" s="14" customFormat="1">
      <c r="A655" s="14"/>
      <c r="B655" s="246"/>
      <c r="C655" s="247"/>
      <c r="D655" s="231" t="s">
        <v>149</v>
      </c>
      <c r="E655" s="248" t="s">
        <v>1</v>
      </c>
      <c r="F655" s="249" t="s">
        <v>858</v>
      </c>
      <c r="G655" s="247"/>
      <c r="H655" s="250">
        <v>180.71000000000001</v>
      </c>
      <c r="I655" s="251"/>
      <c r="J655" s="247"/>
      <c r="K655" s="247"/>
      <c r="L655" s="252"/>
      <c r="M655" s="253"/>
      <c r="N655" s="254"/>
      <c r="O655" s="254"/>
      <c r="P655" s="254"/>
      <c r="Q655" s="254"/>
      <c r="R655" s="254"/>
      <c r="S655" s="254"/>
      <c r="T655" s="255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6" t="s">
        <v>149</v>
      </c>
      <c r="AU655" s="256" t="s">
        <v>86</v>
      </c>
      <c r="AV655" s="14" t="s">
        <v>86</v>
      </c>
      <c r="AW655" s="14" t="s">
        <v>32</v>
      </c>
      <c r="AX655" s="14" t="s">
        <v>84</v>
      </c>
      <c r="AY655" s="256" t="s">
        <v>128</v>
      </c>
    </row>
    <row r="656" s="2" customFormat="1" ht="33" customHeight="1">
      <c r="A656" s="38"/>
      <c r="B656" s="39"/>
      <c r="C656" s="218" t="s">
        <v>859</v>
      </c>
      <c r="D656" s="218" t="s">
        <v>130</v>
      </c>
      <c r="E656" s="219" t="s">
        <v>860</v>
      </c>
      <c r="F656" s="220" t="s">
        <v>861</v>
      </c>
      <c r="G656" s="221" t="s">
        <v>298</v>
      </c>
      <c r="H656" s="222">
        <v>117.94</v>
      </c>
      <c r="I656" s="223"/>
      <c r="J656" s="224">
        <f>ROUND(I656*H656,2)</f>
        <v>0</v>
      </c>
      <c r="K656" s="220" t="s">
        <v>134</v>
      </c>
      <c r="L656" s="44"/>
      <c r="M656" s="225" t="s">
        <v>1</v>
      </c>
      <c r="N656" s="226" t="s">
        <v>41</v>
      </c>
      <c r="O656" s="91"/>
      <c r="P656" s="227">
        <f>O656*H656</f>
        <v>0</v>
      </c>
      <c r="Q656" s="227">
        <v>0</v>
      </c>
      <c r="R656" s="227">
        <f>Q656*H656</f>
        <v>0</v>
      </c>
      <c r="S656" s="227">
        <v>0</v>
      </c>
      <c r="T656" s="228">
        <f>S656*H656</f>
        <v>0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229" t="s">
        <v>135</v>
      </c>
      <c r="AT656" s="229" t="s">
        <v>130</v>
      </c>
      <c r="AU656" s="229" t="s">
        <v>86</v>
      </c>
      <c r="AY656" s="17" t="s">
        <v>128</v>
      </c>
      <c r="BE656" s="230">
        <f>IF(N656="základní",J656,0)</f>
        <v>0</v>
      </c>
      <c r="BF656" s="230">
        <f>IF(N656="snížená",J656,0)</f>
        <v>0</v>
      </c>
      <c r="BG656" s="230">
        <f>IF(N656="zákl. přenesená",J656,0)</f>
        <v>0</v>
      </c>
      <c r="BH656" s="230">
        <f>IF(N656="sníž. přenesená",J656,0)</f>
        <v>0</v>
      </c>
      <c r="BI656" s="230">
        <f>IF(N656="nulová",J656,0)</f>
        <v>0</v>
      </c>
      <c r="BJ656" s="17" t="s">
        <v>84</v>
      </c>
      <c r="BK656" s="230">
        <f>ROUND(I656*H656,2)</f>
        <v>0</v>
      </c>
      <c r="BL656" s="17" t="s">
        <v>135</v>
      </c>
      <c r="BM656" s="229" t="s">
        <v>862</v>
      </c>
    </row>
    <row r="657" s="2" customFormat="1">
      <c r="A657" s="38"/>
      <c r="B657" s="39"/>
      <c r="C657" s="40"/>
      <c r="D657" s="231" t="s">
        <v>137</v>
      </c>
      <c r="E657" s="40"/>
      <c r="F657" s="232" t="s">
        <v>863</v>
      </c>
      <c r="G657" s="40"/>
      <c r="H657" s="40"/>
      <c r="I657" s="233"/>
      <c r="J657" s="40"/>
      <c r="K657" s="40"/>
      <c r="L657" s="44"/>
      <c r="M657" s="234"/>
      <c r="N657" s="235"/>
      <c r="O657" s="91"/>
      <c r="P657" s="91"/>
      <c r="Q657" s="91"/>
      <c r="R657" s="91"/>
      <c r="S657" s="91"/>
      <c r="T657" s="92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T657" s="17" t="s">
        <v>137</v>
      </c>
      <c r="AU657" s="17" t="s">
        <v>86</v>
      </c>
    </row>
    <row r="658" s="14" customFormat="1">
      <c r="A658" s="14"/>
      <c r="B658" s="246"/>
      <c r="C658" s="247"/>
      <c r="D658" s="231" t="s">
        <v>149</v>
      </c>
      <c r="E658" s="248" t="s">
        <v>1</v>
      </c>
      <c r="F658" s="249" t="s">
        <v>864</v>
      </c>
      <c r="G658" s="247"/>
      <c r="H658" s="250">
        <v>117.94</v>
      </c>
      <c r="I658" s="251"/>
      <c r="J658" s="247"/>
      <c r="K658" s="247"/>
      <c r="L658" s="252"/>
      <c r="M658" s="253"/>
      <c r="N658" s="254"/>
      <c r="O658" s="254"/>
      <c r="P658" s="254"/>
      <c r="Q658" s="254"/>
      <c r="R658" s="254"/>
      <c r="S658" s="254"/>
      <c r="T658" s="255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6" t="s">
        <v>149</v>
      </c>
      <c r="AU658" s="256" t="s">
        <v>86</v>
      </c>
      <c r="AV658" s="14" t="s">
        <v>86</v>
      </c>
      <c r="AW658" s="14" t="s">
        <v>32</v>
      </c>
      <c r="AX658" s="14" t="s">
        <v>84</v>
      </c>
      <c r="AY658" s="256" t="s">
        <v>128</v>
      </c>
    </row>
    <row r="659" s="2" customFormat="1" ht="24.15" customHeight="1">
      <c r="A659" s="38"/>
      <c r="B659" s="39"/>
      <c r="C659" s="218" t="s">
        <v>865</v>
      </c>
      <c r="D659" s="218" t="s">
        <v>130</v>
      </c>
      <c r="E659" s="219" t="s">
        <v>866</v>
      </c>
      <c r="F659" s="220" t="s">
        <v>297</v>
      </c>
      <c r="G659" s="221" t="s">
        <v>298</v>
      </c>
      <c r="H659" s="222">
        <v>180.71000000000001</v>
      </c>
      <c r="I659" s="223"/>
      <c r="J659" s="224">
        <f>ROUND(I659*H659,2)</f>
        <v>0</v>
      </c>
      <c r="K659" s="220" t="s">
        <v>134</v>
      </c>
      <c r="L659" s="44"/>
      <c r="M659" s="225" t="s">
        <v>1</v>
      </c>
      <c r="N659" s="226" t="s">
        <v>41</v>
      </c>
      <c r="O659" s="91"/>
      <c r="P659" s="227">
        <f>O659*H659</f>
        <v>0</v>
      </c>
      <c r="Q659" s="227">
        <v>0</v>
      </c>
      <c r="R659" s="227">
        <f>Q659*H659</f>
        <v>0</v>
      </c>
      <c r="S659" s="227">
        <v>0</v>
      </c>
      <c r="T659" s="228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29" t="s">
        <v>135</v>
      </c>
      <c r="AT659" s="229" t="s">
        <v>130</v>
      </c>
      <c r="AU659" s="229" t="s">
        <v>86</v>
      </c>
      <c r="AY659" s="17" t="s">
        <v>128</v>
      </c>
      <c r="BE659" s="230">
        <f>IF(N659="základní",J659,0)</f>
        <v>0</v>
      </c>
      <c r="BF659" s="230">
        <f>IF(N659="snížená",J659,0)</f>
        <v>0</v>
      </c>
      <c r="BG659" s="230">
        <f>IF(N659="zákl. přenesená",J659,0)</f>
        <v>0</v>
      </c>
      <c r="BH659" s="230">
        <f>IF(N659="sníž. přenesená",J659,0)</f>
        <v>0</v>
      </c>
      <c r="BI659" s="230">
        <f>IF(N659="nulová",J659,0)</f>
        <v>0</v>
      </c>
      <c r="BJ659" s="17" t="s">
        <v>84</v>
      </c>
      <c r="BK659" s="230">
        <f>ROUND(I659*H659,2)</f>
        <v>0</v>
      </c>
      <c r="BL659" s="17" t="s">
        <v>135</v>
      </c>
      <c r="BM659" s="229" t="s">
        <v>867</v>
      </c>
    </row>
    <row r="660" s="2" customFormat="1">
      <c r="A660" s="38"/>
      <c r="B660" s="39"/>
      <c r="C660" s="40"/>
      <c r="D660" s="231" t="s">
        <v>137</v>
      </c>
      <c r="E660" s="40"/>
      <c r="F660" s="232" t="s">
        <v>300</v>
      </c>
      <c r="G660" s="40"/>
      <c r="H660" s="40"/>
      <c r="I660" s="233"/>
      <c r="J660" s="40"/>
      <c r="K660" s="40"/>
      <c r="L660" s="44"/>
      <c r="M660" s="234"/>
      <c r="N660" s="235"/>
      <c r="O660" s="91"/>
      <c r="P660" s="91"/>
      <c r="Q660" s="91"/>
      <c r="R660" s="91"/>
      <c r="S660" s="91"/>
      <c r="T660" s="92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T660" s="17" t="s">
        <v>137</v>
      </c>
      <c r="AU660" s="17" t="s">
        <v>86</v>
      </c>
    </row>
    <row r="661" s="13" customFormat="1">
      <c r="A661" s="13"/>
      <c r="B661" s="236"/>
      <c r="C661" s="237"/>
      <c r="D661" s="231" t="s">
        <v>149</v>
      </c>
      <c r="E661" s="238" t="s">
        <v>1</v>
      </c>
      <c r="F661" s="239" t="s">
        <v>868</v>
      </c>
      <c r="G661" s="237"/>
      <c r="H661" s="238" t="s">
        <v>1</v>
      </c>
      <c r="I661" s="240"/>
      <c r="J661" s="237"/>
      <c r="K661" s="237"/>
      <c r="L661" s="241"/>
      <c r="M661" s="242"/>
      <c r="N661" s="243"/>
      <c r="O661" s="243"/>
      <c r="P661" s="243"/>
      <c r="Q661" s="243"/>
      <c r="R661" s="243"/>
      <c r="S661" s="243"/>
      <c r="T661" s="24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5" t="s">
        <v>149</v>
      </c>
      <c r="AU661" s="245" t="s">
        <v>86</v>
      </c>
      <c r="AV661" s="13" t="s">
        <v>84</v>
      </c>
      <c r="AW661" s="13" t="s">
        <v>32</v>
      </c>
      <c r="AX661" s="13" t="s">
        <v>76</v>
      </c>
      <c r="AY661" s="245" t="s">
        <v>128</v>
      </c>
    </row>
    <row r="662" s="14" customFormat="1">
      <c r="A662" s="14"/>
      <c r="B662" s="246"/>
      <c r="C662" s="247"/>
      <c r="D662" s="231" t="s">
        <v>149</v>
      </c>
      <c r="E662" s="248" t="s">
        <v>1</v>
      </c>
      <c r="F662" s="249" t="s">
        <v>858</v>
      </c>
      <c r="G662" s="247"/>
      <c r="H662" s="250">
        <v>180.71000000000001</v>
      </c>
      <c r="I662" s="251"/>
      <c r="J662" s="247"/>
      <c r="K662" s="247"/>
      <c r="L662" s="252"/>
      <c r="M662" s="253"/>
      <c r="N662" s="254"/>
      <c r="O662" s="254"/>
      <c r="P662" s="254"/>
      <c r="Q662" s="254"/>
      <c r="R662" s="254"/>
      <c r="S662" s="254"/>
      <c r="T662" s="25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6" t="s">
        <v>149</v>
      </c>
      <c r="AU662" s="256" t="s">
        <v>86</v>
      </c>
      <c r="AV662" s="14" t="s">
        <v>86</v>
      </c>
      <c r="AW662" s="14" t="s">
        <v>32</v>
      </c>
      <c r="AX662" s="14" t="s">
        <v>84</v>
      </c>
      <c r="AY662" s="256" t="s">
        <v>128</v>
      </c>
    </row>
    <row r="663" s="12" customFormat="1" ht="22.8" customHeight="1">
      <c r="A663" s="12"/>
      <c r="B663" s="202"/>
      <c r="C663" s="203"/>
      <c r="D663" s="204" t="s">
        <v>75</v>
      </c>
      <c r="E663" s="216" t="s">
        <v>869</v>
      </c>
      <c r="F663" s="216" t="s">
        <v>870</v>
      </c>
      <c r="G663" s="203"/>
      <c r="H663" s="203"/>
      <c r="I663" s="206"/>
      <c r="J663" s="217">
        <f>BK663</f>
        <v>0</v>
      </c>
      <c r="K663" s="203"/>
      <c r="L663" s="208"/>
      <c r="M663" s="209"/>
      <c r="N663" s="210"/>
      <c r="O663" s="210"/>
      <c r="P663" s="211">
        <f>SUM(P664:P665)</f>
        <v>0</v>
      </c>
      <c r="Q663" s="210"/>
      <c r="R663" s="211">
        <f>SUM(R664:R665)</f>
        <v>0</v>
      </c>
      <c r="S663" s="210"/>
      <c r="T663" s="212">
        <f>SUM(T664:T665)</f>
        <v>0</v>
      </c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R663" s="213" t="s">
        <v>84</v>
      </c>
      <c r="AT663" s="214" t="s">
        <v>75</v>
      </c>
      <c r="AU663" s="214" t="s">
        <v>84</v>
      </c>
      <c r="AY663" s="213" t="s">
        <v>128</v>
      </c>
      <c r="BK663" s="215">
        <f>SUM(BK664:BK665)</f>
        <v>0</v>
      </c>
    </row>
    <row r="664" s="2" customFormat="1" ht="24.15" customHeight="1">
      <c r="A664" s="38"/>
      <c r="B664" s="39"/>
      <c r="C664" s="218" t="s">
        <v>871</v>
      </c>
      <c r="D664" s="218" t="s">
        <v>130</v>
      </c>
      <c r="E664" s="219" t="s">
        <v>872</v>
      </c>
      <c r="F664" s="220" t="s">
        <v>873</v>
      </c>
      <c r="G664" s="221" t="s">
        <v>298</v>
      </c>
      <c r="H664" s="222">
        <v>857.23599999999999</v>
      </c>
      <c r="I664" s="223"/>
      <c r="J664" s="224">
        <f>ROUND(I664*H664,2)</f>
        <v>0</v>
      </c>
      <c r="K664" s="220" t="s">
        <v>134</v>
      </c>
      <c r="L664" s="44"/>
      <c r="M664" s="225" t="s">
        <v>1</v>
      </c>
      <c r="N664" s="226" t="s">
        <v>41</v>
      </c>
      <c r="O664" s="91"/>
      <c r="P664" s="227">
        <f>O664*H664</f>
        <v>0</v>
      </c>
      <c r="Q664" s="227">
        <v>0</v>
      </c>
      <c r="R664" s="227">
        <f>Q664*H664</f>
        <v>0</v>
      </c>
      <c r="S664" s="227">
        <v>0</v>
      </c>
      <c r="T664" s="228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29" t="s">
        <v>135</v>
      </c>
      <c r="AT664" s="229" t="s">
        <v>130</v>
      </c>
      <c r="AU664" s="229" t="s">
        <v>86</v>
      </c>
      <c r="AY664" s="17" t="s">
        <v>128</v>
      </c>
      <c r="BE664" s="230">
        <f>IF(N664="základní",J664,0)</f>
        <v>0</v>
      </c>
      <c r="BF664" s="230">
        <f>IF(N664="snížená",J664,0)</f>
        <v>0</v>
      </c>
      <c r="BG664" s="230">
        <f>IF(N664="zákl. přenesená",J664,0)</f>
        <v>0</v>
      </c>
      <c r="BH664" s="230">
        <f>IF(N664="sníž. přenesená",J664,0)</f>
        <v>0</v>
      </c>
      <c r="BI664" s="230">
        <f>IF(N664="nulová",J664,0)</f>
        <v>0</v>
      </c>
      <c r="BJ664" s="17" t="s">
        <v>84</v>
      </c>
      <c r="BK664" s="230">
        <f>ROUND(I664*H664,2)</f>
        <v>0</v>
      </c>
      <c r="BL664" s="17" t="s">
        <v>135</v>
      </c>
      <c r="BM664" s="229" t="s">
        <v>874</v>
      </c>
    </row>
    <row r="665" s="2" customFormat="1">
      <c r="A665" s="38"/>
      <c r="B665" s="39"/>
      <c r="C665" s="40"/>
      <c r="D665" s="231" t="s">
        <v>137</v>
      </c>
      <c r="E665" s="40"/>
      <c r="F665" s="232" t="s">
        <v>875</v>
      </c>
      <c r="G665" s="40"/>
      <c r="H665" s="40"/>
      <c r="I665" s="233"/>
      <c r="J665" s="40"/>
      <c r="K665" s="40"/>
      <c r="L665" s="44"/>
      <c r="M665" s="278"/>
      <c r="N665" s="279"/>
      <c r="O665" s="280"/>
      <c r="P665" s="280"/>
      <c r="Q665" s="280"/>
      <c r="R665" s="280"/>
      <c r="S665" s="280"/>
      <c r="T665" s="281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T665" s="17" t="s">
        <v>137</v>
      </c>
      <c r="AU665" s="17" t="s">
        <v>86</v>
      </c>
    </row>
    <row r="666" s="2" customFormat="1" ht="6.96" customHeight="1">
      <c r="A666" s="38"/>
      <c r="B666" s="66"/>
      <c r="C666" s="67"/>
      <c r="D666" s="67"/>
      <c r="E666" s="67"/>
      <c r="F666" s="67"/>
      <c r="G666" s="67"/>
      <c r="H666" s="67"/>
      <c r="I666" s="67"/>
      <c r="J666" s="67"/>
      <c r="K666" s="67"/>
      <c r="L666" s="44"/>
      <c r="M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</row>
  </sheetData>
  <sheetProtection sheet="1" autoFilter="0" formatColumns="0" formatRows="0" objects="1" scenarios="1" spinCount="100000" saltValue="FcfPyPy8LkeGL8/DbNiopzLrEQVjMOtYrG24UEv5z3jxUxUin54jdpMuN1pLaa3eiWymZYwCafYxPFo+PbdkYg==" hashValue="oRC17VX0QBqGGhyMAmqq/BxdqyjTfLWNOPR089h6rMwgN84eRlxGDkojdjLnFgJc14VfK7OStZYHrMhI6SQraA==" algorithmName="SHA-512" password="CC35"/>
  <autoFilter ref="C124:K66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ul. Pernerova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876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24. 12. 2021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ROUND((SUM(BE122:BE340)),  2)</f>
        <v>0</v>
      </c>
      <c r="G33" s="38"/>
      <c r="H33" s="38"/>
      <c r="I33" s="155">
        <v>0.20999999999999999</v>
      </c>
      <c r="J33" s="154">
        <f>ROUND(((SUM(BE122:BE340))*I33),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ROUND((SUM(BF122:BF340)),  2)</f>
        <v>0</v>
      </c>
      <c r="G34" s="38"/>
      <c r="H34" s="38"/>
      <c r="I34" s="155">
        <v>0.12</v>
      </c>
      <c r="J34" s="154">
        <f>ROUND(((SUM(BF122:BF340))*I34),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ROUND((SUM(BG122:BG340)),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ROUND((SUM(BH122:BH340)),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ROUND((SUM(BI122:BI340)),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ul. Pernerova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381-21-301 - SO 301 DEŠŤOVÁ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Choceň</v>
      </c>
      <c r="G89" s="40"/>
      <c r="H89" s="40"/>
      <c r="I89" s="32" t="s">
        <v>22</v>
      </c>
      <c r="J89" s="79" t="str">
        <f>IF(J12="","",J12)</f>
        <v>24. 12. 2021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Choceň</v>
      </c>
      <c r="G91" s="40"/>
      <c r="H91" s="40"/>
      <c r="I91" s="32" t="s">
        <v>30</v>
      </c>
      <c r="J91" s="36" t="str">
        <f>E21</f>
        <v>JDS projekt,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Suchánek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104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105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107</v>
      </c>
      <c r="E99" s="188"/>
      <c r="F99" s="188"/>
      <c r="G99" s="188"/>
      <c r="H99" s="188"/>
      <c r="I99" s="188"/>
      <c r="J99" s="189">
        <f>J226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109</v>
      </c>
      <c r="E100" s="188"/>
      <c r="F100" s="188"/>
      <c r="G100" s="188"/>
      <c r="H100" s="188"/>
      <c r="I100" s="188"/>
      <c r="J100" s="189">
        <f>J251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J321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112</v>
      </c>
      <c r="E102" s="188"/>
      <c r="F102" s="188"/>
      <c r="G102" s="188"/>
      <c r="H102" s="188"/>
      <c r="I102" s="188"/>
      <c r="J102" s="189">
        <f>J338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113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Chodník ul. Pernerova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381-21-301 - SO 301 DEŠŤOVÁ KANALIZACE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Choceň</v>
      </c>
      <c r="G116" s="40"/>
      <c r="H116" s="40"/>
      <c r="I116" s="32" t="s">
        <v>22</v>
      </c>
      <c r="J116" s="79" t="str">
        <f>IF(J12="","",J12)</f>
        <v>24. 12. 2021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Město Choceň</v>
      </c>
      <c r="G118" s="40"/>
      <c r="H118" s="40"/>
      <c r="I118" s="32" t="s">
        <v>30</v>
      </c>
      <c r="J118" s="36" t="str">
        <f>E21</f>
        <v>JDS projekt,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Suchánek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114</v>
      </c>
      <c r="D121" s="194" t="s">
        <v>61</v>
      </c>
      <c r="E121" s="194" t="s">
        <v>57</v>
      </c>
      <c r="F121" s="194" t="s">
        <v>58</v>
      </c>
      <c r="G121" s="194" t="s">
        <v>115</v>
      </c>
      <c r="H121" s="194" t="s">
        <v>116</v>
      </c>
      <c r="I121" s="194" t="s">
        <v>117</v>
      </c>
      <c r="J121" s="194" t="s">
        <v>101</v>
      </c>
      <c r="K121" s="195" t="s">
        <v>118</v>
      </c>
      <c r="L121" s="196"/>
      <c r="M121" s="100" t="s">
        <v>1</v>
      </c>
      <c r="N121" s="101" t="s">
        <v>40</v>
      </c>
      <c r="O121" s="101" t="s">
        <v>119</v>
      </c>
      <c r="P121" s="101" t="s">
        <v>120</v>
      </c>
      <c r="Q121" s="101" t="s">
        <v>121</v>
      </c>
      <c r="R121" s="101" t="s">
        <v>122</v>
      </c>
      <c r="S121" s="101" t="s">
        <v>123</v>
      </c>
      <c r="T121" s="102" t="s">
        <v>124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125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155.11131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103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75</v>
      </c>
      <c r="E123" s="205" t="s">
        <v>126</v>
      </c>
      <c r="F123" s="205" t="s">
        <v>127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P124+P226+P251+P321+P338</f>
        <v>0</v>
      </c>
      <c r="Q123" s="210"/>
      <c r="R123" s="211">
        <f>R124+R226+R251+R321+R338</f>
        <v>155.11131</v>
      </c>
      <c r="S123" s="210"/>
      <c r="T123" s="212">
        <f>T124+T226+T251+T321+T338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84</v>
      </c>
      <c r="AT123" s="214" t="s">
        <v>75</v>
      </c>
      <c r="AU123" s="214" t="s">
        <v>76</v>
      </c>
      <c r="AY123" s="213" t="s">
        <v>128</v>
      </c>
      <c r="BK123" s="215">
        <f>BK124+BK226+BK251+BK321+BK338</f>
        <v>0</v>
      </c>
    </row>
    <row r="124" s="12" customFormat="1" ht="22.8" customHeight="1">
      <c r="A124" s="12"/>
      <c r="B124" s="202"/>
      <c r="C124" s="203"/>
      <c r="D124" s="204" t="s">
        <v>75</v>
      </c>
      <c r="E124" s="216" t="s">
        <v>84</v>
      </c>
      <c r="F124" s="216" t="s">
        <v>129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SUM(P125:P225)</f>
        <v>0</v>
      </c>
      <c r="Q124" s="210"/>
      <c r="R124" s="211">
        <f>SUM(R125:R225)</f>
        <v>151.42086000000001</v>
      </c>
      <c r="S124" s="210"/>
      <c r="T124" s="212">
        <f>SUM(T125:T225)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84</v>
      </c>
      <c r="AT124" s="214" t="s">
        <v>75</v>
      </c>
      <c r="AU124" s="214" t="s">
        <v>84</v>
      </c>
      <c r="AY124" s="213" t="s">
        <v>128</v>
      </c>
      <c r="BK124" s="215">
        <f>SUM(BK125:BK225)</f>
        <v>0</v>
      </c>
    </row>
    <row r="125" s="2" customFormat="1" ht="16.5" customHeight="1">
      <c r="A125" s="38"/>
      <c r="B125" s="39"/>
      <c r="C125" s="218" t="s">
        <v>84</v>
      </c>
      <c r="D125" s="218" t="s">
        <v>130</v>
      </c>
      <c r="E125" s="219" t="s">
        <v>877</v>
      </c>
      <c r="F125" s="220" t="s">
        <v>878</v>
      </c>
      <c r="G125" s="221" t="s">
        <v>208</v>
      </c>
      <c r="H125" s="222">
        <v>7.5</v>
      </c>
      <c r="I125" s="223"/>
      <c r="J125" s="224">
        <f>ROUND(I125*H125,2)</f>
        <v>0</v>
      </c>
      <c r="K125" s="220" t="s">
        <v>134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0.036900000000000002</v>
      </c>
      <c r="R125" s="227">
        <f>Q125*H125</f>
        <v>0.27675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135</v>
      </c>
      <c r="AT125" s="229" t="s">
        <v>130</v>
      </c>
      <c r="AU125" s="229" t="s">
        <v>86</v>
      </c>
      <c r="AY125" s="17" t="s">
        <v>128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135</v>
      </c>
      <c r="BM125" s="229" t="s">
        <v>879</v>
      </c>
    </row>
    <row r="126" s="2" customFormat="1">
      <c r="A126" s="38"/>
      <c r="B126" s="39"/>
      <c r="C126" s="40"/>
      <c r="D126" s="231" t="s">
        <v>137</v>
      </c>
      <c r="E126" s="40"/>
      <c r="F126" s="232" t="s">
        <v>880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137</v>
      </c>
      <c r="AU126" s="17" t="s">
        <v>86</v>
      </c>
    </row>
    <row r="127" s="13" customFormat="1">
      <c r="A127" s="13"/>
      <c r="B127" s="236"/>
      <c r="C127" s="237"/>
      <c r="D127" s="231" t="s">
        <v>149</v>
      </c>
      <c r="E127" s="238" t="s">
        <v>1</v>
      </c>
      <c r="F127" s="239" t="s">
        <v>881</v>
      </c>
      <c r="G127" s="237"/>
      <c r="H127" s="238" t="s">
        <v>1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149</v>
      </c>
      <c r="AU127" s="245" t="s">
        <v>86</v>
      </c>
      <c r="AV127" s="13" t="s">
        <v>84</v>
      </c>
      <c r="AW127" s="13" t="s">
        <v>32</v>
      </c>
      <c r="AX127" s="13" t="s">
        <v>76</v>
      </c>
      <c r="AY127" s="245" t="s">
        <v>128</v>
      </c>
    </row>
    <row r="128" s="14" customFormat="1">
      <c r="A128" s="14"/>
      <c r="B128" s="246"/>
      <c r="C128" s="247"/>
      <c r="D128" s="231" t="s">
        <v>149</v>
      </c>
      <c r="E128" s="248" t="s">
        <v>1</v>
      </c>
      <c r="F128" s="249" t="s">
        <v>882</v>
      </c>
      <c r="G128" s="247"/>
      <c r="H128" s="250">
        <v>7.5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149</v>
      </c>
      <c r="AU128" s="256" t="s">
        <v>86</v>
      </c>
      <c r="AV128" s="14" t="s">
        <v>86</v>
      </c>
      <c r="AW128" s="14" t="s">
        <v>32</v>
      </c>
      <c r="AX128" s="14" t="s">
        <v>84</v>
      </c>
      <c r="AY128" s="256" t="s">
        <v>128</v>
      </c>
    </row>
    <row r="129" s="2" customFormat="1" ht="24.15" customHeight="1">
      <c r="A129" s="38"/>
      <c r="B129" s="39"/>
      <c r="C129" s="218" t="s">
        <v>86</v>
      </c>
      <c r="D129" s="218" t="s">
        <v>130</v>
      </c>
      <c r="E129" s="219" t="s">
        <v>231</v>
      </c>
      <c r="F129" s="220" t="s">
        <v>232</v>
      </c>
      <c r="G129" s="221" t="s">
        <v>208</v>
      </c>
      <c r="H129" s="222">
        <v>7.5</v>
      </c>
      <c r="I129" s="223"/>
      <c r="J129" s="224">
        <f>ROUND(I129*H129,2)</f>
        <v>0</v>
      </c>
      <c r="K129" s="220" t="s">
        <v>134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0.036900000000000002</v>
      </c>
      <c r="R129" s="227">
        <f>Q129*H129</f>
        <v>0.27675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135</v>
      </c>
      <c r="AT129" s="229" t="s">
        <v>130</v>
      </c>
      <c r="AU129" s="229" t="s">
        <v>86</v>
      </c>
      <c r="AY129" s="17" t="s">
        <v>128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135</v>
      </c>
      <c r="BM129" s="229" t="s">
        <v>883</v>
      </c>
    </row>
    <row r="130" s="2" customFormat="1">
      <c r="A130" s="38"/>
      <c r="B130" s="39"/>
      <c r="C130" s="40"/>
      <c r="D130" s="231" t="s">
        <v>137</v>
      </c>
      <c r="E130" s="40"/>
      <c r="F130" s="232" t="s">
        <v>234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137</v>
      </c>
      <c r="AU130" s="17" t="s">
        <v>86</v>
      </c>
    </row>
    <row r="131" s="13" customFormat="1">
      <c r="A131" s="13"/>
      <c r="B131" s="236"/>
      <c r="C131" s="237"/>
      <c r="D131" s="231" t="s">
        <v>149</v>
      </c>
      <c r="E131" s="238" t="s">
        <v>1</v>
      </c>
      <c r="F131" s="239" t="s">
        <v>884</v>
      </c>
      <c r="G131" s="237"/>
      <c r="H131" s="238" t="s">
        <v>1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149</v>
      </c>
      <c r="AU131" s="245" t="s">
        <v>86</v>
      </c>
      <c r="AV131" s="13" t="s">
        <v>84</v>
      </c>
      <c r="AW131" s="13" t="s">
        <v>32</v>
      </c>
      <c r="AX131" s="13" t="s">
        <v>76</v>
      </c>
      <c r="AY131" s="245" t="s">
        <v>128</v>
      </c>
    </row>
    <row r="132" s="14" customFormat="1">
      <c r="A132" s="14"/>
      <c r="B132" s="246"/>
      <c r="C132" s="247"/>
      <c r="D132" s="231" t="s">
        <v>149</v>
      </c>
      <c r="E132" s="248" t="s">
        <v>1</v>
      </c>
      <c r="F132" s="249" t="s">
        <v>885</v>
      </c>
      <c r="G132" s="247"/>
      <c r="H132" s="250">
        <v>7.5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149</v>
      </c>
      <c r="AU132" s="256" t="s">
        <v>86</v>
      </c>
      <c r="AV132" s="14" t="s">
        <v>86</v>
      </c>
      <c r="AW132" s="14" t="s">
        <v>32</v>
      </c>
      <c r="AX132" s="14" t="s">
        <v>84</v>
      </c>
      <c r="AY132" s="256" t="s">
        <v>128</v>
      </c>
    </row>
    <row r="133" s="2" customFormat="1" ht="16.5" customHeight="1">
      <c r="A133" s="38"/>
      <c r="B133" s="39"/>
      <c r="C133" s="218" t="s">
        <v>144</v>
      </c>
      <c r="D133" s="218" t="s">
        <v>130</v>
      </c>
      <c r="E133" s="219" t="s">
        <v>886</v>
      </c>
      <c r="F133" s="220" t="s">
        <v>887</v>
      </c>
      <c r="G133" s="221" t="s">
        <v>208</v>
      </c>
      <c r="H133" s="222">
        <v>40</v>
      </c>
      <c r="I133" s="223"/>
      <c r="J133" s="224">
        <f>ROUND(I133*H133,2)</f>
        <v>0</v>
      </c>
      <c r="K133" s="220" t="s">
        <v>134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0.00055000000000000003</v>
      </c>
      <c r="R133" s="227">
        <f>Q133*H133</f>
        <v>0.022000000000000002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135</v>
      </c>
      <c r="AT133" s="229" t="s">
        <v>130</v>
      </c>
      <c r="AU133" s="229" t="s">
        <v>86</v>
      </c>
      <c r="AY133" s="17" t="s">
        <v>128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135</v>
      </c>
      <c r="BM133" s="229" t="s">
        <v>888</v>
      </c>
    </row>
    <row r="134" s="2" customFormat="1">
      <c r="A134" s="38"/>
      <c r="B134" s="39"/>
      <c r="C134" s="40"/>
      <c r="D134" s="231" t="s">
        <v>137</v>
      </c>
      <c r="E134" s="40"/>
      <c r="F134" s="232" t="s">
        <v>889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137</v>
      </c>
      <c r="AU134" s="17" t="s">
        <v>86</v>
      </c>
    </row>
    <row r="135" s="2" customFormat="1" ht="21.75" customHeight="1">
      <c r="A135" s="38"/>
      <c r="B135" s="39"/>
      <c r="C135" s="218" t="s">
        <v>135</v>
      </c>
      <c r="D135" s="218" t="s">
        <v>130</v>
      </c>
      <c r="E135" s="219" t="s">
        <v>890</v>
      </c>
      <c r="F135" s="220" t="s">
        <v>891</v>
      </c>
      <c r="G135" s="221" t="s">
        <v>208</v>
      </c>
      <c r="H135" s="222">
        <v>40</v>
      </c>
      <c r="I135" s="223"/>
      <c r="J135" s="224">
        <f>ROUND(I135*H135,2)</f>
        <v>0</v>
      </c>
      <c r="K135" s="220" t="s">
        <v>134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135</v>
      </c>
      <c r="AT135" s="229" t="s">
        <v>130</v>
      </c>
      <c r="AU135" s="229" t="s">
        <v>86</v>
      </c>
      <c r="AY135" s="17" t="s">
        <v>128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135</v>
      </c>
      <c r="BM135" s="229" t="s">
        <v>892</v>
      </c>
    </row>
    <row r="136" s="2" customFormat="1">
      <c r="A136" s="38"/>
      <c r="B136" s="39"/>
      <c r="C136" s="40"/>
      <c r="D136" s="231" t="s">
        <v>137</v>
      </c>
      <c r="E136" s="40"/>
      <c r="F136" s="232" t="s">
        <v>893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137</v>
      </c>
      <c r="AU136" s="17" t="s">
        <v>86</v>
      </c>
    </row>
    <row r="137" s="2" customFormat="1" ht="24.15" customHeight="1">
      <c r="A137" s="38"/>
      <c r="B137" s="39"/>
      <c r="C137" s="218" t="s">
        <v>157</v>
      </c>
      <c r="D137" s="218" t="s">
        <v>130</v>
      </c>
      <c r="E137" s="219" t="s">
        <v>894</v>
      </c>
      <c r="F137" s="220" t="s">
        <v>895</v>
      </c>
      <c r="G137" s="221" t="s">
        <v>246</v>
      </c>
      <c r="H137" s="222">
        <v>39</v>
      </c>
      <c r="I137" s="223"/>
      <c r="J137" s="224">
        <f>ROUND(I137*H137,2)</f>
        <v>0</v>
      </c>
      <c r="K137" s="220" t="s">
        <v>134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135</v>
      </c>
      <c r="AT137" s="229" t="s">
        <v>130</v>
      </c>
      <c r="AU137" s="229" t="s">
        <v>86</v>
      </c>
      <c r="AY137" s="17" t="s">
        <v>128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135</v>
      </c>
      <c r="BM137" s="229" t="s">
        <v>896</v>
      </c>
    </row>
    <row r="138" s="2" customFormat="1">
      <c r="A138" s="38"/>
      <c r="B138" s="39"/>
      <c r="C138" s="40"/>
      <c r="D138" s="231" t="s">
        <v>137</v>
      </c>
      <c r="E138" s="40"/>
      <c r="F138" s="232" t="s">
        <v>897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137</v>
      </c>
      <c r="AU138" s="17" t="s">
        <v>86</v>
      </c>
    </row>
    <row r="139" s="13" customFormat="1">
      <c r="A139" s="13"/>
      <c r="B139" s="236"/>
      <c r="C139" s="237"/>
      <c r="D139" s="231" t="s">
        <v>149</v>
      </c>
      <c r="E139" s="238" t="s">
        <v>1</v>
      </c>
      <c r="F139" s="239" t="s">
        <v>898</v>
      </c>
      <c r="G139" s="237"/>
      <c r="H139" s="238" t="s">
        <v>1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149</v>
      </c>
      <c r="AU139" s="245" t="s">
        <v>86</v>
      </c>
      <c r="AV139" s="13" t="s">
        <v>84</v>
      </c>
      <c r="AW139" s="13" t="s">
        <v>32</v>
      </c>
      <c r="AX139" s="13" t="s">
        <v>76</v>
      </c>
      <c r="AY139" s="245" t="s">
        <v>128</v>
      </c>
    </row>
    <row r="140" s="14" customFormat="1">
      <c r="A140" s="14"/>
      <c r="B140" s="246"/>
      <c r="C140" s="247"/>
      <c r="D140" s="231" t="s">
        <v>149</v>
      </c>
      <c r="E140" s="248" t="s">
        <v>1</v>
      </c>
      <c r="F140" s="249" t="s">
        <v>899</v>
      </c>
      <c r="G140" s="247"/>
      <c r="H140" s="250">
        <v>39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149</v>
      </c>
      <c r="AU140" s="256" t="s">
        <v>86</v>
      </c>
      <c r="AV140" s="14" t="s">
        <v>86</v>
      </c>
      <c r="AW140" s="14" t="s">
        <v>32</v>
      </c>
      <c r="AX140" s="14" t="s">
        <v>84</v>
      </c>
      <c r="AY140" s="256" t="s">
        <v>128</v>
      </c>
    </row>
    <row r="141" s="2" customFormat="1" ht="33" customHeight="1">
      <c r="A141" s="38"/>
      <c r="B141" s="39"/>
      <c r="C141" s="218" t="s">
        <v>165</v>
      </c>
      <c r="D141" s="218" t="s">
        <v>130</v>
      </c>
      <c r="E141" s="219" t="s">
        <v>900</v>
      </c>
      <c r="F141" s="220" t="s">
        <v>901</v>
      </c>
      <c r="G141" s="221" t="s">
        <v>246</v>
      </c>
      <c r="H141" s="222">
        <v>88.140000000000001</v>
      </c>
      <c r="I141" s="223"/>
      <c r="J141" s="224">
        <f>ROUND(I141*H141,2)</f>
        <v>0</v>
      </c>
      <c r="K141" s="220" t="s">
        <v>134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135</v>
      </c>
      <c r="AT141" s="229" t="s">
        <v>130</v>
      </c>
      <c r="AU141" s="229" t="s">
        <v>86</v>
      </c>
      <c r="AY141" s="17" t="s">
        <v>128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135</v>
      </c>
      <c r="BM141" s="229" t="s">
        <v>902</v>
      </c>
    </row>
    <row r="142" s="2" customFormat="1">
      <c r="A142" s="38"/>
      <c r="B142" s="39"/>
      <c r="C142" s="40"/>
      <c r="D142" s="231" t="s">
        <v>137</v>
      </c>
      <c r="E142" s="40"/>
      <c r="F142" s="232" t="s">
        <v>903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137</v>
      </c>
      <c r="AU142" s="17" t="s">
        <v>86</v>
      </c>
    </row>
    <row r="143" s="13" customFormat="1">
      <c r="A143" s="13"/>
      <c r="B143" s="236"/>
      <c r="C143" s="237"/>
      <c r="D143" s="231" t="s">
        <v>149</v>
      </c>
      <c r="E143" s="238" t="s">
        <v>1</v>
      </c>
      <c r="F143" s="239" t="s">
        <v>904</v>
      </c>
      <c r="G143" s="237"/>
      <c r="H143" s="238" t="s">
        <v>1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149</v>
      </c>
      <c r="AU143" s="245" t="s">
        <v>86</v>
      </c>
      <c r="AV143" s="13" t="s">
        <v>84</v>
      </c>
      <c r="AW143" s="13" t="s">
        <v>32</v>
      </c>
      <c r="AX143" s="13" t="s">
        <v>76</v>
      </c>
      <c r="AY143" s="245" t="s">
        <v>128</v>
      </c>
    </row>
    <row r="144" s="14" customFormat="1">
      <c r="A144" s="14"/>
      <c r="B144" s="246"/>
      <c r="C144" s="247"/>
      <c r="D144" s="231" t="s">
        <v>149</v>
      </c>
      <c r="E144" s="248" t="s">
        <v>1</v>
      </c>
      <c r="F144" s="249" t="s">
        <v>905</v>
      </c>
      <c r="G144" s="247"/>
      <c r="H144" s="250">
        <v>56.159999999999997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6" t="s">
        <v>149</v>
      </c>
      <c r="AU144" s="256" t="s">
        <v>86</v>
      </c>
      <c r="AV144" s="14" t="s">
        <v>86</v>
      </c>
      <c r="AW144" s="14" t="s">
        <v>32</v>
      </c>
      <c r="AX144" s="14" t="s">
        <v>76</v>
      </c>
      <c r="AY144" s="256" t="s">
        <v>128</v>
      </c>
    </row>
    <row r="145" s="13" customFormat="1">
      <c r="A145" s="13"/>
      <c r="B145" s="236"/>
      <c r="C145" s="237"/>
      <c r="D145" s="231" t="s">
        <v>149</v>
      </c>
      <c r="E145" s="238" t="s">
        <v>1</v>
      </c>
      <c r="F145" s="239" t="s">
        <v>906</v>
      </c>
      <c r="G145" s="237"/>
      <c r="H145" s="238" t="s">
        <v>1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149</v>
      </c>
      <c r="AU145" s="245" t="s">
        <v>86</v>
      </c>
      <c r="AV145" s="13" t="s">
        <v>84</v>
      </c>
      <c r="AW145" s="13" t="s">
        <v>32</v>
      </c>
      <c r="AX145" s="13" t="s">
        <v>76</v>
      </c>
      <c r="AY145" s="245" t="s">
        <v>128</v>
      </c>
    </row>
    <row r="146" s="14" customFormat="1">
      <c r="A146" s="14"/>
      <c r="B146" s="246"/>
      <c r="C146" s="247"/>
      <c r="D146" s="231" t="s">
        <v>149</v>
      </c>
      <c r="E146" s="248" t="s">
        <v>1</v>
      </c>
      <c r="F146" s="249" t="s">
        <v>907</v>
      </c>
      <c r="G146" s="247"/>
      <c r="H146" s="250">
        <v>17.940000000000001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149</v>
      </c>
      <c r="AU146" s="256" t="s">
        <v>86</v>
      </c>
      <c r="AV146" s="14" t="s">
        <v>86</v>
      </c>
      <c r="AW146" s="14" t="s">
        <v>32</v>
      </c>
      <c r="AX146" s="14" t="s">
        <v>76</v>
      </c>
      <c r="AY146" s="256" t="s">
        <v>128</v>
      </c>
    </row>
    <row r="147" s="13" customFormat="1">
      <c r="A147" s="13"/>
      <c r="B147" s="236"/>
      <c r="C147" s="237"/>
      <c r="D147" s="231" t="s">
        <v>149</v>
      </c>
      <c r="E147" s="238" t="s">
        <v>1</v>
      </c>
      <c r="F147" s="239" t="s">
        <v>908</v>
      </c>
      <c r="G147" s="237"/>
      <c r="H147" s="238" t="s">
        <v>1</v>
      </c>
      <c r="I147" s="240"/>
      <c r="J147" s="237"/>
      <c r="K147" s="237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149</v>
      </c>
      <c r="AU147" s="245" t="s">
        <v>86</v>
      </c>
      <c r="AV147" s="13" t="s">
        <v>84</v>
      </c>
      <c r="AW147" s="13" t="s">
        <v>32</v>
      </c>
      <c r="AX147" s="13" t="s">
        <v>76</v>
      </c>
      <c r="AY147" s="245" t="s">
        <v>128</v>
      </c>
    </row>
    <row r="148" s="13" customFormat="1">
      <c r="A148" s="13"/>
      <c r="B148" s="236"/>
      <c r="C148" s="237"/>
      <c r="D148" s="231" t="s">
        <v>149</v>
      </c>
      <c r="E148" s="238" t="s">
        <v>1</v>
      </c>
      <c r="F148" s="239" t="s">
        <v>909</v>
      </c>
      <c r="G148" s="237"/>
      <c r="H148" s="238" t="s">
        <v>1</v>
      </c>
      <c r="I148" s="240"/>
      <c r="J148" s="237"/>
      <c r="K148" s="237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149</v>
      </c>
      <c r="AU148" s="245" t="s">
        <v>86</v>
      </c>
      <c r="AV148" s="13" t="s">
        <v>84</v>
      </c>
      <c r="AW148" s="13" t="s">
        <v>32</v>
      </c>
      <c r="AX148" s="13" t="s">
        <v>76</v>
      </c>
      <c r="AY148" s="245" t="s">
        <v>128</v>
      </c>
    </row>
    <row r="149" s="14" customFormat="1">
      <c r="A149" s="14"/>
      <c r="B149" s="246"/>
      <c r="C149" s="247"/>
      <c r="D149" s="231" t="s">
        <v>149</v>
      </c>
      <c r="E149" s="248" t="s">
        <v>1</v>
      </c>
      <c r="F149" s="249" t="s">
        <v>910</v>
      </c>
      <c r="G149" s="247"/>
      <c r="H149" s="250">
        <v>20.800000000000001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149</v>
      </c>
      <c r="AU149" s="256" t="s">
        <v>86</v>
      </c>
      <c r="AV149" s="14" t="s">
        <v>86</v>
      </c>
      <c r="AW149" s="14" t="s">
        <v>32</v>
      </c>
      <c r="AX149" s="14" t="s">
        <v>76</v>
      </c>
      <c r="AY149" s="256" t="s">
        <v>128</v>
      </c>
    </row>
    <row r="150" s="13" customFormat="1">
      <c r="A150" s="13"/>
      <c r="B150" s="236"/>
      <c r="C150" s="237"/>
      <c r="D150" s="231" t="s">
        <v>149</v>
      </c>
      <c r="E150" s="238" t="s">
        <v>1</v>
      </c>
      <c r="F150" s="239" t="s">
        <v>911</v>
      </c>
      <c r="G150" s="237"/>
      <c r="H150" s="238" t="s">
        <v>1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149</v>
      </c>
      <c r="AU150" s="245" t="s">
        <v>86</v>
      </c>
      <c r="AV150" s="13" t="s">
        <v>84</v>
      </c>
      <c r="AW150" s="13" t="s">
        <v>32</v>
      </c>
      <c r="AX150" s="13" t="s">
        <v>76</v>
      </c>
      <c r="AY150" s="245" t="s">
        <v>128</v>
      </c>
    </row>
    <row r="151" s="14" customFormat="1">
      <c r="A151" s="14"/>
      <c r="B151" s="246"/>
      <c r="C151" s="247"/>
      <c r="D151" s="231" t="s">
        <v>149</v>
      </c>
      <c r="E151" s="248" t="s">
        <v>1</v>
      </c>
      <c r="F151" s="249" t="s">
        <v>912</v>
      </c>
      <c r="G151" s="247"/>
      <c r="H151" s="250">
        <v>-39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149</v>
      </c>
      <c r="AU151" s="256" t="s">
        <v>86</v>
      </c>
      <c r="AV151" s="14" t="s">
        <v>86</v>
      </c>
      <c r="AW151" s="14" t="s">
        <v>32</v>
      </c>
      <c r="AX151" s="14" t="s">
        <v>76</v>
      </c>
      <c r="AY151" s="256" t="s">
        <v>128</v>
      </c>
    </row>
    <row r="152" s="13" customFormat="1">
      <c r="A152" s="13"/>
      <c r="B152" s="236"/>
      <c r="C152" s="237"/>
      <c r="D152" s="231" t="s">
        <v>149</v>
      </c>
      <c r="E152" s="238" t="s">
        <v>1</v>
      </c>
      <c r="F152" s="239" t="s">
        <v>913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149</v>
      </c>
      <c r="AU152" s="245" t="s">
        <v>86</v>
      </c>
      <c r="AV152" s="13" t="s">
        <v>84</v>
      </c>
      <c r="AW152" s="13" t="s">
        <v>32</v>
      </c>
      <c r="AX152" s="13" t="s">
        <v>76</v>
      </c>
      <c r="AY152" s="245" t="s">
        <v>128</v>
      </c>
    </row>
    <row r="153" s="14" customFormat="1">
      <c r="A153" s="14"/>
      <c r="B153" s="246"/>
      <c r="C153" s="247"/>
      <c r="D153" s="231" t="s">
        <v>149</v>
      </c>
      <c r="E153" s="248" t="s">
        <v>1</v>
      </c>
      <c r="F153" s="249" t="s">
        <v>914</v>
      </c>
      <c r="G153" s="247"/>
      <c r="H153" s="250">
        <v>32.240000000000002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149</v>
      </c>
      <c r="AU153" s="256" t="s">
        <v>86</v>
      </c>
      <c r="AV153" s="14" t="s">
        <v>86</v>
      </c>
      <c r="AW153" s="14" t="s">
        <v>32</v>
      </c>
      <c r="AX153" s="14" t="s">
        <v>76</v>
      </c>
      <c r="AY153" s="256" t="s">
        <v>128</v>
      </c>
    </row>
    <row r="154" s="15" customFormat="1">
      <c r="A154" s="15"/>
      <c r="B154" s="257"/>
      <c r="C154" s="258"/>
      <c r="D154" s="231" t="s">
        <v>149</v>
      </c>
      <c r="E154" s="259" t="s">
        <v>1</v>
      </c>
      <c r="F154" s="260" t="s">
        <v>164</v>
      </c>
      <c r="G154" s="258"/>
      <c r="H154" s="261">
        <v>88.139999999999986</v>
      </c>
      <c r="I154" s="262"/>
      <c r="J154" s="258"/>
      <c r="K154" s="258"/>
      <c r="L154" s="263"/>
      <c r="M154" s="264"/>
      <c r="N154" s="265"/>
      <c r="O154" s="265"/>
      <c r="P154" s="265"/>
      <c r="Q154" s="265"/>
      <c r="R154" s="265"/>
      <c r="S154" s="265"/>
      <c r="T154" s="26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7" t="s">
        <v>149</v>
      </c>
      <c r="AU154" s="267" t="s">
        <v>86</v>
      </c>
      <c r="AV154" s="15" t="s">
        <v>135</v>
      </c>
      <c r="AW154" s="15" t="s">
        <v>32</v>
      </c>
      <c r="AX154" s="15" t="s">
        <v>84</v>
      </c>
      <c r="AY154" s="267" t="s">
        <v>128</v>
      </c>
    </row>
    <row r="155" s="2" customFormat="1" ht="24.15" customHeight="1">
      <c r="A155" s="38"/>
      <c r="B155" s="39"/>
      <c r="C155" s="218" t="s">
        <v>172</v>
      </c>
      <c r="D155" s="218" t="s">
        <v>130</v>
      </c>
      <c r="E155" s="219" t="s">
        <v>282</v>
      </c>
      <c r="F155" s="220" t="s">
        <v>283</v>
      </c>
      <c r="G155" s="221" t="s">
        <v>246</v>
      </c>
      <c r="H155" s="222">
        <v>2</v>
      </c>
      <c r="I155" s="223"/>
      <c r="J155" s="224">
        <f>ROUND(I155*H155,2)</f>
        <v>0</v>
      </c>
      <c r="K155" s="220" t="s">
        <v>134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135</v>
      </c>
      <c r="AT155" s="229" t="s">
        <v>130</v>
      </c>
      <c r="AU155" s="229" t="s">
        <v>86</v>
      </c>
      <c r="AY155" s="17" t="s">
        <v>128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135</v>
      </c>
      <c r="BM155" s="229" t="s">
        <v>915</v>
      </c>
    </row>
    <row r="156" s="2" customFormat="1">
      <c r="A156" s="38"/>
      <c r="B156" s="39"/>
      <c r="C156" s="40"/>
      <c r="D156" s="231" t="s">
        <v>137</v>
      </c>
      <c r="E156" s="40"/>
      <c r="F156" s="232" t="s">
        <v>285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137</v>
      </c>
      <c r="AU156" s="17" t="s">
        <v>86</v>
      </c>
    </row>
    <row r="157" s="13" customFormat="1">
      <c r="A157" s="13"/>
      <c r="B157" s="236"/>
      <c r="C157" s="237"/>
      <c r="D157" s="231" t="s">
        <v>149</v>
      </c>
      <c r="E157" s="238" t="s">
        <v>1</v>
      </c>
      <c r="F157" s="239" t="s">
        <v>916</v>
      </c>
      <c r="G157" s="237"/>
      <c r="H157" s="238" t="s">
        <v>1</v>
      </c>
      <c r="I157" s="240"/>
      <c r="J157" s="237"/>
      <c r="K157" s="237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149</v>
      </c>
      <c r="AU157" s="245" t="s">
        <v>86</v>
      </c>
      <c r="AV157" s="13" t="s">
        <v>84</v>
      </c>
      <c r="AW157" s="13" t="s">
        <v>32</v>
      </c>
      <c r="AX157" s="13" t="s">
        <v>76</v>
      </c>
      <c r="AY157" s="245" t="s">
        <v>128</v>
      </c>
    </row>
    <row r="158" s="14" customFormat="1">
      <c r="A158" s="14"/>
      <c r="B158" s="246"/>
      <c r="C158" s="247"/>
      <c r="D158" s="231" t="s">
        <v>149</v>
      </c>
      <c r="E158" s="248" t="s">
        <v>1</v>
      </c>
      <c r="F158" s="249" t="s">
        <v>917</v>
      </c>
      <c r="G158" s="247"/>
      <c r="H158" s="250">
        <v>0.69999999999999996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149</v>
      </c>
      <c r="AU158" s="256" t="s">
        <v>86</v>
      </c>
      <c r="AV158" s="14" t="s">
        <v>86</v>
      </c>
      <c r="AW158" s="14" t="s">
        <v>32</v>
      </c>
      <c r="AX158" s="14" t="s">
        <v>76</v>
      </c>
      <c r="AY158" s="256" t="s">
        <v>128</v>
      </c>
    </row>
    <row r="159" s="13" customFormat="1">
      <c r="A159" s="13"/>
      <c r="B159" s="236"/>
      <c r="C159" s="237"/>
      <c r="D159" s="231" t="s">
        <v>149</v>
      </c>
      <c r="E159" s="238" t="s">
        <v>1</v>
      </c>
      <c r="F159" s="239" t="s">
        <v>918</v>
      </c>
      <c r="G159" s="237"/>
      <c r="H159" s="238" t="s">
        <v>1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149</v>
      </c>
      <c r="AU159" s="245" t="s">
        <v>86</v>
      </c>
      <c r="AV159" s="13" t="s">
        <v>84</v>
      </c>
      <c r="AW159" s="13" t="s">
        <v>32</v>
      </c>
      <c r="AX159" s="13" t="s">
        <v>76</v>
      </c>
      <c r="AY159" s="245" t="s">
        <v>128</v>
      </c>
    </row>
    <row r="160" s="14" customFormat="1">
      <c r="A160" s="14"/>
      <c r="B160" s="246"/>
      <c r="C160" s="247"/>
      <c r="D160" s="231" t="s">
        <v>149</v>
      </c>
      <c r="E160" s="248" t="s">
        <v>1</v>
      </c>
      <c r="F160" s="249" t="s">
        <v>919</v>
      </c>
      <c r="G160" s="247"/>
      <c r="H160" s="250">
        <v>0.5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149</v>
      </c>
      <c r="AU160" s="256" t="s">
        <v>86</v>
      </c>
      <c r="AV160" s="14" t="s">
        <v>86</v>
      </c>
      <c r="AW160" s="14" t="s">
        <v>32</v>
      </c>
      <c r="AX160" s="14" t="s">
        <v>76</v>
      </c>
      <c r="AY160" s="256" t="s">
        <v>128</v>
      </c>
    </row>
    <row r="161" s="13" customFormat="1">
      <c r="A161" s="13"/>
      <c r="B161" s="236"/>
      <c r="C161" s="237"/>
      <c r="D161" s="231" t="s">
        <v>149</v>
      </c>
      <c r="E161" s="238" t="s">
        <v>1</v>
      </c>
      <c r="F161" s="239" t="s">
        <v>920</v>
      </c>
      <c r="G161" s="237"/>
      <c r="H161" s="238" t="s">
        <v>1</v>
      </c>
      <c r="I161" s="240"/>
      <c r="J161" s="237"/>
      <c r="K161" s="237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149</v>
      </c>
      <c r="AU161" s="245" t="s">
        <v>86</v>
      </c>
      <c r="AV161" s="13" t="s">
        <v>84</v>
      </c>
      <c r="AW161" s="13" t="s">
        <v>32</v>
      </c>
      <c r="AX161" s="13" t="s">
        <v>76</v>
      </c>
      <c r="AY161" s="245" t="s">
        <v>128</v>
      </c>
    </row>
    <row r="162" s="14" customFormat="1">
      <c r="A162" s="14"/>
      <c r="B162" s="246"/>
      <c r="C162" s="247"/>
      <c r="D162" s="231" t="s">
        <v>149</v>
      </c>
      <c r="E162" s="248" t="s">
        <v>1</v>
      </c>
      <c r="F162" s="249" t="s">
        <v>921</v>
      </c>
      <c r="G162" s="247"/>
      <c r="H162" s="250">
        <v>0.80000000000000004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149</v>
      </c>
      <c r="AU162" s="256" t="s">
        <v>86</v>
      </c>
      <c r="AV162" s="14" t="s">
        <v>86</v>
      </c>
      <c r="AW162" s="14" t="s">
        <v>32</v>
      </c>
      <c r="AX162" s="14" t="s">
        <v>76</v>
      </c>
      <c r="AY162" s="256" t="s">
        <v>128</v>
      </c>
    </row>
    <row r="163" s="15" customFormat="1">
      <c r="A163" s="15"/>
      <c r="B163" s="257"/>
      <c r="C163" s="258"/>
      <c r="D163" s="231" t="s">
        <v>149</v>
      </c>
      <c r="E163" s="259" t="s">
        <v>1</v>
      </c>
      <c r="F163" s="260" t="s">
        <v>164</v>
      </c>
      <c r="G163" s="258"/>
      <c r="H163" s="261">
        <v>2</v>
      </c>
      <c r="I163" s="262"/>
      <c r="J163" s="258"/>
      <c r="K163" s="258"/>
      <c r="L163" s="263"/>
      <c r="M163" s="264"/>
      <c r="N163" s="265"/>
      <c r="O163" s="265"/>
      <c r="P163" s="265"/>
      <c r="Q163" s="265"/>
      <c r="R163" s="265"/>
      <c r="S163" s="265"/>
      <c r="T163" s="26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7" t="s">
        <v>149</v>
      </c>
      <c r="AU163" s="267" t="s">
        <v>86</v>
      </c>
      <c r="AV163" s="15" t="s">
        <v>135</v>
      </c>
      <c r="AW163" s="15" t="s">
        <v>32</v>
      </c>
      <c r="AX163" s="15" t="s">
        <v>84</v>
      </c>
      <c r="AY163" s="267" t="s">
        <v>128</v>
      </c>
    </row>
    <row r="164" s="2" customFormat="1" ht="24.15" customHeight="1">
      <c r="A164" s="38"/>
      <c r="B164" s="39"/>
      <c r="C164" s="218" t="s">
        <v>181</v>
      </c>
      <c r="D164" s="218" t="s">
        <v>130</v>
      </c>
      <c r="E164" s="219" t="s">
        <v>922</v>
      </c>
      <c r="F164" s="220" t="s">
        <v>923</v>
      </c>
      <c r="G164" s="221" t="s">
        <v>246</v>
      </c>
      <c r="H164" s="222">
        <v>2.528</v>
      </c>
      <c r="I164" s="223"/>
      <c r="J164" s="224">
        <f>ROUND(I164*H164,2)</f>
        <v>0</v>
      </c>
      <c r="K164" s="220" t="s">
        <v>134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135</v>
      </c>
      <c r="AT164" s="229" t="s">
        <v>130</v>
      </c>
      <c r="AU164" s="229" t="s">
        <v>86</v>
      </c>
      <c r="AY164" s="17" t="s">
        <v>128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135</v>
      </c>
      <c r="BM164" s="229" t="s">
        <v>924</v>
      </c>
    </row>
    <row r="165" s="2" customFormat="1">
      <c r="A165" s="38"/>
      <c r="B165" s="39"/>
      <c r="C165" s="40"/>
      <c r="D165" s="231" t="s">
        <v>137</v>
      </c>
      <c r="E165" s="40"/>
      <c r="F165" s="232" t="s">
        <v>925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137</v>
      </c>
      <c r="AU165" s="17" t="s">
        <v>86</v>
      </c>
    </row>
    <row r="166" s="13" customFormat="1">
      <c r="A166" s="13"/>
      <c r="B166" s="236"/>
      <c r="C166" s="237"/>
      <c r="D166" s="231" t="s">
        <v>149</v>
      </c>
      <c r="E166" s="238" t="s">
        <v>1</v>
      </c>
      <c r="F166" s="239" t="s">
        <v>926</v>
      </c>
      <c r="G166" s="237"/>
      <c r="H166" s="238" t="s">
        <v>1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149</v>
      </c>
      <c r="AU166" s="245" t="s">
        <v>86</v>
      </c>
      <c r="AV166" s="13" t="s">
        <v>84</v>
      </c>
      <c r="AW166" s="13" t="s">
        <v>32</v>
      </c>
      <c r="AX166" s="13" t="s">
        <v>76</v>
      </c>
      <c r="AY166" s="245" t="s">
        <v>128</v>
      </c>
    </row>
    <row r="167" s="14" customFormat="1">
      <c r="A167" s="14"/>
      <c r="B167" s="246"/>
      <c r="C167" s="247"/>
      <c r="D167" s="231" t="s">
        <v>149</v>
      </c>
      <c r="E167" s="248" t="s">
        <v>1</v>
      </c>
      <c r="F167" s="249" t="s">
        <v>927</v>
      </c>
      <c r="G167" s="247"/>
      <c r="H167" s="250">
        <v>2.528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6" t="s">
        <v>149</v>
      </c>
      <c r="AU167" s="256" t="s">
        <v>86</v>
      </c>
      <c r="AV167" s="14" t="s">
        <v>86</v>
      </c>
      <c r="AW167" s="14" t="s">
        <v>32</v>
      </c>
      <c r="AX167" s="14" t="s">
        <v>84</v>
      </c>
      <c r="AY167" s="256" t="s">
        <v>128</v>
      </c>
    </row>
    <row r="168" s="2" customFormat="1" ht="21.75" customHeight="1">
      <c r="A168" s="38"/>
      <c r="B168" s="39"/>
      <c r="C168" s="218" t="s">
        <v>189</v>
      </c>
      <c r="D168" s="218" t="s">
        <v>130</v>
      </c>
      <c r="E168" s="219" t="s">
        <v>928</v>
      </c>
      <c r="F168" s="220" t="s">
        <v>929</v>
      </c>
      <c r="G168" s="221" t="s">
        <v>133</v>
      </c>
      <c r="H168" s="222">
        <v>54</v>
      </c>
      <c r="I168" s="223"/>
      <c r="J168" s="224">
        <f>ROUND(I168*H168,2)</f>
        <v>0</v>
      </c>
      <c r="K168" s="220" t="s">
        <v>134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0.00084000000000000003</v>
      </c>
      <c r="R168" s="227">
        <f>Q168*H168</f>
        <v>0.045360000000000004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135</v>
      </c>
      <c r="AT168" s="229" t="s">
        <v>130</v>
      </c>
      <c r="AU168" s="229" t="s">
        <v>86</v>
      </c>
      <c r="AY168" s="17" t="s">
        <v>128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135</v>
      </c>
      <c r="BM168" s="229" t="s">
        <v>930</v>
      </c>
    </row>
    <row r="169" s="2" customFormat="1">
      <c r="A169" s="38"/>
      <c r="B169" s="39"/>
      <c r="C169" s="40"/>
      <c r="D169" s="231" t="s">
        <v>137</v>
      </c>
      <c r="E169" s="40"/>
      <c r="F169" s="232" t="s">
        <v>931</v>
      </c>
      <c r="G169" s="40"/>
      <c r="H169" s="40"/>
      <c r="I169" s="233"/>
      <c r="J169" s="40"/>
      <c r="K169" s="40"/>
      <c r="L169" s="44"/>
      <c r="M169" s="234"/>
      <c r="N169" s="235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137</v>
      </c>
      <c r="AU169" s="17" t="s">
        <v>86</v>
      </c>
    </row>
    <row r="170" s="13" customFormat="1">
      <c r="A170" s="13"/>
      <c r="B170" s="236"/>
      <c r="C170" s="237"/>
      <c r="D170" s="231" t="s">
        <v>149</v>
      </c>
      <c r="E170" s="238" t="s">
        <v>1</v>
      </c>
      <c r="F170" s="239" t="s">
        <v>932</v>
      </c>
      <c r="G170" s="237"/>
      <c r="H170" s="238" t="s">
        <v>1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149</v>
      </c>
      <c r="AU170" s="245" t="s">
        <v>86</v>
      </c>
      <c r="AV170" s="13" t="s">
        <v>84</v>
      </c>
      <c r="AW170" s="13" t="s">
        <v>32</v>
      </c>
      <c r="AX170" s="13" t="s">
        <v>76</v>
      </c>
      <c r="AY170" s="245" t="s">
        <v>128</v>
      </c>
    </row>
    <row r="171" s="14" customFormat="1">
      <c r="A171" s="14"/>
      <c r="B171" s="246"/>
      <c r="C171" s="247"/>
      <c r="D171" s="231" t="s">
        <v>149</v>
      </c>
      <c r="E171" s="248" t="s">
        <v>1</v>
      </c>
      <c r="F171" s="249" t="s">
        <v>933</v>
      </c>
      <c r="G171" s="247"/>
      <c r="H171" s="250">
        <v>54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149</v>
      </c>
      <c r="AU171" s="256" t="s">
        <v>86</v>
      </c>
      <c r="AV171" s="14" t="s">
        <v>86</v>
      </c>
      <c r="AW171" s="14" t="s">
        <v>32</v>
      </c>
      <c r="AX171" s="14" t="s">
        <v>84</v>
      </c>
      <c r="AY171" s="256" t="s">
        <v>128</v>
      </c>
    </row>
    <row r="172" s="2" customFormat="1" ht="24.15" customHeight="1">
      <c r="A172" s="38"/>
      <c r="B172" s="39"/>
      <c r="C172" s="218" t="s">
        <v>196</v>
      </c>
      <c r="D172" s="218" t="s">
        <v>130</v>
      </c>
      <c r="E172" s="219" t="s">
        <v>934</v>
      </c>
      <c r="F172" s="220" t="s">
        <v>935</v>
      </c>
      <c r="G172" s="221" t="s">
        <v>133</v>
      </c>
      <c r="H172" s="222">
        <v>54</v>
      </c>
      <c r="I172" s="223"/>
      <c r="J172" s="224">
        <f>ROUND(I172*H172,2)</f>
        <v>0</v>
      </c>
      <c r="K172" s="220" t="s">
        <v>134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135</v>
      </c>
      <c r="AT172" s="229" t="s">
        <v>130</v>
      </c>
      <c r="AU172" s="229" t="s">
        <v>86</v>
      </c>
      <c r="AY172" s="17" t="s">
        <v>128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135</v>
      </c>
      <c r="BM172" s="229" t="s">
        <v>936</v>
      </c>
    </row>
    <row r="173" s="2" customFormat="1">
      <c r="A173" s="38"/>
      <c r="B173" s="39"/>
      <c r="C173" s="40"/>
      <c r="D173" s="231" t="s">
        <v>137</v>
      </c>
      <c r="E173" s="40"/>
      <c r="F173" s="232" t="s">
        <v>937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137</v>
      </c>
      <c r="AU173" s="17" t="s">
        <v>86</v>
      </c>
    </row>
    <row r="174" s="2" customFormat="1" ht="33" customHeight="1">
      <c r="A174" s="38"/>
      <c r="B174" s="39"/>
      <c r="C174" s="218" t="s">
        <v>205</v>
      </c>
      <c r="D174" s="218" t="s">
        <v>130</v>
      </c>
      <c r="E174" s="219" t="s">
        <v>288</v>
      </c>
      <c r="F174" s="220" t="s">
        <v>289</v>
      </c>
      <c r="G174" s="221" t="s">
        <v>246</v>
      </c>
      <c r="H174" s="222">
        <v>129.66800000000001</v>
      </c>
      <c r="I174" s="223"/>
      <c r="J174" s="224">
        <f>ROUND(I174*H174,2)</f>
        <v>0</v>
      </c>
      <c r="K174" s="220" t="s">
        <v>134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135</v>
      </c>
      <c r="AT174" s="229" t="s">
        <v>130</v>
      </c>
      <c r="AU174" s="229" t="s">
        <v>86</v>
      </c>
      <c r="AY174" s="17" t="s">
        <v>128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135</v>
      </c>
      <c r="BM174" s="229" t="s">
        <v>938</v>
      </c>
    </row>
    <row r="175" s="2" customFormat="1">
      <c r="A175" s="38"/>
      <c r="B175" s="39"/>
      <c r="C175" s="40"/>
      <c r="D175" s="231" t="s">
        <v>137</v>
      </c>
      <c r="E175" s="40"/>
      <c r="F175" s="232" t="s">
        <v>291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137</v>
      </c>
      <c r="AU175" s="17" t="s">
        <v>86</v>
      </c>
    </row>
    <row r="176" s="13" customFormat="1">
      <c r="A176" s="13"/>
      <c r="B176" s="236"/>
      <c r="C176" s="237"/>
      <c r="D176" s="231" t="s">
        <v>149</v>
      </c>
      <c r="E176" s="238" t="s">
        <v>1</v>
      </c>
      <c r="F176" s="239" t="s">
        <v>904</v>
      </c>
      <c r="G176" s="237"/>
      <c r="H176" s="238" t="s">
        <v>1</v>
      </c>
      <c r="I176" s="240"/>
      <c r="J176" s="237"/>
      <c r="K176" s="237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149</v>
      </c>
      <c r="AU176" s="245" t="s">
        <v>86</v>
      </c>
      <c r="AV176" s="13" t="s">
        <v>84</v>
      </c>
      <c r="AW176" s="13" t="s">
        <v>32</v>
      </c>
      <c r="AX176" s="13" t="s">
        <v>76</v>
      </c>
      <c r="AY176" s="245" t="s">
        <v>128</v>
      </c>
    </row>
    <row r="177" s="14" customFormat="1">
      <c r="A177" s="14"/>
      <c r="B177" s="246"/>
      <c r="C177" s="247"/>
      <c r="D177" s="231" t="s">
        <v>149</v>
      </c>
      <c r="E177" s="248" t="s">
        <v>1</v>
      </c>
      <c r="F177" s="249" t="s">
        <v>905</v>
      </c>
      <c r="G177" s="247"/>
      <c r="H177" s="250">
        <v>56.159999999999997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149</v>
      </c>
      <c r="AU177" s="256" t="s">
        <v>86</v>
      </c>
      <c r="AV177" s="14" t="s">
        <v>86</v>
      </c>
      <c r="AW177" s="14" t="s">
        <v>32</v>
      </c>
      <c r="AX177" s="14" t="s">
        <v>76</v>
      </c>
      <c r="AY177" s="256" t="s">
        <v>128</v>
      </c>
    </row>
    <row r="178" s="13" customFormat="1">
      <c r="A178" s="13"/>
      <c r="B178" s="236"/>
      <c r="C178" s="237"/>
      <c r="D178" s="231" t="s">
        <v>149</v>
      </c>
      <c r="E178" s="238" t="s">
        <v>1</v>
      </c>
      <c r="F178" s="239" t="s">
        <v>906</v>
      </c>
      <c r="G178" s="237"/>
      <c r="H178" s="238" t="s">
        <v>1</v>
      </c>
      <c r="I178" s="240"/>
      <c r="J178" s="237"/>
      <c r="K178" s="237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149</v>
      </c>
      <c r="AU178" s="245" t="s">
        <v>86</v>
      </c>
      <c r="AV178" s="13" t="s">
        <v>84</v>
      </c>
      <c r="AW178" s="13" t="s">
        <v>32</v>
      </c>
      <c r="AX178" s="13" t="s">
        <v>76</v>
      </c>
      <c r="AY178" s="245" t="s">
        <v>128</v>
      </c>
    </row>
    <row r="179" s="14" customFormat="1">
      <c r="A179" s="14"/>
      <c r="B179" s="246"/>
      <c r="C179" s="247"/>
      <c r="D179" s="231" t="s">
        <v>149</v>
      </c>
      <c r="E179" s="248" t="s">
        <v>1</v>
      </c>
      <c r="F179" s="249" t="s">
        <v>907</v>
      </c>
      <c r="G179" s="247"/>
      <c r="H179" s="250">
        <v>17.940000000000001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6" t="s">
        <v>149</v>
      </c>
      <c r="AU179" s="256" t="s">
        <v>86</v>
      </c>
      <c r="AV179" s="14" t="s">
        <v>86</v>
      </c>
      <c r="AW179" s="14" t="s">
        <v>32</v>
      </c>
      <c r="AX179" s="14" t="s">
        <v>76</v>
      </c>
      <c r="AY179" s="256" t="s">
        <v>128</v>
      </c>
    </row>
    <row r="180" s="13" customFormat="1">
      <c r="A180" s="13"/>
      <c r="B180" s="236"/>
      <c r="C180" s="237"/>
      <c r="D180" s="231" t="s">
        <v>149</v>
      </c>
      <c r="E180" s="238" t="s">
        <v>1</v>
      </c>
      <c r="F180" s="239" t="s">
        <v>908</v>
      </c>
      <c r="G180" s="237"/>
      <c r="H180" s="238" t="s">
        <v>1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149</v>
      </c>
      <c r="AU180" s="245" t="s">
        <v>86</v>
      </c>
      <c r="AV180" s="13" t="s">
        <v>84</v>
      </c>
      <c r="AW180" s="13" t="s">
        <v>32</v>
      </c>
      <c r="AX180" s="13" t="s">
        <v>76</v>
      </c>
      <c r="AY180" s="245" t="s">
        <v>128</v>
      </c>
    </row>
    <row r="181" s="13" customFormat="1">
      <c r="A181" s="13"/>
      <c r="B181" s="236"/>
      <c r="C181" s="237"/>
      <c r="D181" s="231" t="s">
        <v>149</v>
      </c>
      <c r="E181" s="238" t="s">
        <v>1</v>
      </c>
      <c r="F181" s="239" t="s">
        <v>909</v>
      </c>
      <c r="G181" s="237"/>
      <c r="H181" s="238" t="s">
        <v>1</v>
      </c>
      <c r="I181" s="240"/>
      <c r="J181" s="237"/>
      <c r="K181" s="237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149</v>
      </c>
      <c r="AU181" s="245" t="s">
        <v>86</v>
      </c>
      <c r="AV181" s="13" t="s">
        <v>84</v>
      </c>
      <c r="AW181" s="13" t="s">
        <v>32</v>
      </c>
      <c r="AX181" s="13" t="s">
        <v>76</v>
      </c>
      <c r="AY181" s="245" t="s">
        <v>128</v>
      </c>
    </row>
    <row r="182" s="14" customFormat="1">
      <c r="A182" s="14"/>
      <c r="B182" s="246"/>
      <c r="C182" s="247"/>
      <c r="D182" s="231" t="s">
        <v>149</v>
      </c>
      <c r="E182" s="248" t="s">
        <v>1</v>
      </c>
      <c r="F182" s="249" t="s">
        <v>910</v>
      </c>
      <c r="G182" s="247"/>
      <c r="H182" s="250">
        <v>20.800000000000001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149</v>
      </c>
      <c r="AU182" s="256" t="s">
        <v>86</v>
      </c>
      <c r="AV182" s="14" t="s">
        <v>86</v>
      </c>
      <c r="AW182" s="14" t="s">
        <v>32</v>
      </c>
      <c r="AX182" s="14" t="s">
        <v>76</v>
      </c>
      <c r="AY182" s="256" t="s">
        <v>128</v>
      </c>
    </row>
    <row r="183" s="13" customFormat="1">
      <c r="A183" s="13"/>
      <c r="B183" s="236"/>
      <c r="C183" s="237"/>
      <c r="D183" s="231" t="s">
        <v>149</v>
      </c>
      <c r="E183" s="238" t="s">
        <v>1</v>
      </c>
      <c r="F183" s="239" t="s">
        <v>939</v>
      </c>
      <c r="G183" s="237"/>
      <c r="H183" s="238" t="s">
        <v>1</v>
      </c>
      <c r="I183" s="240"/>
      <c r="J183" s="237"/>
      <c r="K183" s="237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149</v>
      </c>
      <c r="AU183" s="245" t="s">
        <v>86</v>
      </c>
      <c r="AV183" s="13" t="s">
        <v>84</v>
      </c>
      <c r="AW183" s="13" t="s">
        <v>32</v>
      </c>
      <c r="AX183" s="13" t="s">
        <v>76</v>
      </c>
      <c r="AY183" s="245" t="s">
        <v>128</v>
      </c>
    </row>
    <row r="184" s="14" customFormat="1">
      <c r="A184" s="14"/>
      <c r="B184" s="246"/>
      <c r="C184" s="247"/>
      <c r="D184" s="231" t="s">
        <v>149</v>
      </c>
      <c r="E184" s="248" t="s">
        <v>1</v>
      </c>
      <c r="F184" s="249" t="s">
        <v>940</v>
      </c>
      <c r="G184" s="247"/>
      <c r="H184" s="250">
        <v>2.528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149</v>
      </c>
      <c r="AU184" s="256" t="s">
        <v>86</v>
      </c>
      <c r="AV184" s="14" t="s">
        <v>86</v>
      </c>
      <c r="AW184" s="14" t="s">
        <v>32</v>
      </c>
      <c r="AX184" s="14" t="s">
        <v>76</v>
      </c>
      <c r="AY184" s="256" t="s">
        <v>128</v>
      </c>
    </row>
    <row r="185" s="13" customFormat="1">
      <c r="A185" s="13"/>
      <c r="B185" s="236"/>
      <c r="C185" s="237"/>
      <c r="D185" s="231" t="s">
        <v>149</v>
      </c>
      <c r="E185" s="238" t="s">
        <v>1</v>
      </c>
      <c r="F185" s="239" t="s">
        <v>913</v>
      </c>
      <c r="G185" s="237"/>
      <c r="H185" s="238" t="s">
        <v>1</v>
      </c>
      <c r="I185" s="240"/>
      <c r="J185" s="237"/>
      <c r="K185" s="237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149</v>
      </c>
      <c r="AU185" s="245" t="s">
        <v>86</v>
      </c>
      <c r="AV185" s="13" t="s">
        <v>84</v>
      </c>
      <c r="AW185" s="13" t="s">
        <v>32</v>
      </c>
      <c r="AX185" s="13" t="s">
        <v>76</v>
      </c>
      <c r="AY185" s="245" t="s">
        <v>128</v>
      </c>
    </row>
    <row r="186" s="14" customFormat="1">
      <c r="A186" s="14"/>
      <c r="B186" s="246"/>
      <c r="C186" s="247"/>
      <c r="D186" s="231" t="s">
        <v>149</v>
      </c>
      <c r="E186" s="248" t="s">
        <v>1</v>
      </c>
      <c r="F186" s="249" t="s">
        <v>914</v>
      </c>
      <c r="G186" s="247"/>
      <c r="H186" s="250">
        <v>32.240000000000002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6" t="s">
        <v>149</v>
      </c>
      <c r="AU186" s="256" t="s">
        <v>86</v>
      </c>
      <c r="AV186" s="14" t="s">
        <v>86</v>
      </c>
      <c r="AW186" s="14" t="s">
        <v>32</v>
      </c>
      <c r="AX186" s="14" t="s">
        <v>76</v>
      </c>
      <c r="AY186" s="256" t="s">
        <v>128</v>
      </c>
    </row>
    <row r="187" s="15" customFormat="1">
      <c r="A187" s="15"/>
      <c r="B187" s="257"/>
      <c r="C187" s="258"/>
      <c r="D187" s="231" t="s">
        <v>149</v>
      </c>
      <c r="E187" s="259" t="s">
        <v>1</v>
      </c>
      <c r="F187" s="260" t="s">
        <v>164</v>
      </c>
      <c r="G187" s="258"/>
      <c r="H187" s="261">
        <v>129.66800000000001</v>
      </c>
      <c r="I187" s="262"/>
      <c r="J187" s="258"/>
      <c r="K187" s="258"/>
      <c r="L187" s="263"/>
      <c r="M187" s="264"/>
      <c r="N187" s="265"/>
      <c r="O187" s="265"/>
      <c r="P187" s="265"/>
      <c r="Q187" s="265"/>
      <c r="R187" s="265"/>
      <c r="S187" s="265"/>
      <c r="T187" s="26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7" t="s">
        <v>149</v>
      </c>
      <c r="AU187" s="267" t="s">
        <v>86</v>
      </c>
      <c r="AV187" s="15" t="s">
        <v>135</v>
      </c>
      <c r="AW187" s="15" t="s">
        <v>32</v>
      </c>
      <c r="AX187" s="15" t="s">
        <v>84</v>
      </c>
      <c r="AY187" s="267" t="s">
        <v>128</v>
      </c>
    </row>
    <row r="188" s="2" customFormat="1" ht="24.15" customHeight="1">
      <c r="A188" s="38"/>
      <c r="B188" s="39"/>
      <c r="C188" s="218" t="s">
        <v>8</v>
      </c>
      <c r="D188" s="218" t="s">
        <v>130</v>
      </c>
      <c r="E188" s="219" t="s">
        <v>941</v>
      </c>
      <c r="F188" s="220" t="s">
        <v>942</v>
      </c>
      <c r="G188" s="221" t="s">
        <v>133</v>
      </c>
      <c r="H188" s="222">
        <v>129.66800000000001</v>
      </c>
      <c r="I188" s="223"/>
      <c r="J188" s="224">
        <f>ROUND(I188*H188,2)</f>
        <v>0</v>
      </c>
      <c r="K188" s="220" t="s">
        <v>134</v>
      </c>
      <c r="L188" s="44"/>
      <c r="M188" s="225" t="s">
        <v>1</v>
      </c>
      <c r="N188" s="226" t="s">
        <v>41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135</v>
      </c>
      <c r="AT188" s="229" t="s">
        <v>130</v>
      </c>
      <c r="AU188" s="229" t="s">
        <v>86</v>
      </c>
      <c r="AY188" s="17" t="s">
        <v>128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135</v>
      </c>
      <c r="BM188" s="229" t="s">
        <v>943</v>
      </c>
    </row>
    <row r="189" s="2" customFormat="1">
      <c r="A189" s="38"/>
      <c r="B189" s="39"/>
      <c r="C189" s="40"/>
      <c r="D189" s="231" t="s">
        <v>137</v>
      </c>
      <c r="E189" s="40"/>
      <c r="F189" s="232" t="s">
        <v>944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137</v>
      </c>
      <c r="AU189" s="17" t="s">
        <v>86</v>
      </c>
    </row>
    <row r="190" s="14" customFormat="1">
      <c r="A190" s="14"/>
      <c r="B190" s="246"/>
      <c r="C190" s="247"/>
      <c r="D190" s="231" t="s">
        <v>149</v>
      </c>
      <c r="E190" s="248" t="s">
        <v>1</v>
      </c>
      <c r="F190" s="249" t="s">
        <v>945</v>
      </c>
      <c r="G190" s="247"/>
      <c r="H190" s="250">
        <v>129.66800000000001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149</v>
      </c>
      <c r="AU190" s="256" t="s">
        <v>86</v>
      </c>
      <c r="AV190" s="14" t="s">
        <v>86</v>
      </c>
      <c r="AW190" s="14" t="s">
        <v>32</v>
      </c>
      <c r="AX190" s="14" t="s">
        <v>84</v>
      </c>
      <c r="AY190" s="256" t="s">
        <v>128</v>
      </c>
    </row>
    <row r="191" s="2" customFormat="1" ht="24.15" customHeight="1">
      <c r="A191" s="38"/>
      <c r="B191" s="39"/>
      <c r="C191" s="218" t="s">
        <v>223</v>
      </c>
      <c r="D191" s="218" t="s">
        <v>130</v>
      </c>
      <c r="E191" s="219" t="s">
        <v>296</v>
      </c>
      <c r="F191" s="220" t="s">
        <v>297</v>
      </c>
      <c r="G191" s="221" t="s">
        <v>298</v>
      </c>
      <c r="H191" s="222">
        <v>234.97300000000001</v>
      </c>
      <c r="I191" s="223"/>
      <c r="J191" s="224">
        <f>ROUND(I191*H191,2)</f>
        <v>0</v>
      </c>
      <c r="K191" s="220" t="s">
        <v>134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135</v>
      </c>
      <c r="AT191" s="229" t="s">
        <v>130</v>
      </c>
      <c r="AU191" s="229" t="s">
        <v>86</v>
      </c>
      <c r="AY191" s="17" t="s">
        <v>128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135</v>
      </c>
      <c r="BM191" s="229" t="s">
        <v>946</v>
      </c>
    </row>
    <row r="192" s="2" customFormat="1">
      <c r="A192" s="38"/>
      <c r="B192" s="39"/>
      <c r="C192" s="40"/>
      <c r="D192" s="231" t="s">
        <v>137</v>
      </c>
      <c r="E192" s="40"/>
      <c r="F192" s="232" t="s">
        <v>300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137</v>
      </c>
      <c r="AU192" s="17" t="s">
        <v>86</v>
      </c>
    </row>
    <row r="193" s="13" customFormat="1">
      <c r="A193" s="13"/>
      <c r="B193" s="236"/>
      <c r="C193" s="237"/>
      <c r="D193" s="231" t="s">
        <v>149</v>
      </c>
      <c r="E193" s="238" t="s">
        <v>1</v>
      </c>
      <c r="F193" s="239" t="s">
        <v>947</v>
      </c>
      <c r="G193" s="237"/>
      <c r="H193" s="238" t="s">
        <v>1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149</v>
      </c>
      <c r="AU193" s="245" t="s">
        <v>86</v>
      </c>
      <c r="AV193" s="13" t="s">
        <v>84</v>
      </c>
      <c r="AW193" s="13" t="s">
        <v>32</v>
      </c>
      <c r="AX193" s="13" t="s">
        <v>76</v>
      </c>
      <c r="AY193" s="245" t="s">
        <v>128</v>
      </c>
    </row>
    <row r="194" s="14" customFormat="1">
      <c r="A194" s="14"/>
      <c r="B194" s="246"/>
      <c r="C194" s="247"/>
      <c r="D194" s="231" t="s">
        <v>149</v>
      </c>
      <c r="E194" s="248" t="s">
        <v>1</v>
      </c>
      <c r="F194" s="249" t="s">
        <v>948</v>
      </c>
      <c r="G194" s="247"/>
      <c r="H194" s="250">
        <v>158.483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6" t="s">
        <v>149</v>
      </c>
      <c r="AU194" s="256" t="s">
        <v>86</v>
      </c>
      <c r="AV194" s="14" t="s">
        <v>86</v>
      </c>
      <c r="AW194" s="14" t="s">
        <v>32</v>
      </c>
      <c r="AX194" s="14" t="s">
        <v>76</v>
      </c>
      <c r="AY194" s="256" t="s">
        <v>128</v>
      </c>
    </row>
    <row r="195" s="13" customFormat="1">
      <c r="A195" s="13"/>
      <c r="B195" s="236"/>
      <c r="C195" s="237"/>
      <c r="D195" s="231" t="s">
        <v>149</v>
      </c>
      <c r="E195" s="238" t="s">
        <v>1</v>
      </c>
      <c r="F195" s="239" t="s">
        <v>939</v>
      </c>
      <c r="G195" s="237"/>
      <c r="H195" s="238" t="s">
        <v>1</v>
      </c>
      <c r="I195" s="240"/>
      <c r="J195" s="237"/>
      <c r="K195" s="237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149</v>
      </c>
      <c r="AU195" s="245" t="s">
        <v>86</v>
      </c>
      <c r="AV195" s="13" t="s">
        <v>84</v>
      </c>
      <c r="AW195" s="13" t="s">
        <v>32</v>
      </c>
      <c r="AX195" s="13" t="s">
        <v>76</v>
      </c>
      <c r="AY195" s="245" t="s">
        <v>128</v>
      </c>
    </row>
    <row r="196" s="14" customFormat="1">
      <c r="A196" s="14"/>
      <c r="B196" s="246"/>
      <c r="C196" s="247"/>
      <c r="D196" s="231" t="s">
        <v>149</v>
      </c>
      <c r="E196" s="248" t="s">
        <v>1</v>
      </c>
      <c r="F196" s="249" t="s">
        <v>949</v>
      </c>
      <c r="G196" s="247"/>
      <c r="H196" s="250">
        <v>5.5620000000000003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6" t="s">
        <v>149</v>
      </c>
      <c r="AU196" s="256" t="s">
        <v>86</v>
      </c>
      <c r="AV196" s="14" t="s">
        <v>86</v>
      </c>
      <c r="AW196" s="14" t="s">
        <v>32</v>
      </c>
      <c r="AX196" s="14" t="s">
        <v>76</v>
      </c>
      <c r="AY196" s="256" t="s">
        <v>128</v>
      </c>
    </row>
    <row r="197" s="13" customFormat="1">
      <c r="A197" s="13"/>
      <c r="B197" s="236"/>
      <c r="C197" s="237"/>
      <c r="D197" s="231" t="s">
        <v>149</v>
      </c>
      <c r="E197" s="238" t="s">
        <v>1</v>
      </c>
      <c r="F197" s="239" t="s">
        <v>913</v>
      </c>
      <c r="G197" s="237"/>
      <c r="H197" s="238" t="s">
        <v>1</v>
      </c>
      <c r="I197" s="240"/>
      <c r="J197" s="237"/>
      <c r="K197" s="237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149</v>
      </c>
      <c r="AU197" s="245" t="s">
        <v>86</v>
      </c>
      <c r="AV197" s="13" t="s">
        <v>84</v>
      </c>
      <c r="AW197" s="13" t="s">
        <v>32</v>
      </c>
      <c r="AX197" s="13" t="s">
        <v>76</v>
      </c>
      <c r="AY197" s="245" t="s">
        <v>128</v>
      </c>
    </row>
    <row r="198" s="14" customFormat="1">
      <c r="A198" s="14"/>
      <c r="B198" s="246"/>
      <c r="C198" s="247"/>
      <c r="D198" s="231" t="s">
        <v>149</v>
      </c>
      <c r="E198" s="248" t="s">
        <v>1</v>
      </c>
      <c r="F198" s="249" t="s">
        <v>950</v>
      </c>
      <c r="G198" s="247"/>
      <c r="H198" s="250">
        <v>70.927999999999997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149</v>
      </c>
      <c r="AU198" s="256" t="s">
        <v>86</v>
      </c>
      <c r="AV198" s="14" t="s">
        <v>86</v>
      </c>
      <c r="AW198" s="14" t="s">
        <v>32</v>
      </c>
      <c r="AX198" s="14" t="s">
        <v>76</v>
      </c>
      <c r="AY198" s="256" t="s">
        <v>128</v>
      </c>
    </row>
    <row r="199" s="15" customFormat="1">
      <c r="A199" s="15"/>
      <c r="B199" s="257"/>
      <c r="C199" s="258"/>
      <c r="D199" s="231" t="s">
        <v>149</v>
      </c>
      <c r="E199" s="259" t="s">
        <v>1</v>
      </c>
      <c r="F199" s="260" t="s">
        <v>164</v>
      </c>
      <c r="G199" s="258"/>
      <c r="H199" s="261">
        <v>234.97300000000001</v>
      </c>
      <c r="I199" s="262"/>
      <c r="J199" s="258"/>
      <c r="K199" s="258"/>
      <c r="L199" s="263"/>
      <c r="M199" s="264"/>
      <c r="N199" s="265"/>
      <c r="O199" s="265"/>
      <c r="P199" s="265"/>
      <c r="Q199" s="265"/>
      <c r="R199" s="265"/>
      <c r="S199" s="265"/>
      <c r="T199" s="26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7" t="s">
        <v>149</v>
      </c>
      <c r="AU199" s="267" t="s">
        <v>86</v>
      </c>
      <c r="AV199" s="15" t="s">
        <v>135</v>
      </c>
      <c r="AW199" s="15" t="s">
        <v>32</v>
      </c>
      <c r="AX199" s="15" t="s">
        <v>84</v>
      </c>
      <c r="AY199" s="267" t="s">
        <v>128</v>
      </c>
    </row>
    <row r="200" s="2" customFormat="1" ht="24.15" customHeight="1">
      <c r="A200" s="38"/>
      <c r="B200" s="39"/>
      <c r="C200" s="218" t="s">
        <v>230</v>
      </c>
      <c r="D200" s="218" t="s">
        <v>130</v>
      </c>
      <c r="E200" s="219" t="s">
        <v>311</v>
      </c>
      <c r="F200" s="220" t="s">
        <v>312</v>
      </c>
      <c r="G200" s="221" t="s">
        <v>246</v>
      </c>
      <c r="H200" s="222">
        <v>45.369999999999997</v>
      </c>
      <c r="I200" s="223"/>
      <c r="J200" s="224">
        <f>ROUND(I200*H200,2)</f>
        <v>0</v>
      </c>
      <c r="K200" s="220" t="s">
        <v>134</v>
      </c>
      <c r="L200" s="44"/>
      <c r="M200" s="225" t="s">
        <v>1</v>
      </c>
      <c r="N200" s="226" t="s">
        <v>41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135</v>
      </c>
      <c r="AT200" s="229" t="s">
        <v>130</v>
      </c>
      <c r="AU200" s="229" t="s">
        <v>86</v>
      </c>
      <c r="AY200" s="17" t="s">
        <v>128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135</v>
      </c>
      <c r="BM200" s="229" t="s">
        <v>951</v>
      </c>
    </row>
    <row r="201" s="2" customFormat="1">
      <c r="A201" s="38"/>
      <c r="B201" s="39"/>
      <c r="C201" s="40"/>
      <c r="D201" s="231" t="s">
        <v>137</v>
      </c>
      <c r="E201" s="40"/>
      <c r="F201" s="232" t="s">
        <v>314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137</v>
      </c>
      <c r="AU201" s="17" t="s">
        <v>86</v>
      </c>
    </row>
    <row r="202" s="13" customFormat="1">
      <c r="A202" s="13"/>
      <c r="B202" s="236"/>
      <c r="C202" s="237"/>
      <c r="D202" s="231" t="s">
        <v>149</v>
      </c>
      <c r="E202" s="238" t="s">
        <v>1</v>
      </c>
      <c r="F202" s="239" t="s">
        <v>904</v>
      </c>
      <c r="G202" s="237"/>
      <c r="H202" s="238" t="s">
        <v>1</v>
      </c>
      <c r="I202" s="240"/>
      <c r="J202" s="237"/>
      <c r="K202" s="237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149</v>
      </c>
      <c r="AU202" s="245" t="s">
        <v>86</v>
      </c>
      <c r="AV202" s="13" t="s">
        <v>84</v>
      </c>
      <c r="AW202" s="13" t="s">
        <v>32</v>
      </c>
      <c r="AX202" s="13" t="s">
        <v>76</v>
      </c>
      <c r="AY202" s="245" t="s">
        <v>128</v>
      </c>
    </row>
    <row r="203" s="14" customFormat="1">
      <c r="A203" s="14"/>
      <c r="B203" s="246"/>
      <c r="C203" s="247"/>
      <c r="D203" s="231" t="s">
        <v>149</v>
      </c>
      <c r="E203" s="248" t="s">
        <v>1</v>
      </c>
      <c r="F203" s="249" t="s">
        <v>952</v>
      </c>
      <c r="G203" s="247"/>
      <c r="H203" s="250">
        <v>28.079999999999998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6" t="s">
        <v>149</v>
      </c>
      <c r="AU203" s="256" t="s">
        <v>86</v>
      </c>
      <c r="AV203" s="14" t="s">
        <v>86</v>
      </c>
      <c r="AW203" s="14" t="s">
        <v>32</v>
      </c>
      <c r="AX203" s="14" t="s">
        <v>76</v>
      </c>
      <c r="AY203" s="256" t="s">
        <v>128</v>
      </c>
    </row>
    <row r="204" s="13" customFormat="1">
      <c r="A204" s="13"/>
      <c r="B204" s="236"/>
      <c r="C204" s="237"/>
      <c r="D204" s="231" t="s">
        <v>149</v>
      </c>
      <c r="E204" s="238" t="s">
        <v>1</v>
      </c>
      <c r="F204" s="239" t="s">
        <v>906</v>
      </c>
      <c r="G204" s="237"/>
      <c r="H204" s="238" t="s">
        <v>1</v>
      </c>
      <c r="I204" s="240"/>
      <c r="J204" s="237"/>
      <c r="K204" s="237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149</v>
      </c>
      <c r="AU204" s="245" t="s">
        <v>86</v>
      </c>
      <c r="AV204" s="13" t="s">
        <v>84</v>
      </c>
      <c r="AW204" s="13" t="s">
        <v>32</v>
      </c>
      <c r="AX204" s="13" t="s">
        <v>76</v>
      </c>
      <c r="AY204" s="245" t="s">
        <v>128</v>
      </c>
    </row>
    <row r="205" s="14" customFormat="1">
      <c r="A205" s="14"/>
      <c r="B205" s="246"/>
      <c r="C205" s="247"/>
      <c r="D205" s="231" t="s">
        <v>149</v>
      </c>
      <c r="E205" s="248" t="s">
        <v>1</v>
      </c>
      <c r="F205" s="249" t="s">
        <v>953</v>
      </c>
      <c r="G205" s="247"/>
      <c r="H205" s="250">
        <v>13.65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6" t="s">
        <v>149</v>
      </c>
      <c r="AU205" s="256" t="s">
        <v>86</v>
      </c>
      <c r="AV205" s="14" t="s">
        <v>86</v>
      </c>
      <c r="AW205" s="14" t="s">
        <v>32</v>
      </c>
      <c r="AX205" s="14" t="s">
        <v>76</v>
      </c>
      <c r="AY205" s="256" t="s">
        <v>128</v>
      </c>
    </row>
    <row r="206" s="13" customFormat="1">
      <c r="A206" s="13"/>
      <c r="B206" s="236"/>
      <c r="C206" s="237"/>
      <c r="D206" s="231" t="s">
        <v>149</v>
      </c>
      <c r="E206" s="238" t="s">
        <v>1</v>
      </c>
      <c r="F206" s="239" t="s">
        <v>908</v>
      </c>
      <c r="G206" s="237"/>
      <c r="H206" s="238" t="s">
        <v>1</v>
      </c>
      <c r="I206" s="240"/>
      <c r="J206" s="237"/>
      <c r="K206" s="237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149</v>
      </c>
      <c r="AU206" s="245" t="s">
        <v>86</v>
      </c>
      <c r="AV206" s="13" t="s">
        <v>84</v>
      </c>
      <c r="AW206" s="13" t="s">
        <v>32</v>
      </c>
      <c r="AX206" s="13" t="s">
        <v>76</v>
      </c>
      <c r="AY206" s="245" t="s">
        <v>128</v>
      </c>
    </row>
    <row r="207" s="13" customFormat="1">
      <c r="A207" s="13"/>
      <c r="B207" s="236"/>
      <c r="C207" s="237"/>
      <c r="D207" s="231" t="s">
        <v>149</v>
      </c>
      <c r="E207" s="238" t="s">
        <v>1</v>
      </c>
      <c r="F207" s="239" t="s">
        <v>909</v>
      </c>
      <c r="G207" s="237"/>
      <c r="H207" s="238" t="s">
        <v>1</v>
      </c>
      <c r="I207" s="240"/>
      <c r="J207" s="237"/>
      <c r="K207" s="237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149</v>
      </c>
      <c r="AU207" s="245" t="s">
        <v>86</v>
      </c>
      <c r="AV207" s="13" t="s">
        <v>84</v>
      </c>
      <c r="AW207" s="13" t="s">
        <v>32</v>
      </c>
      <c r="AX207" s="13" t="s">
        <v>76</v>
      </c>
      <c r="AY207" s="245" t="s">
        <v>128</v>
      </c>
    </row>
    <row r="208" s="14" customFormat="1">
      <c r="A208" s="14"/>
      <c r="B208" s="246"/>
      <c r="C208" s="247"/>
      <c r="D208" s="231" t="s">
        <v>149</v>
      </c>
      <c r="E208" s="248" t="s">
        <v>1</v>
      </c>
      <c r="F208" s="249" t="s">
        <v>954</v>
      </c>
      <c r="G208" s="247"/>
      <c r="H208" s="250">
        <v>3.6400000000000001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6" t="s">
        <v>149</v>
      </c>
      <c r="AU208" s="256" t="s">
        <v>86</v>
      </c>
      <c r="AV208" s="14" t="s">
        <v>86</v>
      </c>
      <c r="AW208" s="14" t="s">
        <v>32</v>
      </c>
      <c r="AX208" s="14" t="s">
        <v>76</v>
      </c>
      <c r="AY208" s="256" t="s">
        <v>128</v>
      </c>
    </row>
    <row r="209" s="15" customFormat="1">
      <c r="A209" s="15"/>
      <c r="B209" s="257"/>
      <c r="C209" s="258"/>
      <c r="D209" s="231" t="s">
        <v>149</v>
      </c>
      <c r="E209" s="259" t="s">
        <v>1</v>
      </c>
      <c r="F209" s="260" t="s">
        <v>164</v>
      </c>
      <c r="G209" s="258"/>
      <c r="H209" s="261">
        <v>45.369999999999997</v>
      </c>
      <c r="I209" s="262"/>
      <c r="J209" s="258"/>
      <c r="K209" s="258"/>
      <c r="L209" s="263"/>
      <c r="M209" s="264"/>
      <c r="N209" s="265"/>
      <c r="O209" s="265"/>
      <c r="P209" s="265"/>
      <c r="Q209" s="265"/>
      <c r="R209" s="265"/>
      <c r="S209" s="265"/>
      <c r="T209" s="26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7" t="s">
        <v>149</v>
      </c>
      <c r="AU209" s="267" t="s">
        <v>86</v>
      </c>
      <c r="AV209" s="15" t="s">
        <v>135</v>
      </c>
      <c r="AW209" s="15" t="s">
        <v>32</v>
      </c>
      <c r="AX209" s="15" t="s">
        <v>84</v>
      </c>
      <c r="AY209" s="267" t="s">
        <v>128</v>
      </c>
    </row>
    <row r="210" s="2" customFormat="1" ht="16.5" customHeight="1">
      <c r="A210" s="38"/>
      <c r="B210" s="39"/>
      <c r="C210" s="268" t="s">
        <v>237</v>
      </c>
      <c r="D210" s="268" t="s">
        <v>323</v>
      </c>
      <c r="E210" s="269" t="s">
        <v>324</v>
      </c>
      <c r="F210" s="270" t="s">
        <v>325</v>
      </c>
      <c r="G210" s="271" t="s">
        <v>298</v>
      </c>
      <c r="H210" s="272">
        <v>90.739999999999995</v>
      </c>
      <c r="I210" s="273"/>
      <c r="J210" s="274">
        <f>ROUND(I210*H210,2)</f>
        <v>0</v>
      </c>
      <c r="K210" s="270" t="s">
        <v>134</v>
      </c>
      <c r="L210" s="275"/>
      <c r="M210" s="276" t="s">
        <v>1</v>
      </c>
      <c r="N210" s="277" t="s">
        <v>41</v>
      </c>
      <c r="O210" s="91"/>
      <c r="P210" s="227">
        <f>O210*H210</f>
        <v>0</v>
      </c>
      <c r="Q210" s="227">
        <v>1</v>
      </c>
      <c r="R210" s="227">
        <f>Q210*H210</f>
        <v>90.739999999999995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181</v>
      </c>
      <c r="AT210" s="229" t="s">
        <v>323</v>
      </c>
      <c r="AU210" s="229" t="s">
        <v>86</v>
      </c>
      <c r="AY210" s="17" t="s">
        <v>128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84</v>
      </c>
      <c r="BK210" s="230">
        <f>ROUND(I210*H210,2)</f>
        <v>0</v>
      </c>
      <c r="BL210" s="17" t="s">
        <v>135</v>
      </c>
      <c r="BM210" s="229" t="s">
        <v>955</v>
      </c>
    </row>
    <row r="211" s="2" customFormat="1">
      <c r="A211" s="38"/>
      <c r="B211" s="39"/>
      <c r="C211" s="40"/>
      <c r="D211" s="231" t="s">
        <v>137</v>
      </c>
      <c r="E211" s="40"/>
      <c r="F211" s="232" t="s">
        <v>325</v>
      </c>
      <c r="G211" s="40"/>
      <c r="H211" s="40"/>
      <c r="I211" s="233"/>
      <c r="J211" s="40"/>
      <c r="K211" s="40"/>
      <c r="L211" s="44"/>
      <c r="M211" s="234"/>
      <c r="N211" s="23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137</v>
      </c>
      <c r="AU211" s="17" t="s">
        <v>86</v>
      </c>
    </row>
    <row r="212" s="14" customFormat="1">
      <c r="A212" s="14"/>
      <c r="B212" s="246"/>
      <c r="C212" s="247"/>
      <c r="D212" s="231" t="s">
        <v>149</v>
      </c>
      <c r="E212" s="247"/>
      <c r="F212" s="249" t="s">
        <v>956</v>
      </c>
      <c r="G212" s="247"/>
      <c r="H212" s="250">
        <v>90.739999999999995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6" t="s">
        <v>149</v>
      </c>
      <c r="AU212" s="256" t="s">
        <v>86</v>
      </c>
      <c r="AV212" s="14" t="s">
        <v>86</v>
      </c>
      <c r="AW212" s="14" t="s">
        <v>4</v>
      </c>
      <c r="AX212" s="14" t="s">
        <v>84</v>
      </c>
      <c r="AY212" s="256" t="s">
        <v>128</v>
      </c>
    </row>
    <row r="213" s="2" customFormat="1" ht="24.15" customHeight="1">
      <c r="A213" s="38"/>
      <c r="B213" s="39"/>
      <c r="C213" s="218" t="s">
        <v>243</v>
      </c>
      <c r="D213" s="218" t="s">
        <v>130</v>
      </c>
      <c r="E213" s="219" t="s">
        <v>329</v>
      </c>
      <c r="F213" s="220" t="s">
        <v>330</v>
      </c>
      <c r="G213" s="221" t="s">
        <v>246</v>
      </c>
      <c r="H213" s="222">
        <v>30.030000000000001</v>
      </c>
      <c r="I213" s="223"/>
      <c r="J213" s="224">
        <f>ROUND(I213*H213,2)</f>
        <v>0</v>
      </c>
      <c r="K213" s="220" t="s">
        <v>134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135</v>
      </c>
      <c r="AT213" s="229" t="s">
        <v>130</v>
      </c>
      <c r="AU213" s="229" t="s">
        <v>86</v>
      </c>
      <c r="AY213" s="17" t="s">
        <v>128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135</v>
      </c>
      <c r="BM213" s="229" t="s">
        <v>957</v>
      </c>
    </row>
    <row r="214" s="2" customFormat="1">
      <c r="A214" s="38"/>
      <c r="B214" s="39"/>
      <c r="C214" s="40"/>
      <c r="D214" s="231" t="s">
        <v>137</v>
      </c>
      <c r="E214" s="40"/>
      <c r="F214" s="232" t="s">
        <v>332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137</v>
      </c>
      <c r="AU214" s="17" t="s">
        <v>86</v>
      </c>
    </row>
    <row r="215" s="13" customFormat="1">
      <c r="A215" s="13"/>
      <c r="B215" s="236"/>
      <c r="C215" s="237"/>
      <c r="D215" s="231" t="s">
        <v>149</v>
      </c>
      <c r="E215" s="238" t="s">
        <v>1</v>
      </c>
      <c r="F215" s="239" t="s">
        <v>958</v>
      </c>
      <c r="G215" s="237"/>
      <c r="H215" s="238" t="s">
        <v>1</v>
      </c>
      <c r="I215" s="240"/>
      <c r="J215" s="237"/>
      <c r="K215" s="237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149</v>
      </c>
      <c r="AU215" s="245" t="s">
        <v>86</v>
      </c>
      <c r="AV215" s="13" t="s">
        <v>84</v>
      </c>
      <c r="AW215" s="13" t="s">
        <v>32</v>
      </c>
      <c r="AX215" s="13" t="s">
        <v>76</v>
      </c>
      <c r="AY215" s="245" t="s">
        <v>128</v>
      </c>
    </row>
    <row r="216" s="14" customFormat="1">
      <c r="A216" s="14"/>
      <c r="B216" s="246"/>
      <c r="C216" s="247"/>
      <c r="D216" s="231" t="s">
        <v>149</v>
      </c>
      <c r="E216" s="248" t="s">
        <v>1</v>
      </c>
      <c r="F216" s="249" t="s">
        <v>959</v>
      </c>
      <c r="G216" s="247"/>
      <c r="H216" s="250">
        <v>21.84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149</v>
      </c>
      <c r="AU216" s="256" t="s">
        <v>86</v>
      </c>
      <c r="AV216" s="14" t="s">
        <v>86</v>
      </c>
      <c r="AW216" s="14" t="s">
        <v>32</v>
      </c>
      <c r="AX216" s="14" t="s">
        <v>76</v>
      </c>
      <c r="AY216" s="256" t="s">
        <v>128</v>
      </c>
    </row>
    <row r="217" s="13" customFormat="1">
      <c r="A217" s="13"/>
      <c r="B217" s="236"/>
      <c r="C217" s="237"/>
      <c r="D217" s="231" t="s">
        <v>149</v>
      </c>
      <c r="E217" s="238" t="s">
        <v>1</v>
      </c>
      <c r="F217" s="239" t="s">
        <v>960</v>
      </c>
      <c r="G217" s="237"/>
      <c r="H217" s="238" t="s">
        <v>1</v>
      </c>
      <c r="I217" s="240"/>
      <c r="J217" s="237"/>
      <c r="K217" s="237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149</v>
      </c>
      <c r="AU217" s="245" t="s">
        <v>86</v>
      </c>
      <c r="AV217" s="13" t="s">
        <v>84</v>
      </c>
      <c r="AW217" s="13" t="s">
        <v>32</v>
      </c>
      <c r="AX217" s="13" t="s">
        <v>76</v>
      </c>
      <c r="AY217" s="245" t="s">
        <v>128</v>
      </c>
    </row>
    <row r="218" s="14" customFormat="1">
      <c r="A218" s="14"/>
      <c r="B218" s="246"/>
      <c r="C218" s="247"/>
      <c r="D218" s="231" t="s">
        <v>149</v>
      </c>
      <c r="E218" s="248" t="s">
        <v>1</v>
      </c>
      <c r="F218" s="249" t="s">
        <v>961</v>
      </c>
      <c r="G218" s="247"/>
      <c r="H218" s="250">
        <v>3.5099999999999998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149</v>
      </c>
      <c r="AU218" s="256" t="s">
        <v>86</v>
      </c>
      <c r="AV218" s="14" t="s">
        <v>86</v>
      </c>
      <c r="AW218" s="14" t="s">
        <v>32</v>
      </c>
      <c r="AX218" s="14" t="s">
        <v>76</v>
      </c>
      <c r="AY218" s="256" t="s">
        <v>128</v>
      </c>
    </row>
    <row r="219" s="13" customFormat="1">
      <c r="A219" s="13"/>
      <c r="B219" s="236"/>
      <c r="C219" s="237"/>
      <c r="D219" s="231" t="s">
        <v>149</v>
      </c>
      <c r="E219" s="238" t="s">
        <v>1</v>
      </c>
      <c r="F219" s="239" t="s">
        <v>962</v>
      </c>
      <c r="G219" s="237"/>
      <c r="H219" s="238" t="s">
        <v>1</v>
      </c>
      <c r="I219" s="240"/>
      <c r="J219" s="237"/>
      <c r="K219" s="237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149</v>
      </c>
      <c r="AU219" s="245" t="s">
        <v>86</v>
      </c>
      <c r="AV219" s="13" t="s">
        <v>84</v>
      </c>
      <c r="AW219" s="13" t="s">
        <v>32</v>
      </c>
      <c r="AX219" s="13" t="s">
        <v>76</v>
      </c>
      <c r="AY219" s="245" t="s">
        <v>128</v>
      </c>
    </row>
    <row r="220" s="13" customFormat="1">
      <c r="A220" s="13"/>
      <c r="B220" s="236"/>
      <c r="C220" s="237"/>
      <c r="D220" s="231" t="s">
        <v>149</v>
      </c>
      <c r="E220" s="238" t="s">
        <v>1</v>
      </c>
      <c r="F220" s="239" t="s">
        <v>909</v>
      </c>
      <c r="G220" s="237"/>
      <c r="H220" s="238" t="s">
        <v>1</v>
      </c>
      <c r="I220" s="240"/>
      <c r="J220" s="237"/>
      <c r="K220" s="237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149</v>
      </c>
      <c r="AU220" s="245" t="s">
        <v>86</v>
      </c>
      <c r="AV220" s="13" t="s">
        <v>84</v>
      </c>
      <c r="AW220" s="13" t="s">
        <v>32</v>
      </c>
      <c r="AX220" s="13" t="s">
        <v>76</v>
      </c>
      <c r="AY220" s="245" t="s">
        <v>128</v>
      </c>
    </row>
    <row r="221" s="14" customFormat="1">
      <c r="A221" s="14"/>
      <c r="B221" s="246"/>
      <c r="C221" s="247"/>
      <c r="D221" s="231" t="s">
        <v>149</v>
      </c>
      <c r="E221" s="248" t="s">
        <v>1</v>
      </c>
      <c r="F221" s="249" t="s">
        <v>963</v>
      </c>
      <c r="G221" s="247"/>
      <c r="H221" s="250">
        <v>4.6799999999999997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149</v>
      </c>
      <c r="AU221" s="256" t="s">
        <v>86</v>
      </c>
      <c r="AV221" s="14" t="s">
        <v>86</v>
      </c>
      <c r="AW221" s="14" t="s">
        <v>32</v>
      </c>
      <c r="AX221" s="14" t="s">
        <v>76</v>
      </c>
      <c r="AY221" s="256" t="s">
        <v>128</v>
      </c>
    </row>
    <row r="222" s="15" customFormat="1">
      <c r="A222" s="15"/>
      <c r="B222" s="257"/>
      <c r="C222" s="258"/>
      <c r="D222" s="231" t="s">
        <v>149</v>
      </c>
      <c r="E222" s="259" t="s">
        <v>1</v>
      </c>
      <c r="F222" s="260" t="s">
        <v>164</v>
      </c>
      <c r="G222" s="258"/>
      <c r="H222" s="261">
        <v>30.030000000000001</v>
      </c>
      <c r="I222" s="262"/>
      <c r="J222" s="258"/>
      <c r="K222" s="258"/>
      <c r="L222" s="263"/>
      <c r="M222" s="264"/>
      <c r="N222" s="265"/>
      <c r="O222" s="265"/>
      <c r="P222" s="265"/>
      <c r="Q222" s="265"/>
      <c r="R222" s="265"/>
      <c r="S222" s="265"/>
      <c r="T222" s="26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7" t="s">
        <v>149</v>
      </c>
      <c r="AU222" s="267" t="s">
        <v>86</v>
      </c>
      <c r="AV222" s="15" t="s">
        <v>135</v>
      </c>
      <c r="AW222" s="15" t="s">
        <v>32</v>
      </c>
      <c r="AX222" s="15" t="s">
        <v>84</v>
      </c>
      <c r="AY222" s="267" t="s">
        <v>128</v>
      </c>
    </row>
    <row r="223" s="2" customFormat="1" ht="16.5" customHeight="1">
      <c r="A223" s="38"/>
      <c r="B223" s="39"/>
      <c r="C223" s="268" t="s">
        <v>251</v>
      </c>
      <c r="D223" s="268" t="s">
        <v>323</v>
      </c>
      <c r="E223" s="269" t="s">
        <v>339</v>
      </c>
      <c r="F223" s="270" t="s">
        <v>340</v>
      </c>
      <c r="G223" s="271" t="s">
        <v>298</v>
      </c>
      <c r="H223" s="272">
        <v>60.060000000000002</v>
      </c>
      <c r="I223" s="273"/>
      <c r="J223" s="274">
        <f>ROUND(I223*H223,2)</f>
        <v>0</v>
      </c>
      <c r="K223" s="270" t="s">
        <v>134</v>
      </c>
      <c r="L223" s="275"/>
      <c r="M223" s="276" t="s">
        <v>1</v>
      </c>
      <c r="N223" s="277" t="s">
        <v>41</v>
      </c>
      <c r="O223" s="91"/>
      <c r="P223" s="227">
        <f>O223*H223</f>
        <v>0</v>
      </c>
      <c r="Q223" s="227">
        <v>1</v>
      </c>
      <c r="R223" s="227">
        <f>Q223*H223</f>
        <v>60.060000000000002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181</v>
      </c>
      <c r="AT223" s="229" t="s">
        <v>323</v>
      </c>
      <c r="AU223" s="229" t="s">
        <v>86</v>
      </c>
      <c r="AY223" s="17" t="s">
        <v>128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84</v>
      </c>
      <c r="BK223" s="230">
        <f>ROUND(I223*H223,2)</f>
        <v>0</v>
      </c>
      <c r="BL223" s="17" t="s">
        <v>135</v>
      </c>
      <c r="BM223" s="229" t="s">
        <v>964</v>
      </c>
    </row>
    <row r="224" s="2" customFormat="1">
      <c r="A224" s="38"/>
      <c r="B224" s="39"/>
      <c r="C224" s="40"/>
      <c r="D224" s="231" t="s">
        <v>137</v>
      </c>
      <c r="E224" s="40"/>
      <c r="F224" s="232" t="s">
        <v>340</v>
      </c>
      <c r="G224" s="40"/>
      <c r="H224" s="40"/>
      <c r="I224" s="233"/>
      <c r="J224" s="40"/>
      <c r="K224" s="40"/>
      <c r="L224" s="44"/>
      <c r="M224" s="234"/>
      <c r="N224" s="235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137</v>
      </c>
      <c r="AU224" s="17" t="s">
        <v>86</v>
      </c>
    </row>
    <row r="225" s="14" customFormat="1">
      <c r="A225" s="14"/>
      <c r="B225" s="246"/>
      <c r="C225" s="247"/>
      <c r="D225" s="231" t="s">
        <v>149</v>
      </c>
      <c r="E225" s="247"/>
      <c r="F225" s="249" t="s">
        <v>965</v>
      </c>
      <c r="G225" s="247"/>
      <c r="H225" s="250">
        <v>60.060000000000002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149</v>
      </c>
      <c r="AU225" s="256" t="s">
        <v>86</v>
      </c>
      <c r="AV225" s="14" t="s">
        <v>86</v>
      </c>
      <c r="AW225" s="14" t="s">
        <v>4</v>
      </c>
      <c r="AX225" s="14" t="s">
        <v>84</v>
      </c>
      <c r="AY225" s="256" t="s">
        <v>128</v>
      </c>
    </row>
    <row r="226" s="12" customFormat="1" ht="22.8" customHeight="1">
      <c r="A226" s="12"/>
      <c r="B226" s="202"/>
      <c r="C226" s="203"/>
      <c r="D226" s="204" t="s">
        <v>75</v>
      </c>
      <c r="E226" s="216" t="s">
        <v>135</v>
      </c>
      <c r="F226" s="216" t="s">
        <v>421</v>
      </c>
      <c r="G226" s="203"/>
      <c r="H226" s="203"/>
      <c r="I226" s="206"/>
      <c r="J226" s="217">
        <f>BK226</f>
        <v>0</v>
      </c>
      <c r="K226" s="203"/>
      <c r="L226" s="208"/>
      <c r="M226" s="209"/>
      <c r="N226" s="210"/>
      <c r="O226" s="210"/>
      <c r="P226" s="211">
        <f>SUM(P227:P250)</f>
        <v>0</v>
      </c>
      <c r="Q226" s="210"/>
      <c r="R226" s="211">
        <f>SUM(R227:R250)</f>
        <v>0.19359999999999999</v>
      </c>
      <c r="S226" s="210"/>
      <c r="T226" s="212">
        <f>SUM(T227:T250)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3" t="s">
        <v>84</v>
      </c>
      <c r="AT226" s="214" t="s">
        <v>75</v>
      </c>
      <c r="AU226" s="214" t="s">
        <v>84</v>
      </c>
      <c r="AY226" s="213" t="s">
        <v>128</v>
      </c>
      <c r="BK226" s="215">
        <f>SUM(BK227:BK250)</f>
        <v>0</v>
      </c>
    </row>
    <row r="227" s="2" customFormat="1" ht="16.5" customHeight="1">
      <c r="A227" s="38"/>
      <c r="B227" s="39"/>
      <c r="C227" s="218" t="s">
        <v>260</v>
      </c>
      <c r="D227" s="218" t="s">
        <v>130</v>
      </c>
      <c r="E227" s="219" t="s">
        <v>423</v>
      </c>
      <c r="F227" s="220" t="s">
        <v>424</v>
      </c>
      <c r="G227" s="221" t="s">
        <v>246</v>
      </c>
      <c r="H227" s="222">
        <v>32.240000000000002</v>
      </c>
      <c r="I227" s="223"/>
      <c r="J227" s="224">
        <f>ROUND(I227*H227,2)</f>
        <v>0</v>
      </c>
      <c r="K227" s="220" t="s">
        <v>134</v>
      </c>
      <c r="L227" s="44"/>
      <c r="M227" s="225" t="s">
        <v>1</v>
      </c>
      <c r="N227" s="226" t="s">
        <v>41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135</v>
      </c>
      <c r="AT227" s="229" t="s">
        <v>130</v>
      </c>
      <c r="AU227" s="229" t="s">
        <v>86</v>
      </c>
      <c r="AY227" s="17" t="s">
        <v>128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84</v>
      </c>
      <c r="BK227" s="230">
        <f>ROUND(I227*H227,2)</f>
        <v>0</v>
      </c>
      <c r="BL227" s="17" t="s">
        <v>135</v>
      </c>
      <c r="BM227" s="229" t="s">
        <v>966</v>
      </c>
    </row>
    <row r="228" s="2" customFormat="1">
      <c r="A228" s="38"/>
      <c r="B228" s="39"/>
      <c r="C228" s="40"/>
      <c r="D228" s="231" t="s">
        <v>137</v>
      </c>
      <c r="E228" s="40"/>
      <c r="F228" s="232" t="s">
        <v>426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137</v>
      </c>
      <c r="AU228" s="17" t="s">
        <v>86</v>
      </c>
    </row>
    <row r="229" s="13" customFormat="1">
      <c r="A229" s="13"/>
      <c r="B229" s="236"/>
      <c r="C229" s="237"/>
      <c r="D229" s="231" t="s">
        <v>149</v>
      </c>
      <c r="E229" s="238" t="s">
        <v>1</v>
      </c>
      <c r="F229" s="239" t="s">
        <v>967</v>
      </c>
      <c r="G229" s="237"/>
      <c r="H229" s="238" t="s">
        <v>1</v>
      </c>
      <c r="I229" s="240"/>
      <c r="J229" s="237"/>
      <c r="K229" s="237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149</v>
      </c>
      <c r="AU229" s="245" t="s">
        <v>86</v>
      </c>
      <c r="AV229" s="13" t="s">
        <v>84</v>
      </c>
      <c r="AW229" s="13" t="s">
        <v>32</v>
      </c>
      <c r="AX229" s="13" t="s">
        <v>76</v>
      </c>
      <c r="AY229" s="245" t="s">
        <v>128</v>
      </c>
    </row>
    <row r="230" s="14" customFormat="1">
      <c r="A230" s="14"/>
      <c r="B230" s="246"/>
      <c r="C230" s="247"/>
      <c r="D230" s="231" t="s">
        <v>149</v>
      </c>
      <c r="E230" s="248" t="s">
        <v>1</v>
      </c>
      <c r="F230" s="249" t="s">
        <v>968</v>
      </c>
      <c r="G230" s="247"/>
      <c r="H230" s="250">
        <v>6.2400000000000002</v>
      </c>
      <c r="I230" s="251"/>
      <c r="J230" s="247"/>
      <c r="K230" s="247"/>
      <c r="L230" s="252"/>
      <c r="M230" s="253"/>
      <c r="N230" s="254"/>
      <c r="O230" s="254"/>
      <c r="P230" s="254"/>
      <c r="Q230" s="254"/>
      <c r="R230" s="254"/>
      <c r="S230" s="254"/>
      <c r="T230" s="25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6" t="s">
        <v>149</v>
      </c>
      <c r="AU230" s="256" t="s">
        <v>86</v>
      </c>
      <c r="AV230" s="14" t="s">
        <v>86</v>
      </c>
      <c r="AW230" s="14" t="s">
        <v>32</v>
      </c>
      <c r="AX230" s="14" t="s">
        <v>76</v>
      </c>
      <c r="AY230" s="256" t="s">
        <v>128</v>
      </c>
    </row>
    <row r="231" s="13" customFormat="1">
      <c r="A231" s="13"/>
      <c r="B231" s="236"/>
      <c r="C231" s="237"/>
      <c r="D231" s="231" t="s">
        <v>149</v>
      </c>
      <c r="E231" s="238" t="s">
        <v>1</v>
      </c>
      <c r="F231" s="239" t="s">
        <v>969</v>
      </c>
      <c r="G231" s="237"/>
      <c r="H231" s="238" t="s">
        <v>1</v>
      </c>
      <c r="I231" s="240"/>
      <c r="J231" s="237"/>
      <c r="K231" s="237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149</v>
      </c>
      <c r="AU231" s="245" t="s">
        <v>86</v>
      </c>
      <c r="AV231" s="13" t="s">
        <v>84</v>
      </c>
      <c r="AW231" s="13" t="s">
        <v>32</v>
      </c>
      <c r="AX231" s="13" t="s">
        <v>76</v>
      </c>
      <c r="AY231" s="245" t="s">
        <v>128</v>
      </c>
    </row>
    <row r="232" s="14" customFormat="1">
      <c r="A232" s="14"/>
      <c r="B232" s="246"/>
      <c r="C232" s="247"/>
      <c r="D232" s="231" t="s">
        <v>149</v>
      </c>
      <c r="E232" s="248" t="s">
        <v>1</v>
      </c>
      <c r="F232" s="249" t="s">
        <v>970</v>
      </c>
      <c r="G232" s="247"/>
      <c r="H232" s="250">
        <v>0.78000000000000003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149</v>
      </c>
      <c r="AU232" s="256" t="s">
        <v>86</v>
      </c>
      <c r="AV232" s="14" t="s">
        <v>86</v>
      </c>
      <c r="AW232" s="14" t="s">
        <v>32</v>
      </c>
      <c r="AX232" s="14" t="s">
        <v>76</v>
      </c>
      <c r="AY232" s="256" t="s">
        <v>128</v>
      </c>
    </row>
    <row r="233" s="13" customFormat="1">
      <c r="A233" s="13"/>
      <c r="B233" s="236"/>
      <c r="C233" s="237"/>
      <c r="D233" s="231" t="s">
        <v>149</v>
      </c>
      <c r="E233" s="238" t="s">
        <v>1</v>
      </c>
      <c r="F233" s="239" t="s">
        <v>908</v>
      </c>
      <c r="G233" s="237"/>
      <c r="H233" s="238" t="s">
        <v>1</v>
      </c>
      <c r="I233" s="240"/>
      <c r="J233" s="237"/>
      <c r="K233" s="237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149</v>
      </c>
      <c r="AU233" s="245" t="s">
        <v>86</v>
      </c>
      <c r="AV233" s="13" t="s">
        <v>84</v>
      </c>
      <c r="AW233" s="13" t="s">
        <v>32</v>
      </c>
      <c r="AX233" s="13" t="s">
        <v>76</v>
      </c>
      <c r="AY233" s="245" t="s">
        <v>128</v>
      </c>
    </row>
    <row r="234" s="13" customFormat="1">
      <c r="A234" s="13"/>
      <c r="B234" s="236"/>
      <c r="C234" s="237"/>
      <c r="D234" s="231" t="s">
        <v>149</v>
      </c>
      <c r="E234" s="238" t="s">
        <v>1</v>
      </c>
      <c r="F234" s="239" t="s">
        <v>909</v>
      </c>
      <c r="G234" s="237"/>
      <c r="H234" s="238" t="s">
        <v>1</v>
      </c>
      <c r="I234" s="240"/>
      <c r="J234" s="237"/>
      <c r="K234" s="237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149</v>
      </c>
      <c r="AU234" s="245" t="s">
        <v>86</v>
      </c>
      <c r="AV234" s="13" t="s">
        <v>84</v>
      </c>
      <c r="AW234" s="13" t="s">
        <v>32</v>
      </c>
      <c r="AX234" s="13" t="s">
        <v>76</v>
      </c>
      <c r="AY234" s="245" t="s">
        <v>128</v>
      </c>
    </row>
    <row r="235" s="14" customFormat="1">
      <c r="A235" s="14"/>
      <c r="B235" s="246"/>
      <c r="C235" s="247"/>
      <c r="D235" s="231" t="s">
        <v>149</v>
      </c>
      <c r="E235" s="248" t="s">
        <v>1</v>
      </c>
      <c r="F235" s="249" t="s">
        <v>971</v>
      </c>
      <c r="G235" s="247"/>
      <c r="H235" s="250">
        <v>1.04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6" t="s">
        <v>149</v>
      </c>
      <c r="AU235" s="256" t="s">
        <v>86</v>
      </c>
      <c r="AV235" s="14" t="s">
        <v>86</v>
      </c>
      <c r="AW235" s="14" t="s">
        <v>32</v>
      </c>
      <c r="AX235" s="14" t="s">
        <v>76</v>
      </c>
      <c r="AY235" s="256" t="s">
        <v>128</v>
      </c>
    </row>
    <row r="236" s="13" customFormat="1">
      <c r="A236" s="13"/>
      <c r="B236" s="236"/>
      <c r="C236" s="237"/>
      <c r="D236" s="231" t="s">
        <v>149</v>
      </c>
      <c r="E236" s="238" t="s">
        <v>1</v>
      </c>
      <c r="F236" s="239" t="s">
        <v>972</v>
      </c>
      <c r="G236" s="237"/>
      <c r="H236" s="238" t="s">
        <v>1</v>
      </c>
      <c r="I236" s="240"/>
      <c r="J236" s="237"/>
      <c r="K236" s="237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149</v>
      </c>
      <c r="AU236" s="245" t="s">
        <v>86</v>
      </c>
      <c r="AV236" s="13" t="s">
        <v>84</v>
      </c>
      <c r="AW236" s="13" t="s">
        <v>32</v>
      </c>
      <c r="AX236" s="13" t="s">
        <v>76</v>
      </c>
      <c r="AY236" s="245" t="s">
        <v>128</v>
      </c>
    </row>
    <row r="237" s="14" customFormat="1">
      <c r="A237" s="14"/>
      <c r="B237" s="246"/>
      <c r="C237" s="247"/>
      <c r="D237" s="231" t="s">
        <v>149</v>
      </c>
      <c r="E237" s="248" t="s">
        <v>1</v>
      </c>
      <c r="F237" s="249" t="s">
        <v>973</v>
      </c>
      <c r="G237" s="247"/>
      <c r="H237" s="250">
        <v>24.18</v>
      </c>
      <c r="I237" s="251"/>
      <c r="J237" s="247"/>
      <c r="K237" s="247"/>
      <c r="L237" s="252"/>
      <c r="M237" s="253"/>
      <c r="N237" s="254"/>
      <c r="O237" s="254"/>
      <c r="P237" s="254"/>
      <c r="Q237" s="254"/>
      <c r="R237" s="254"/>
      <c r="S237" s="254"/>
      <c r="T237" s="25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6" t="s">
        <v>149</v>
      </c>
      <c r="AU237" s="256" t="s">
        <v>86</v>
      </c>
      <c r="AV237" s="14" t="s">
        <v>86</v>
      </c>
      <c r="AW237" s="14" t="s">
        <v>32</v>
      </c>
      <c r="AX237" s="14" t="s">
        <v>76</v>
      </c>
      <c r="AY237" s="256" t="s">
        <v>128</v>
      </c>
    </row>
    <row r="238" s="15" customFormat="1">
      <c r="A238" s="15"/>
      <c r="B238" s="257"/>
      <c r="C238" s="258"/>
      <c r="D238" s="231" t="s">
        <v>149</v>
      </c>
      <c r="E238" s="259" t="s">
        <v>1</v>
      </c>
      <c r="F238" s="260" t="s">
        <v>164</v>
      </c>
      <c r="G238" s="258"/>
      <c r="H238" s="261">
        <v>32.240000000000002</v>
      </c>
      <c r="I238" s="262"/>
      <c r="J238" s="258"/>
      <c r="K238" s="258"/>
      <c r="L238" s="263"/>
      <c r="M238" s="264"/>
      <c r="N238" s="265"/>
      <c r="O238" s="265"/>
      <c r="P238" s="265"/>
      <c r="Q238" s="265"/>
      <c r="R238" s="265"/>
      <c r="S238" s="265"/>
      <c r="T238" s="26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7" t="s">
        <v>149</v>
      </c>
      <c r="AU238" s="267" t="s">
        <v>86</v>
      </c>
      <c r="AV238" s="15" t="s">
        <v>135</v>
      </c>
      <c r="AW238" s="15" t="s">
        <v>32</v>
      </c>
      <c r="AX238" s="15" t="s">
        <v>84</v>
      </c>
      <c r="AY238" s="267" t="s">
        <v>128</v>
      </c>
    </row>
    <row r="239" s="2" customFormat="1" ht="24.15" customHeight="1">
      <c r="A239" s="38"/>
      <c r="B239" s="39"/>
      <c r="C239" s="218" t="s">
        <v>267</v>
      </c>
      <c r="D239" s="218" t="s">
        <v>130</v>
      </c>
      <c r="E239" s="219" t="s">
        <v>974</v>
      </c>
      <c r="F239" s="220" t="s">
        <v>975</v>
      </c>
      <c r="G239" s="221" t="s">
        <v>141</v>
      </c>
      <c r="H239" s="222">
        <v>4</v>
      </c>
      <c r="I239" s="223"/>
      <c r="J239" s="224">
        <f>ROUND(I239*H239,2)</f>
        <v>0</v>
      </c>
      <c r="K239" s="220" t="s">
        <v>134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0.00165</v>
      </c>
      <c r="R239" s="227">
        <f>Q239*H239</f>
        <v>0.0066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135</v>
      </c>
      <c r="AT239" s="229" t="s">
        <v>130</v>
      </c>
      <c r="AU239" s="229" t="s">
        <v>86</v>
      </c>
      <c r="AY239" s="17" t="s">
        <v>128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135</v>
      </c>
      <c r="BM239" s="229" t="s">
        <v>976</v>
      </c>
    </row>
    <row r="240" s="2" customFormat="1">
      <c r="A240" s="38"/>
      <c r="B240" s="39"/>
      <c r="C240" s="40"/>
      <c r="D240" s="231" t="s">
        <v>137</v>
      </c>
      <c r="E240" s="40"/>
      <c r="F240" s="232" t="s">
        <v>977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137</v>
      </c>
      <c r="AU240" s="17" t="s">
        <v>86</v>
      </c>
    </row>
    <row r="241" s="13" customFormat="1">
      <c r="A241" s="13"/>
      <c r="B241" s="236"/>
      <c r="C241" s="237"/>
      <c r="D241" s="231" t="s">
        <v>149</v>
      </c>
      <c r="E241" s="238" t="s">
        <v>1</v>
      </c>
      <c r="F241" s="239" t="s">
        <v>978</v>
      </c>
      <c r="G241" s="237"/>
      <c r="H241" s="238" t="s">
        <v>1</v>
      </c>
      <c r="I241" s="240"/>
      <c r="J241" s="237"/>
      <c r="K241" s="237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149</v>
      </c>
      <c r="AU241" s="245" t="s">
        <v>86</v>
      </c>
      <c r="AV241" s="13" t="s">
        <v>84</v>
      </c>
      <c r="AW241" s="13" t="s">
        <v>32</v>
      </c>
      <c r="AX241" s="13" t="s">
        <v>76</v>
      </c>
      <c r="AY241" s="245" t="s">
        <v>128</v>
      </c>
    </row>
    <row r="242" s="14" customFormat="1">
      <c r="A242" s="14"/>
      <c r="B242" s="246"/>
      <c r="C242" s="247"/>
      <c r="D242" s="231" t="s">
        <v>149</v>
      </c>
      <c r="E242" s="248" t="s">
        <v>1</v>
      </c>
      <c r="F242" s="249" t="s">
        <v>135</v>
      </c>
      <c r="G242" s="247"/>
      <c r="H242" s="250">
        <v>4</v>
      </c>
      <c r="I242" s="251"/>
      <c r="J242" s="247"/>
      <c r="K242" s="247"/>
      <c r="L242" s="252"/>
      <c r="M242" s="253"/>
      <c r="N242" s="254"/>
      <c r="O242" s="254"/>
      <c r="P242" s="254"/>
      <c r="Q242" s="254"/>
      <c r="R242" s="254"/>
      <c r="S242" s="254"/>
      <c r="T242" s="25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6" t="s">
        <v>149</v>
      </c>
      <c r="AU242" s="256" t="s">
        <v>86</v>
      </c>
      <c r="AV242" s="14" t="s">
        <v>86</v>
      </c>
      <c r="AW242" s="14" t="s">
        <v>32</v>
      </c>
      <c r="AX242" s="14" t="s">
        <v>84</v>
      </c>
      <c r="AY242" s="256" t="s">
        <v>128</v>
      </c>
    </row>
    <row r="243" s="2" customFormat="1" ht="24.15" customHeight="1">
      <c r="A243" s="38"/>
      <c r="B243" s="39"/>
      <c r="C243" s="268" t="s">
        <v>266</v>
      </c>
      <c r="D243" s="268" t="s">
        <v>323</v>
      </c>
      <c r="E243" s="269" t="s">
        <v>979</v>
      </c>
      <c r="F243" s="270" t="s">
        <v>980</v>
      </c>
      <c r="G243" s="271" t="s">
        <v>141</v>
      </c>
      <c r="H243" s="272">
        <v>1</v>
      </c>
      <c r="I243" s="273"/>
      <c r="J243" s="274">
        <f>ROUND(I243*H243,2)</f>
        <v>0</v>
      </c>
      <c r="K243" s="270" t="s">
        <v>134</v>
      </c>
      <c r="L243" s="275"/>
      <c r="M243" s="276" t="s">
        <v>1</v>
      </c>
      <c r="N243" s="277" t="s">
        <v>41</v>
      </c>
      <c r="O243" s="91"/>
      <c r="P243" s="227">
        <f>O243*H243</f>
        <v>0</v>
      </c>
      <c r="Q243" s="227">
        <v>0.028000000000000001</v>
      </c>
      <c r="R243" s="227">
        <f>Q243*H243</f>
        <v>0.028000000000000001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181</v>
      </c>
      <c r="AT243" s="229" t="s">
        <v>323</v>
      </c>
      <c r="AU243" s="229" t="s">
        <v>86</v>
      </c>
      <c r="AY243" s="17" t="s">
        <v>128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135</v>
      </c>
      <c r="BM243" s="229" t="s">
        <v>981</v>
      </c>
    </row>
    <row r="244" s="2" customFormat="1">
      <c r="A244" s="38"/>
      <c r="B244" s="39"/>
      <c r="C244" s="40"/>
      <c r="D244" s="231" t="s">
        <v>137</v>
      </c>
      <c r="E244" s="40"/>
      <c r="F244" s="232" t="s">
        <v>980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137</v>
      </c>
      <c r="AU244" s="17" t="s">
        <v>86</v>
      </c>
    </row>
    <row r="245" s="2" customFormat="1" ht="24.15" customHeight="1">
      <c r="A245" s="38"/>
      <c r="B245" s="39"/>
      <c r="C245" s="268" t="s">
        <v>7</v>
      </c>
      <c r="D245" s="268" t="s">
        <v>323</v>
      </c>
      <c r="E245" s="269" t="s">
        <v>982</v>
      </c>
      <c r="F245" s="270" t="s">
        <v>983</v>
      </c>
      <c r="G245" s="271" t="s">
        <v>141</v>
      </c>
      <c r="H245" s="272">
        <v>1</v>
      </c>
      <c r="I245" s="273"/>
      <c r="J245" s="274">
        <f>ROUND(I245*H245,2)</f>
        <v>0</v>
      </c>
      <c r="K245" s="270" t="s">
        <v>134</v>
      </c>
      <c r="L245" s="275"/>
      <c r="M245" s="276" t="s">
        <v>1</v>
      </c>
      <c r="N245" s="277" t="s">
        <v>41</v>
      </c>
      <c r="O245" s="91"/>
      <c r="P245" s="227">
        <f>O245*H245</f>
        <v>0</v>
      </c>
      <c r="Q245" s="227">
        <v>0.040000000000000001</v>
      </c>
      <c r="R245" s="227">
        <f>Q245*H245</f>
        <v>0.040000000000000001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181</v>
      </c>
      <c r="AT245" s="229" t="s">
        <v>323</v>
      </c>
      <c r="AU245" s="229" t="s">
        <v>86</v>
      </c>
      <c r="AY245" s="17" t="s">
        <v>128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135</v>
      </c>
      <c r="BM245" s="229" t="s">
        <v>984</v>
      </c>
    </row>
    <row r="246" s="2" customFormat="1">
      <c r="A246" s="38"/>
      <c r="B246" s="39"/>
      <c r="C246" s="40"/>
      <c r="D246" s="231" t="s">
        <v>137</v>
      </c>
      <c r="E246" s="40"/>
      <c r="F246" s="232" t="s">
        <v>983</v>
      </c>
      <c r="G246" s="40"/>
      <c r="H246" s="40"/>
      <c r="I246" s="233"/>
      <c r="J246" s="40"/>
      <c r="K246" s="40"/>
      <c r="L246" s="44"/>
      <c r="M246" s="234"/>
      <c r="N246" s="235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137</v>
      </c>
      <c r="AU246" s="17" t="s">
        <v>86</v>
      </c>
    </row>
    <row r="247" s="2" customFormat="1" ht="24.15" customHeight="1">
      <c r="A247" s="38"/>
      <c r="B247" s="39"/>
      <c r="C247" s="268" t="s">
        <v>295</v>
      </c>
      <c r="D247" s="268" t="s">
        <v>323</v>
      </c>
      <c r="E247" s="269" t="s">
        <v>985</v>
      </c>
      <c r="F247" s="270" t="s">
        <v>986</v>
      </c>
      <c r="G247" s="271" t="s">
        <v>141</v>
      </c>
      <c r="H247" s="272">
        <v>1</v>
      </c>
      <c r="I247" s="273"/>
      <c r="J247" s="274">
        <f>ROUND(I247*H247,2)</f>
        <v>0</v>
      </c>
      <c r="K247" s="270" t="s">
        <v>134</v>
      </c>
      <c r="L247" s="275"/>
      <c r="M247" s="276" t="s">
        <v>1</v>
      </c>
      <c r="N247" s="277" t="s">
        <v>41</v>
      </c>
      <c r="O247" s="91"/>
      <c r="P247" s="227">
        <f>O247*H247</f>
        <v>0</v>
      </c>
      <c r="Q247" s="227">
        <v>0.050999999999999997</v>
      </c>
      <c r="R247" s="227">
        <f>Q247*H247</f>
        <v>0.050999999999999997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181</v>
      </c>
      <c r="AT247" s="229" t="s">
        <v>323</v>
      </c>
      <c r="AU247" s="229" t="s">
        <v>86</v>
      </c>
      <c r="AY247" s="17" t="s">
        <v>128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135</v>
      </c>
      <c r="BM247" s="229" t="s">
        <v>987</v>
      </c>
    </row>
    <row r="248" s="2" customFormat="1">
      <c r="A248" s="38"/>
      <c r="B248" s="39"/>
      <c r="C248" s="40"/>
      <c r="D248" s="231" t="s">
        <v>137</v>
      </c>
      <c r="E248" s="40"/>
      <c r="F248" s="232" t="s">
        <v>986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137</v>
      </c>
      <c r="AU248" s="17" t="s">
        <v>86</v>
      </c>
    </row>
    <row r="249" s="2" customFormat="1" ht="24.15" customHeight="1">
      <c r="A249" s="38"/>
      <c r="B249" s="39"/>
      <c r="C249" s="268" t="s">
        <v>303</v>
      </c>
      <c r="D249" s="268" t="s">
        <v>323</v>
      </c>
      <c r="E249" s="269" t="s">
        <v>988</v>
      </c>
      <c r="F249" s="270" t="s">
        <v>989</v>
      </c>
      <c r="G249" s="271" t="s">
        <v>141</v>
      </c>
      <c r="H249" s="272">
        <v>1</v>
      </c>
      <c r="I249" s="273"/>
      <c r="J249" s="274">
        <f>ROUND(I249*H249,2)</f>
        <v>0</v>
      </c>
      <c r="K249" s="270" t="s">
        <v>134</v>
      </c>
      <c r="L249" s="275"/>
      <c r="M249" s="276" t="s">
        <v>1</v>
      </c>
      <c r="N249" s="277" t="s">
        <v>41</v>
      </c>
      <c r="O249" s="91"/>
      <c r="P249" s="227">
        <f>O249*H249</f>
        <v>0</v>
      </c>
      <c r="Q249" s="227">
        <v>0.068000000000000005</v>
      </c>
      <c r="R249" s="227">
        <f>Q249*H249</f>
        <v>0.068000000000000005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181</v>
      </c>
      <c r="AT249" s="229" t="s">
        <v>323</v>
      </c>
      <c r="AU249" s="229" t="s">
        <v>86</v>
      </c>
      <c r="AY249" s="17" t="s">
        <v>128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84</v>
      </c>
      <c r="BK249" s="230">
        <f>ROUND(I249*H249,2)</f>
        <v>0</v>
      </c>
      <c r="BL249" s="17" t="s">
        <v>135</v>
      </c>
      <c r="BM249" s="229" t="s">
        <v>990</v>
      </c>
    </row>
    <row r="250" s="2" customFormat="1">
      <c r="A250" s="38"/>
      <c r="B250" s="39"/>
      <c r="C250" s="40"/>
      <c r="D250" s="231" t="s">
        <v>137</v>
      </c>
      <c r="E250" s="40"/>
      <c r="F250" s="232" t="s">
        <v>989</v>
      </c>
      <c r="G250" s="40"/>
      <c r="H250" s="40"/>
      <c r="I250" s="233"/>
      <c r="J250" s="40"/>
      <c r="K250" s="40"/>
      <c r="L250" s="44"/>
      <c r="M250" s="234"/>
      <c r="N250" s="235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137</v>
      </c>
      <c r="AU250" s="17" t="s">
        <v>86</v>
      </c>
    </row>
    <row r="251" s="12" customFormat="1" ht="22.8" customHeight="1">
      <c r="A251" s="12"/>
      <c r="B251" s="202"/>
      <c r="C251" s="203"/>
      <c r="D251" s="204" t="s">
        <v>75</v>
      </c>
      <c r="E251" s="216" t="s">
        <v>181</v>
      </c>
      <c r="F251" s="216" t="s">
        <v>569</v>
      </c>
      <c r="G251" s="203"/>
      <c r="H251" s="203"/>
      <c r="I251" s="206"/>
      <c r="J251" s="217">
        <f>BK251</f>
        <v>0</v>
      </c>
      <c r="K251" s="203"/>
      <c r="L251" s="208"/>
      <c r="M251" s="209"/>
      <c r="N251" s="210"/>
      <c r="O251" s="210"/>
      <c r="P251" s="211">
        <f>SUM(P252:P320)</f>
        <v>0</v>
      </c>
      <c r="Q251" s="210"/>
      <c r="R251" s="211">
        <f>SUM(R252:R320)</f>
        <v>3.4968500000000002</v>
      </c>
      <c r="S251" s="210"/>
      <c r="T251" s="212">
        <f>SUM(T252:T320)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3" t="s">
        <v>84</v>
      </c>
      <c r="AT251" s="214" t="s">
        <v>75</v>
      </c>
      <c r="AU251" s="214" t="s">
        <v>84</v>
      </c>
      <c r="AY251" s="213" t="s">
        <v>128</v>
      </c>
      <c r="BK251" s="215">
        <f>SUM(BK252:BK320)</f>
        <v>0</v>
      </c>
    </row>
    <row r="252" s="2" customFormat="1" ht="21.75" customHeight="1">
      <c r="A252" s="38"/>
      <c r="B252" s="39"/>
      <c r="C252" s="218" t="s">
        <v>214</v>
      </c>
      <c r="D252" s="218" t="s">
        <v>130</v>
      </c>
      <c r="E252" s="219" t="s">
        <v>991</v>
      </c>
      <c r="F252" s="220" t="s">
        <v>992</v>
      </c>
      <c r="G252" s="221" t="s">
        <v>141</v>
      </c>
      <c r="H252" s="222">
        <v>4</v>
      </c>
      <c r="I252" s="223"/>
      <c r="J252" s="224">
        <f>ROUND(I252*H252,2)</f>
        <v>0</v>
      </c>
      <c r="K252" s="220" t="s">
        <v>134</v>
      </c>
      <c r="L252" s="44"/>
      <c r="M252" s="225" t="s">
        <v>1</v>
      </c>
      <c r="N252" s="226" t="s">
        <v>41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135</v>
      </c>
      <c r="AT252" s="229" t="s">
        <v>130</v>
      </c>
      <c r="AU252" s="229" t="s">
        <v>86</v>
      </c>
      <c r="AY252" s="17" t="s">
        <v>128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84</v>
      </c>
      <c r="BK252" s="230">
        <f>ROUND(I252*H252,2)</f>
        <v>0</v>
      </c>
      <c r="BL252" s="17" t="s">
        <v>135</v>
      </c>
      <c r="BM252" s="229" t="s">
        <v>993</v>
      </c>
    </row>
    <row r="253" s="2" customFormat="1">
      <c r="A253" s="38"/>
      <c r="B253" s="39"/>
      <c r="C253" s="40"/>
      <c r="D253" s="231" t="s">
        <v>137</v>
      </c>
      <c r="E253" s="40"/>
      <c r="F253" s="232" t="s">
        <v>994</v>
      </c>
      <c r="G253" s="40"/>
      <c r="H253" s="40"/>
      <c r="I253" s="233"/>
      <c r="J253" s="40"/>
      <c r="K253" s="40"/>
      <c r="L253" s="44"/>
      <c r="M253" s="234"/>
      <c r="N253" s="235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137</v>
      </c>
      <c r="AU253" s="17" t="s">
        <v>86</v>
      </c>
    </row>
    <row r="254" s="13" customFormat="1">
      <c r="A254" s="13"/>
      <c r="B254" s="236"/>
      <c r="C254" s="237"/>
      <c r="D254" s="231" t="s">
        <v>149</v>
      </c>
      <c r="E254" s="238" t="s">
        <v>1</v>
      </c>
      <c r="F254" s="239" t="s">
        <v>995</v>
      </c>
      <c r="G254" s="237"/>
      <c r="H254" s="238" t="s">
        <v>1</v>
      </c>
      <c r="I254" s="240"/>
      <c r="J254" s="237"/>
      <c r="K254" s="237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149</v>
      </c>
      <c r="AU254" s="245" t="s">
        <v>86</v>
      </c>
      <c r="AV254" s="13" t="s">
        <v>84</v>
      </c>
      <c r="AW254" s="13" t="s">
        <v>32</v>
      </c>
      <c r="AX254" s="13" t="s">
        <v>76</v>
      </c>
      <c r="AY254" s="245" t="s">
        <v>128</v>
      </c>
    </row>
    <row r="255" s="14" customFormat="1">
      <c r="A255" s="14"/>
      <c r="B255" s="246"/>
      <c r="C255" s="247"/>
      <c r="D255" s="231" t="s">
        <v>149</v>
      </c>
      <c r="E255" s="248" t="s">
        <v>1</v>
      </c>
      <c r="F255" s="249" t="s">
        <v>86</v>
      </c>
      <c r="G255" s="247"/>
      <c r="H255" s="250">
        <v>2</v>
      </c>
      <c r="I255" s="251"/>
      <c r="J255" s="247"/>
      <c r="K255" s="247"/>
      <c r="L255" s="252"/>
      <c r="M255" s="253"/>
      <c r="N255" s="254"/>
      <c r="O255" s="254"/>
      <c r="P255" s="254"/>
      <c r="Q255" s="254"/>
      <c r="R255" s="254"/>
      <c r="S255" s="254"/>
      <c r="T255" s="25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6" t="s">
        <v>149</v>
      </c>
      <c r="AU255" s="256" t="s">
        <v>86</v>
      </c>
      <c r="AV255" s="14" t="s">
        <v>86</v>
      </c>
      <c r="AW255" s="14" t="s">
        <v>32</v>
      </c>
      <c r="AX255" s="14" t="s">
        <v>76</v>
      </c>
      <c r="AY255" s="256" t="s">
        <v>128</v>
      </c>
    </row>
    <row r="256" s="13" customFormat="1">
      <c r="A256" s="13"/>
      <c r="B256" s="236"/>
      <c r="C256" s="237"/>
      <c r="D256" s="231" t="s">
        <v>149</v>
      </c>
      <c r="E256" s="238" t="s">
        <v>1</v>
      </c>
      <c r="F256" s="239" t="s">
        <v>996</v>
      </c>
      <c r="G256" s="237"/>
      <c r="H256" s="238" t="s">
        <v>1</v>
      </c>
      <c r="I256" s="240"/>
      <c r="J256" s="237"/>
      <c r="K256" s="237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149</v>
      </c>
      <c r="AU256" s="245" t="s">
        <v>86</v>
      </c>
      <c r="AV256" s="13" t="s">
        <v>84</v>
      </c>
      <c r="AW256" s="13" t="s">
        <v>32</v>
      </c>
      <c r="AX256" s="13" t="s">
        <v>76</v>
      </c>
      <c r="AY256" s="245" t="s">
        <v>128</v>
      </c>
    </row>
    <row r="257" s="13" customFormat="1">
      <c r="A257" s="13"/>
      <c r="B257" s="236"/>
      <c r="C257" s="237"/>
      <c r="D257" s="231" t="s">
        <v>149</v>
      </c>
      <c r="E257" s="238" t="s">
        <v>1</v>
      </c>
      <c r="F257" s="239" t="s">
        <v>997</v>
      </c>
      <c r="G257" s="237"/>
      <c r="H257" s="238" t="s">
        <v>1</v>
      </c>
      <c r="I257" s="240"/>
      <c r="J257" s="237"/>
      <c r="K257" s="237"/>
      <c r="L257" s="241"/>
      <c r="M257" s="242"/>
      <c r="N257" s="243"/>
      <c r="O257" s="243"/>
      <c r="P257" s="243"/>
      <c r="Q257" s="243"/>
      <c r="R257" s="243"/>
      <c r="S257" s="243"/>
      <c r="T257" s="24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5" t="s">
        <v>149</v>
      </c>
      <c r="AU257" s="245" t="s">
        <v>86</v>
      </c>
      <c r="AV257" s="13" t="s">
        <v>84</v>
      </c>
      <c r="AW257" s="13" t="s">
        <v>32</v>
      </c>
      <c r="AX257" s="13" t="s">
        <v>76</v>
      </c>
      <c r="AY257" s="245" t="s">
        <v>128</v>
      </c>
    </row>
    <row r="258" s="14" customFormat="1">
      <c r="A258" s="14"/>
      <c r="B258" s="246"/>
      <c r="C258" s="247"/>
      <c r="D258" s="231" t="s">
        <v>149</v>
      </c>
      <c r="E258" s="248" t="s">
        <v>1</v>
      </c>
      <c r="F258" s="249" t="s">
        <v>86</v>
      </c>
      <c r="G258" s="247"/>
      <c r="H258" s="250">
        <v>2</v>
      </c>
      <c r="I258" s="251"/>
      <c r="J258" s="247"/>
      <c r="K258" s="247"/>
      <c r="L258" s="252"/>
      <c r="M258" s="253"/>
      <c r="N258" s="254"/>
      <c r="O258" s="254"/>
      <c r="P258" s="254"/>
      <c r="Q258" s="254"/>
      <c r="R258" s="254"/>
      <c r="S258" s="254"/>
      <c r="T258" s="25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6" t="s">
        <v>149</v>
      </c>
      <c r="AU258" s="256" t="s">
        <v>86</v>
      </c>
      <c r="AV258" s="14" t="s">
        <v>86</v>
      </c>
      <c r="AW258" s="14" t="s">
        <v>32</v>
      </c>
      <c r="AX258" s="14" t="s">
        <v>76</v>
      </c>
      <c r="AY258" s="256" t="s">
        <v>128</v>
      </c>
    </row>
    <row r="259" s="15" customFormat="1">
      <c r="A259" s="15"/>
      <c r="B259" s="257"/>
      <c r="C259" s="258"/>
      <c r="D259" s="231" t="s">
        <v>149</v>
      </c>
      <c r="E259" s="259" t="s">
        <v>1</v>
      </c>
      <c r="F259" s="260" t="s">
        <v>164</v>
      </c>
      <c r="G259" s="258"/>
      <c r="H259" s="261">
        <v>4</v>
      </c>
      <c r="I259" s="262"/>
      <c r="J259" s="258"/>
      <c r="K259" s="258"/>
      <c r="L259" s="263"/>
      <c r="M259" s="264"/>
      <c r="N259" s="265"/>
      <c r="O259" s="265"/>
      <c r="P259" s="265"/>
      <c r="Q259" s="265"/>
      <c r="R259" s="265"/>
      <c r="S259" s="265"/>
      <c r="T259" s="26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7" t="s">
        <v>149</v>
      </c>
      <c r="AU259" s="267" t="s">
        <v>86</v>
      </c>
      <c r="AV259" s="15" t="s">
        <v>135</v>
      </c>
      <c r="AW259" s="15" t="s">
        <v>32</v>
      </c>
      <c r="AX259" s="15" t="s">
        <v>84</v>
      </c>
      <c r="AY259" s="267" t="s">
        <v>128</v>
      </c>
    </row>
    <row r="260" s="2" customFormat="1" ht="24.15" customHeight="1">
      <c r="A260" s="38"/>
      <c r="B260" s="39"/>
      <c r="C260" s="218" t="s">
        <v>322</v>
      </c>
      <c r="D260" s="218" t="s">
        <v>130</v>
      </c>
      <c r="E260" s="219" t="s">
        <v>998</v>
      </c>
      <c r="F260" s="220" t="s">
        <v>999</v>
      </c>
      <c r="G260" s="221" t="s">
        <v>208</v>
      </c>
      <c r="H260" s="222">
        <v>52</v>
      </c>
      <c r="I260" s="223"/>
      <c r="J260" s="224">
        <f>ROUND(I260*H260,2)</f>
        <v>0</v>
      </c>
      <c r="K260" s="220" t="s">
        <v>134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0.0074700000000000001</v>
      </c>
      <c r="R260" s="227">
        <f>Q260*H260</f>
        <v>0.38844000000000001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135</v>
      </c>
      <c r="AT260" s="229" t="s">
        <v>130</v>
      </c>
      <c r="AU260" s="229" t="s">
        <v>86</v>
      </c>
      <c r="AY260" s="17" t="s">
        <v>128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135</v>
      </c>
      <c r="BM260" s="229" t="s">
        <v>1000</v>
      </c>
    </row>
    <row r="261" s="2" customFormat="1">
      <c r="A261" s="38"/>
      <c r="B261" s="39"/>
      <c r="C261" s="40"/>
      <c r="D261" s="231" t="s">
        <v>137</v>
      </c>
      <c r="E261" s="40"/>
      <c r="F261" s="232" t="s">
        <v>1001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137</v>
      </c>
      <c r="AU261" s="17" t="s">
        <v>86</v>
      </c>
    </row>
    <row r="262" s="14" customFormat="1">
      <c r="A262" s="14"/>
      <c r="B262" s="246"/>
      <c r="C262" s="247"/>
      <c r="D262" s="231" t="s">
        <v>149</v>
      </c>
      <c r="E262" s="248" t="s">
        <v>1</v>
      </c>
      <c r="F262" s="249" t="s">
        <v>510</v>
      </c>
      <c r="G262" s="247"/>
      <c r="H262" s="250">
        <v>52</v>
      </c>
      <c r="I262" s="251"/>
      <c r="J262" s="247"/>
      <c r="K262" s="247"/>
      <c r="L262" s="252"/>
      <c r="M262" s="253"/>
      <c r="N262" s="254"/>
      <c r="O262" s="254"/>
      <c r="P262" s="254"/>
      <c r="Q262" s="254"/>
      <c r="R262" s="254"/>
      <c r="S262" s="254"/>
      <c r="T262" s="25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6" t="s">
        <v>149</v>
      </c>
      <c r="AU262" s="256" t="s">
        <v>86</v>
      </c>
      <c r="AV262" s="14" t="s">
        <v>86</v>
      </c>
      <c r="AW262" s="14" t="s">
        <v>32</v>
      </c>
      <c r="AX262" s="14" t="s">
        <v>84</v>
      </c>
      <c r="AY262" s="256" t="s">
        <v>128</v>
      </c>
    </row>
    <row r="263" s="2" customFormat="1" ht="24.15" customHeight="1">
      <c r="A263" s="38"/>
      <c r="B263" s="39"/>
      <c r="C263" s="218" t="s">
        <v>328</v>
      </c>
      <c r="D263" s="218" t="s">
        <v>130</v>
      </c>
      <c r="E263" s="219" t="s">
        <v>1002</v>
      </c>
      <c r="F263" s="220" t="s">
        <v>1003</v>
      </c>
      <c r="G263" s="221" t="s">
        <v>208</v>
      </c>
      <c r="H263" s="222">
        <v>14</v>
      </c>
      <c r="I263" s="223"/>
      <c r="J263" s="224">
        <f>ROUND(I263*H263,2)</f>
        <v>0</v>
      </c>
      <c r="K263" s="220" t="s">
        <v>134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0.011820000000000001</v>
      </c>
      <c r="R263" s="227">
        <f>Q263*H263</f>
        <v>0.16548000000000002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135</v>
      </c>
      <c r="AT263" s="229" t="s">
        <v>130</v>
      </c>
      <c r="AU263" s="229" t="s">
        <v>86</v>
      </c>
      <c r="AY263" s="17" t="s">
        <v>128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135</v>
      </c>
      <c r="BM263" s="229" t="s">
        <v>1004</v>
      </c>
    </row>
    <row r="264" s="2" customFormat="1">
      <c r="A264" s="38"/>
      <c r="B264" s="39"/>
      <c r="C264" s="40"/>
      <c r="D264" s="231" t="s">
        <v>137</v>
      </c>
      <c r="E264" s="40"/>
      <c r="F264" s="232" t="s">
        <v>1005</v>
      </c>
      <c r="G264" s="40"/>
      <c r="H264" s="40"/>
      <c r="I264" s="233"/>
      <c r="J264" s="40"/>
      <c r="K264" s="40"/>
      <c r="L264" s="44"/>
      <c r="M264" s="234"/>
      <c r="N264" s="235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137</v>
      </c>
      <c r="AU264" s="17" t="s">
        <v>86</v>
      </c>
    </row>
    <row r="265" s="13" customFormat="1">
      <c r="A265" s="13"/>
      <c r="B265" s="236"/>
      <c r="C265" s="237"/>
      <c r="D265" s="231" t="s">
        <v>149</v>
      </c>
      <c r="E265" s="238" t="s">
        <v>1</v>
      </c>
      <c r="F265" s="239" t="s">
        <v>1006</v>
      </c>
      <c r="G265" s="237"/>
      <c r="H265" s="238" t="s">
        <v>1</v>
      </c>
      <c r="I265" s="240"/>
      <c r="J265" s="237"/>
      <c r="K265" s="237"/>
      <c r="L265" s="241"/>
      <c r="M265" s="242"/>
      <c r="N265" s="243"/>
      <c r="O265" s="243"/>
      <c r="P265" s="243"/>
      <c r="Q265" s="243"/>
      <c r="R265" s="243"/>
      <c r="S265" s="243"/>
      <c r="T265" s="24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5" t="s">
        <v>149</v>
      </c>
      <c r="AU265" s="245" t="s">
        <v>86</v>
      </c>
      <c r="AV265" s="13" t="s">
        <v>84</v>
      </c>
      <c r="AW265" s="13" t="s">
        <v>32</v>
      </c>
      <c r="AX265" s="13" t="s">
        <v>76</v>
      </c>
      <c r="AY265" s="245" t="s">
        <v>128</v>
      </c>
    </row>
    <row r="266" s="14" customFormat="1">
      <c r="A266" s="14"/>
      <c r="B266" s="246"/>
      <c r="C266" s="247"/>
      <c r="D266" s="231" t="s">
        <v>149</v>
      </c>
      <c r="E266" s="248" t="s">
        <v>1</v>
      </c>
      <c r="F266" s="249" t="s">
        <v>165</v>
      </c>
      <c r="G266" s="247"/>
      <c r="H266" s="250">
        <v>6</v>
      </c>
      <c r="I266" s="251"/>
      <c r="J266" s="247"/>
      <c r="K266" s="247"/>
      <c r="L266" s="252"/>
      <c r="M266" s="253"/>
      <c r="N266" s="254"/>
      <c r="O266" s="254"/>
      <c r="P266" s="254"/>
      <c r="Q266" s="254"/>
      <c r="R266" s="254"/>
      <c r="S266" s="254"/>
      <c r="T266" s="25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6" t="s">
        <v>149</v>
      </c>
      <c r="AU266" s="256" t="s">
        <v>86</v>
      </c>
      <c r="AV266" s="14" t="s">
        <v>86</v>
      </c>
      <c r="AW266" s="14" t="s">
        <v>32</v>
      </c>
      <c r="AX266" s="14" t="s">
        <v>76</v>
      </c>
      <c r="AY266" s="256" t="s">
        <v>128</v>
      </c>
    </row>
    <row r="267" s="13" customFormat="1">
      <c r="A267" s="13"/>
      <c r="B267" s="236"/>
      <c r="C267" s="237"/>
      <c r="D267" s="231" t="s">
        <v>149</v>
      </c>
      <c r="E267" s="238" t="s">
        <v>1</v>
      </c>
      <c r="F267" s="239" t="s">
        <v>1007</v>
      </c>
      <c r="G267" s="237"/>
      <c r="H267" s="238" t="s">
        <v>1</v>
      </c>
      <c r="I267" s="240"/>
      <c r="J267" s="237"/>
      <c r="K267" s="237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149</v>
      </c>
      <c r="AU267" s="245" t="s">
        <v>86</v>
      </c>
      <c r="AV267" s="13" t="s">
        <v>84</v>
      </c>
      <c r="AW267" s="13" t="s">
        <v>32</v>
      </c>
      <c r="AX267" s="13" t="s">
        <v>76</v>
      </c>
      <c r="AY267" s="245" t="s">
        <v>128</v>
      </c>
    </row>
    <row r="268" s="14" customFormat="1">
      <c r="A268" s="14"/>
      <c r="B268" s="246"/>
      <c r="C268" s="247"/>
      <c r="D268" s="231" t="s">
        <v>149</v>
      </c>
      <c r="E268" s="248" t="s">
        <v>1</v>
      </c>
      <c r="F268" s="249" t="s">
        <v>181</v>
      </c>
      <c r="G268" s="247"/>
      <c r="H268" s="250">
        <v>8</v>
      </c>
      <c r="I268" s="251"/>
      <c r="J268" s="247"/>
      <c r="K268" s="247"/>
      <c r="L268" s="252"/>
      <c r="M268" s="253"/>
      <c r="N268" s="254"/>
      <c r="O268" s="254"/>
      <c r="P268" s="254"/>
      <c r="Q268" s="254"/>
      <c r="R268" s="254"/>
      <c r="S268" s="254"/>
      <c r="T268" s="25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6" t="s">
        <v>149</v>
      </c>
      <c r="AU268" s="256" t="s">
        <v>86</v>
      </c>
      <c r="AV268" s="14" t="s">
        <v>86</v>
      </c>
      <c r="AW268" s="14" t="s">
        <v>32</v>
      </c>
      <c r="AX268" s="14" t="s">
        <v>76</v>
      </c>
      <c r="AY268" s="256" t="s">
        <v>128</v>
      </c>
    </row>
    <row r="269" s="15" customFormat="1">
      <c r="A269" s="15"/>
      <c r="B269" s="257"/>
      <c r="C269" s="258"/>
      <c r="D269" s="231" t="s">
        <v>149</v>
      </c>
      <c r="E269" s="259" t="s">
        <v>1</v>
      </c>
      <c r="F269" s="260" t="s">
        <v>164</v>
      </c>
      <c r="G269" s="258"/>
      <c r="H269" s="261">
        <v>14</v>
      </c>
      <c r="I269" s="262"/>
      <c r="J269" s="258"/>
      <c r="K269" s="258"/>
      <c r="L269" s="263"/>
      <c r="M269" s="264"/>
      <c r="N269" s="265"/>
      <c r="O269" s="265"/>
      <c r="P269" s="265"/>
      <c r="Q269" s="265"/>
      <c r="R269" s="265"/>
      <c r="S269" s="265"/>
      <c r="T269" s="26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7" t="s">
        <v>149</v>
      </c>
      <c r="AU269" s="267" t="s">
        <v>86</v>
      </c>
      <c r="AV269" s="15" t="s">
        <v>135</v>
      </c>
      <c r="AW269" s="15" t="s">
        <v>32</v>
      </c>
      <c r="AX269" s="15" t="s">
        <v>84</v>
      </c>
      <c r="AY269" s="267" t="s">
        <v>128</v>
      </c>
    </row>
    <row r="270" s="2" customFormat="1" ht="24.15" customHeight="1">
      <c r="A270" s="38"/>
      <c r="B270" s="39"/>
      <c r="C270" s="218" t="s">
        <v>338</v>
      </c>
      <c r="D270" s="218" t="s">
        <v>130</v>
      </c>
      <c r="E270" s="219" t="s">
        <v>1008</v>
      </c>
      <c r="F270" s="220" t="s">
        <v>1009</v>
      </c>
      <c r="G270" s="221" t="s">
        <v>141</v>
      </c>
      <c r="H270" s="222">
        <v>3</v>
      </c>
      <c r="I270" s="223"/>
      <c r="J270" s="224">
        <f>ROUND(I270*H270,2)</f>
        <v>0</v>
      </c>
      <c r="K270" s="220" t="s">
        <v>134</v>
      </c>
      <c r="L270" s="44"/>
      <c r="M270" s="225" t="s">
        <v>1</v>
      </c>
      <c r="N270" s="226" t="s">
        <v>41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135</v>
      </c>
      <c r="AT270" s="229" t="s">
        <v>130</v>
      </c>
      <c r="AU270" s="229" t="s">
        <v>86</v>
      </c>
      <c r="AY270" s="17" t="s">
        <v>128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84</v>
      </c>
      <c r="BK270" s="230">
        <f>ROUND(I270*H270,2)</f>
        <v>0</v>
      </c>
      <c r="BL270" s="17" t="s">
        <v>135</v>
      </c>
      <c r="BM270" s="229" t="s">
        <v>1010</v>
      </c>
    </row>
    <row r="271" s="2" customFormat="1">
      <c r="A271" s="38"/>
      <c r="B271" s="39"/>
      <c r="C271" s="40"/>
      <c r="D271" s="231" t="s">
        <v>137</v>
      </c>
      <c r="E271" s="40"/>
      <c r="F271" s="232" t="s">
        <v>1011</v>
      </c>
      <c r="G271" s="40"/>
      <c r="H271" s="40"/>
      <c r="I271" s="233"/>
      <c r="J271" s="40"/>
      <c r="K271" s="40"/>
      <c r="L271" s="44"/>
      <c r="M271" s="234"/>
      <c r="N271" s="23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137</v>
      </c>
      <c r="AU271" s="17" t="s">
        <v>86</v>
      </c>
    </row>
    <row r="272" s="2" customFormat="1" ht="16.5" customHeight="1">
      <c r="A272" s="38"/>
      <c r="B272" s="39"/>
      <c r="C272" s="268" t="s">
        <v>343</v>
      </c>
      <c r="D272" s="268" t="s">
        <v>323</v>
      </c>
      <c r="E272" s="269" t="s">
        <v>1012</v>
      </c>
      <c r="F272" s="270" t="s">
        <v>1013</v>
      </c>
      <c r="G272" s="271" t="s">
        <v>141</v>
      </c>
      <c r="H272" s="272">
        <v>3</v>
      </c>
      <c r="I272" s="273"/>
      <c r="J272" s="274">
        <f>ROUND(I272*H272,2)</f>
        <v>0</v>
      </c>
      <c r="K272" s="270" t="s">
        <v>134</v>
      </c>
      <c r="L272" s="275"/>
      <c r="M272" s="276" t="s">
        <v>1</v>
      </c>
      <c r="N272" s="277" t="s">
        <v>41</v>
      </c>
      <c r="O272" s="91"/>
      <c r="P272" s="227">
        <f>O272*H272</f>
        <v>0</v>
      </c>
      <c r="Q272" s="227">
        <v>0.00029999999999999997</v>
      </c>
      <c r="R272" s="227">
        <f>Q272*H272</f>
        <v>0.00089999999999999998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181</v>
      </c>
      <c r="AT272" s="229" t="s">
        <v>323</v>
      </c>
      <c r="AU272" s="229" t="s">
        <v>86</v>
      </c>
      <c r="AY272" s="17" t="s">
        <v>128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84</v>
      </c>
      <c r="BK272" s="230">
        <f>ROUND(I272*H272,2)</f>
        <v>0</v>
      </c>
      <c r="BL272" s="17" t="s">
        <v>135</v>
      </c>
      <c r="BM272" s="229" t="s">
        <v>1014</v>
      </c>
    </row>
    <row r="273" s="2" customFormat="1">
      <c r="A273" s="38"/>
      <c r="B273" s="39"/>
      <c r="C273" s="40"/>
      <c r="D273" s="231" t="s">
        <v>137</v>
      </c>
      <c r="E273" s="40"/>
      <c r="F273" s="232" t="s">
        <v>1013</v>
      </c>
      <c r="G273" s="40"/>
      <c r="H273" s="40"/>
      <c r="I273" s="233"/>
      <c r="J273" s="40"/>
      <c r="K273" s="40"/>
      <c r="L273" s="44"/>
      <c r="M273" s="234"/>
      <c r="N273" s="235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137</v>
      </c>
      <c r="AU273" s="17" t="s">
        <v>86</v>
      </c>
    </row>
    <row r="274" s="2" customFormat="1" ht="24.15" customHeight="1">
      <c r="A274" s="38"/>
      <c r="B274" s="39"/>
      <c r="C274" s="218" t="s">
        <v>349</v>
      </c>
      <c r="D274" s="218" t="s">
        <v>130</v>
      </c>
      <c r="E274" s="219" t="s">
        <v>617</v>
      </c>
      <c r="F274" s="220" t="s">
        <v>618</v>
      </c>
      <c r="G274" s="221" t="s">
        <v>141</v>
      </c>
      <c r="H274" s="222">
        <v>3</v>
      </c>
      <c r="I274" s="223"/>
      <c r="J274" s="224">
        <f>ROUND(I274*H274,2)</f>
        <v>0</v>
      </c>
      <c r="K274" s="220" t="s">
        <v>134</v>
      </c>
      <c r="L274" s="44"/>
      <c r="M274" s="225" t="s">
        <v>1</v>
      </c>
      <c r="N274" s="226" t="s">
        <v>41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135</v>
      </c>
      <c r="AT274" s="229" t="s">
        <v>130</v>
      </c>
      <c r="AU274" s="229" t="s">
        <v>86</v>
      </c>
      <c r="AY274" s="17" t="s">
        <v>128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84</v>
      </c>
      <c r="BK274" s="230">
        <f>ROUND(I274*H274,2)</f>
        <v>0</v>
      </c>
      <c r="BL274" s="17" t="s">
        <v>135</v>
      </c>
      <c r="BM274" s="229" t="s">
        <v>1015</v>
      </c>
    </row>
    <row r="275" s="2" customFormat="1">
      <c r="A275" s="38"/>
      <c r="B275" s="39"/>
      <c r="C275" s="40"/>
      <c r="D275" s="231" t="s">
        <v>137</v>
      </c>
      <c r="E275" s="40"/>
      <c r="F275" s="232" t="s">
        <v>620</v>
      </c>
      <c r="G275" s="40"/>
      <c r="H275" s="40"/>
      <c r="I275" s="233"/>
      <c r="J275" s="40"/>
      <c r="K275" s="40"/>
      <c r="L275" s="44"/>
      <c r="M275" s="234"/>
      <c r="N275" s="23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137</v>
      </c>
      <c r="AU275" s="17" t="s">
        <v>86</v>
      </c>
    </row>
    <row r="276" s="2" customFormat="1" ht="16.5" customHeight="1">
      <c r="A276" s="38"/>
      <c r="B276" s="39"/>
      <c r="C276" s="268" t="s">
        <v>354</v>
      </c>
      <c r="D276" s="268" t="s">
        <v>323</v>
      </c>
      <c r="E276" s="269" t="s">
        <v>1016</v>
      </c>
      <c r="F276" s="270" t="s">
        <v>1017</v>
      </c>
      <c r="G276" s="271" t="s">
        <v>141</v>
      </c>
      <c r="H276" s="272">
        <v>3</v>
      </c>
      <c r="I276" s="273"/>
      <c r="J276" s="274">
        <f>ROUND(I276*H276,2)</f>
        <v>0</v>
      </c>
      <c r="K276" s="270" t="s">
        <v>134</v>
      </c>
      <c r="L276" s="275"/>
      <c r="M276" s="276" t="s">
        <v>1</v>
      </c>
      <c r="N276" s="277" t="s">
        <v>41</v>
      </c>
      <c r="O276" s="91"/>
      <c r="P276" s="227">
        <f>O276*H276</f>
        <v>0</v>
      </c>
      <c r="Q276" s="227">
        <v>0.00040000000000000002</v>
      </c>
      <c r="R276" s="227">
        <f>Q276*H276</f>
        <v>0.0012000000000000001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181</v>
      </c>
      <c r="AT276" s="229" t="s">
        <v>323</v>
      </c>
      <c r="AU276" s="229" t="s">
        <v>86</v>
      </c>
      <c r="AY276" s="17" t="s">
        <v>128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84</v>
      </c>
      <c r="BK276" s="230">
        <f>ROUND(I276*H276,2)</f>
        <v>0</v>
      </c>
      <c r="BL276" s="17" t="s">
        <v>135</v>
      </c>
      <c r="BM276" s="229" t="s">
        <v>1018</v>
      </c>
    </row>
    <row r="277" s="2" customFormat="1">
      <c r="A277" s="38"/>
      <c r="B277" s="39"/>
      <c r="C277" s="40"/>
      <c r="D277" s="231" t="s">
        <v>137</v>
      </c>
      <c r="E277" s="40"/>
      <c r="F277" s="232" t="s">
        <v>1017</v>
      </c>
      <c r="G277" s="40"/>
      <c r="H277" s="40"/>
      <c r="I277" s="233"/>
      <c r="J277" s="40"/>
      <c r="K277" s="40"/>
      <c r="L277" s="44"/>
      <c r="M277" s="234"/>
      <c r="N277" s="235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137</v>
      </c>
      <c r="AU277" s="17" t="s">
        <v>86</v>
      </c>
    </row>
    <row r="278" s="2" customFormat="1" ht="24.15" customHeight="1">
      <c r="A278" s="38"/>
      <c r="B278" s="39"/>
      <c r="C278" s="218" t="s">
        <v>360</v>
      </c>
      <c r="D278" s="218" t="s">
        <v>130</v>
      </c>
      <c r="E278" s="219" t="s">
        <v>1019</v>
      </c>
      <c r="F278" s="220" t="s">
        <v>1020</v>
      </c>
      <c r="G278" s="221" t="s">
        <v>141</v>
      </c>
      <c r="H278" s="222">
        <v>5</v>
      </c>
      <c r="I278" s="223"/>
      <c r="J278" s="224">
        <f>ROUND(I278*H278,2)</f>
        <v>0</v>
      </c>
      <c r="K278" s="220" t="s">
        <v>134</v>
      </c>
      <c r="L278" s="44"/>
      <c r="M278" s="225" t="s">
        <v>1</v>
      </c>
      <c r="N278" s="226" t="s">
        <v>41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135</v>
      </c>
      <c r="AT278" s="229" t="s">
        <v>130</v>
      </c>
      <c r="AU278" s="229" t="s">
        <v>86</v>
      </c>
      <c r="AY278" s="17" t="s">
        <v>128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84</v>
      </c>
      <c r="BK278" s="230">
        <f>ROUND(I278*H278,2)</f>
        <v>0</v>
      </c>
      <c r="BL278" s="17" t="s">
        <v>135</v>
      </c>
      <c r="BM278" s="229" t="s">
        <v>1021</v>
      </c>
    </row>
    <row r="279" s="2" customFormat="1">
      <c r="A279" s="38"/>
      <c r="B279" s="39"/>
      <c r="C279" s="40"/>
      <c r="D279" s="231" t="s">
        <v>137</v>
      </c>
      <c r="E279" s="40"/>
      <c r="F279" s="232" t="s">
        <v>1022</v>
      </c>
      <c r="G279" s="40"/>
      <c r="H279" s="40"/>
      <c r="I279" s="233"/>
      <c r="J279" s="40"/>
      <c r="K279" s="40"/>
      <c r="L279" s="44"/>
      <c r="M279" s="234"/>
      <c r="N279" s="23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137</v>
      </c>
      <c r="AU279" s="17" t="s">
        <v>86</v>
      </c>
    </row>
    <row r="280" s="2" customFormat="1" ht="24.15" customHeight="1">
      <c r="A280" s="38"/>
      <c r="B280" s="39"/>
      <c r="C280" s="268" t="s">
        <v>366</v>
      </c>
      <c r="D280" s="268" t="s">
        <v>323</v>
      </c>
      <c r="E280" s="269" t="s">
        <v>1023</v>
      </c>
      <c r="F280" s="270" t="s">
        <v>1024</v>
      </c>
      <c r="G280" s="271" t="s">
        <v>141</v>
      </c>
      <c r="H280" s="272">
        <v>2</v>
      </c>
      <c r="I280" s="273"/>
      <c r="J280" s="274">
        <f>ROUND(I280*H280,2)</f>
        <v>0</v>
      </c>
      <c r="K280" s="270" t="s">
        <v>134</v>
      </c>
      <c r="L280" s="275"/>
      <c r="M280" s="276" t="s">
        <v>1</v>
      </c>
      <c r="N280" s="277" t="s">
        <v>41</v>
      </c>
      <c r="O280" s="91"/>
      <c r="P280" s="227">
        <f>O280*H280</f>
        <v>0</v>
      </c>
      <c r="Q280" s="227">
        <v>0.0041999999999999997</v>
      </c>
      <c r="R280" s="227">
        <f>Q280*H280</f>
        <v>0.0083999999999999995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181</v>
      </c>
      <c r="AT280" s="229" t="s">
        <v>323</v>
      </c>
      <c r="AU280" s="229" t="s">
        <v>86</v>
      </c>
      <c r="AY280" s="17" t="s">
        <v>128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84</v>
      </c>
      <c r="BK280" s="230">
        <f>ROUND(I280*H280,2)</f>
        <v>0</v>
      </c>
      <c r="BL280" s="17" t="s">
        <v>135</v>
      </c>
      <c r="BM280" s="229" t="s">
        <v>1025</v>
      </c>
    </row>
    <row r="281" s="2" customFormat="1">
      <c r="A281" s="38"/>
      <c r="B281" s="39"/>
      <c r="C281" s="40"/>
      <c r="D281" s="231" t="s">
        <v>137</v>
      </c>
      <c r="E281" s="40"/>
      <c r="F281" s="232" t="s">
        <v>1024</v>
      </c>
      <c r="G281" s="40"/>
      <c r="H281" s="40"/>
      <c r="I281" s="233"/>
      <c r="J281" s="40"/>
      <c r="K281" s="40"/>
      <c r="L281" s="44"/>
      <c r="M281" s="234"/>
      <c r="N281" s="235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137</v>
      </c>
      <c r="AU281" s="17" t="s">
        <v>86</v>
      </c>
    </row>
    <row r="282" s="2" customFormat="1" ht="24.15" customHeight="1">
      <c r="A282" s="38"/>
      <c r="B282" s="39"/>
      <c r="C282" s="268" t="s">
        <v>372</v>
      </c>
      <c r="D282" s="268" t="s">
        <v>323</v>
      </c>
      <c r="E282" s="269" t="s">
        <v>1026</v>
      </c>
      <c r="F282" s="270" t="s">
        <v>1027</v>
      </c>
      <c r="G282" s="271" t="s">
        <v>141</v>
      </c>
      <c r="H282" s="272">
        <v>3</v>
      </c>
      <c r="I282" s="273"/>
      <c r="J282" s="274">
        <f>ROUND(I282*H282,2)</f>
        <v>0</v>
      </c>
      <c r="K282" s="270" t="s">
        <v>134</v>
      </c>
      <c r="L282" s="275"/>
      <c r="M282" s="276" t="s">
        <v>1</v>
      </c>
      <c r="N282" s="277" t="s">
        <v>41</v>
      </c>
      <c r="O282" s="91"/>
      <c r="P282" s="227">
        <f>O282*H282</f>
        <v>0</v>
      </c>
      <c r="Q282" s="227">
        <v>0.0051000000000000004</v>
      </c>
      <c r="R282" s="227">
        <f>Q282*H282</f>
        <v>0.015300000000000001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181</v>
      </c>
      <c r="AT282" s="229" t="s">
        <v>323</v>
      </c>
      <c r="AU282" s="229" t="s">
        <v>86</v>
      </c>
      <c r="AY282" s="17" t="s">
        <v>128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84</v>
      </c>
      <c r="BK282" s="230">
        <f>ROUND(I282*H282,2)</f>
        <v>0</v>
      </c>
      <c r="BL282" s="17" t="s">
        <v>135</v>
      </c>
      <c r="BM282" s="229" t="s">
        <v>1028</v>
      </c>
    </row>
    <row r="283" s="2" customFormat="1">
      <c r="A283" s="38"/>
      <c r="B283" s="39"/>
      <c r="C283" s="40"/>
      <c r="D283" s="231" t="s">
        <v>137</v>
      </c>
      <c r="E283" s="40"/>
      <c r="F283" s="232" t="s">
        <v>1027</v>
      </c>
      <c r="G283" s="40"/>
      <c r="H283" s="40"/>
      <c r="I283" s="233"/>
      <c r="J283" s="40"/>
      <c r="K283" s="40"/>
      <c r="L283" s="44"/>
      <c r="M283" s="234"/>
      <c r="N283" s="235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137</v>
      </c>
      <c r="AU283" s="17" t="s">
        <v>86</v>
      </c>
    </row>
    <row r="284" s="2" customFormat="1" ht="24.15" customHeight="1">
      <c r="A284" s="38"/>
      <c r="B284" s="39"/>
      <c r="C284" s="218" t="s">
        <v>377</v>
      </c>
      <c r="D284" s="218" t="s">
        <v>130</v>
      </c>
      <c r="E284" s="219" t="s">
        <v>1029</v>
      </c>
      <c r="F284" s="220" t="s">
        <v>1030</v>
      </c>
      <c r="G284" s="221" t="s">
        <v>141</v>
      </c>
      <c r="H284" s="222">
        <v>1</v>
      </c>
      <c r="I284" s="223"/>
      <c r="J284" s="224">
        <f>ROUND(I284*H284,2)</f>
        <v>0</v>
      </c>
      <c r="K284" s="220" t="s">
        <v>134</v>
      </c>
      <c r="L284" s="44"/>
      <c r="M284" s="225" t="s">
        <v>1</v>
      </c>
      <c r="N284" s="226" t="s">
        <v>41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135</v>
      </c>
      <c r="AT284" s="229" t="s">
        <v>130</v>
      </c>
      <c r="AU284" s="229" t="s">
        <v>86</v>
      </c>
      <c r="AY284" s="17" t="s">
        <v>128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84</v>
      </c>
      <c r="BK284" s="230">
        <f>ROUND(I284*H284,2)</f>
        <v>0</v>
      </c>
      <c r="BL284" s="17" t="s">
        <v>135</v>
      </c>
      <c r="BM284" s="229" t="s">
        <v>1031</v>
      </c>
    </row>
    <row r="285" s="2" customFormat="1">
      <c r="A285" s="38"/>
      <c r="B285" s="39"/>
      <c r="C285" s="40"/>
      <c r="D285" s="231" t="s">
        <v>137</v>
      </c>
      <c r="E285" s="40"/>
      <c r="F285" s="232" t="s">
        <v>1032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137</v>
      </c>
      <c r="AU285" s="17" t="s">
        <v>86</v>
      </c>
    </row>
    <row r="286" s="2" customFormat="1" ht="24.15" customHeight="1">
      <c r="A286" s="38"/>
      <c r="B286" s="39"/>
      <c r="C286" s="268" t="s">
        <v>390</v>
      </c>
      <c r="D286" s="268" t="s">
        <v>323</v>
      </c>
      <c r="E286" s="269" t="s">
        <v>1033</v>
      </c>
      <c r="F286" s="270" t="s">
        <v>1034</v>
      </c>
      <c r="G286" s="271" t="s">
        <v>141</v>
      </c>
      <c r="H286" s="272">
        <v>1</v>
      </c>
      <c r="I286" s="273"/>
      <c r="J286" s="274">
        <f>ROUND(I286*H286,2)</f>
        <v>0</v>
      </c>
      <c r="K286" s="270" t="s">
        <v>134</v>
      </c>
      <c r="L286" s="275"/>
      <c r="M286" s="276" t="s">
        <v>1</v>
      </c>
      <c r="N286" s="277" t="s">
        <v>41</v>
      </c>
      <c r="O286" s="91"/>
      <c r="P286" s="227">
        <f>O286*H286</f>
        <v>0</v>
      </c>
      <c r="Q286" s="227">
        <v>0.0071000000000000004</v>
      </c>
      <c r="R286" s="227">
        <f>Q286*H286</f>
        <v>0.0071000000000000004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181</v>
      </c>
      <c r="AT286" s="229" t="s">
        <v>323</v>
      </c>
      <c r="AU286" s="229" t="s">
        <v>86</v>
      </c>
      <c r="AY286" s="17" t="s">
        <v>128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84</v>
      </c>
      <c r="BK286" s="230">
        <f>ROUND(I286*H286,2)</f>
        <v>0</v>
      </c>
      <c r="BL286" s="17" t="s">
        <v>135</v>
      </c>
      <c r="BM286" s="229" t="s">
        <v>1035</v>
      </c>
    </row>
    <row r="287" s="2" customFormat="1">
      <c r="A287" s="38"/>
      <c r="B287" s="39"/>
      <c r="C287" s="40"/>
      <c r="D287" s="231" t="s">
        <v>137</v>
      </c>
      <c r="E287" s="40"/>
      <c r="F287" s="232" t="s">
        <v>1034</v>
      </c>
      <c r="G287" s="40"/>
      <c r="H287" s="40"/>
      <c r="I287" s="233"/>
      <c r="J287" s="40"/>
      <c r="K287" s="40"/>
      <c r="L287" s="44"/>
      <c r="M287" s="234"/>
      <c r="N287" s="235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137</v>
      </c>
      <c r="AU287" s="17" t="s">
        <v>86</v>
      </c>
    </row>
    <row r="288" s="13" customFormat="1">
      <c r="A288" s="13"/>
      <c r="B288" s="236"/>
      <c r="C288" s="237"/>
      <c r="D288" s="231" t="s">
        <v>149</v>
      </c>
      <c r="E288" s="238" t="s">
        <v>1</v>
      </c>
      <c r="F288" s="239" t="s">
        <v>1036</v>
      </c>
      <c r="G288" s="237"/>
      <c r="H288" s="238" t="s">
        <v>1</v>
      </c>
      <c r="I288" s="240"/>
      <c r="J288" s="237"/>
      <c r="K288" s="237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149</v>
      </c>
      <c r="AU288" s="245" t="s">
        <v>86</v>
      </c>
      <c r="AV288" s="13" t="s">
        <v>84</v>
      </c>
      <c r="AW288" s="13" t="s">
        <v>32</v>
      </c>
      <c r="AX288" s="13" t="s">
        <v>76</v>
      </c>
      <c r="AY288" s="245" t="s">
        <v>128</v>
      </c>
    </row>
    <row r="289" s="14" customFormat="1">
      <c r="A289" s="14"/>
      <c r="B289" s="246"/>
      <c r="C289" s="247"/>
      <c r="D289" s="231" t="s">
        <v>149</v>
      </c>
      <c r="E289" s="248" t="s">
        <v>1</v>
      </c>
      <c r="F289" s="249" t="s">
        <v>84</v>
      </c>
      <c r="G289" s="247"/>
      <c r="H289" s="250">
        <v>1</v>
      </c>
      <c r="I289" s="251"/>
      <c r="J289" s="247"/>
      <c r="K289" s="247"/>
      <c r="L289" s="252"/>
      <c r="M289" s="253"/>
      <c r="N289" s="254"/>
      <c r="O289" s="254"/>
      <c r="P289" s="254"/>
      <c r="Q289" s="254"/>
      <c r="R289" s="254"/>
      <c r="S289" s="254"/>
      <c r="T289" s="25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6" t="s">
        <v>149</v>
      </c>
      <c r="AU289" s="256" t="s">
        <v>86</v>
      </c>
      <c r="AV289" s="14" t="s">
        <v>86</v>
      </c>
      <c r="AW289" s="14" t="s">
        <v>32</v>
      </c>
      <c r="AX289" s="14" t="s">
        <v>84</v>
      </c>
      <c r="AY289" s="256" t="s">
        <v>128</v>
      </c>
    </row>
    <row r="290" s="2" customFormat="1" ht="24.15" customHeight="1">
      <c r="A290" s="38"/>
      <c r="B290" s="39"/>
      <c r="C290" s="218" t="s">
        <v>397</v>
      </c>
      <c r="D290" s="218" t="s">
        <v>130</v>
      </c>
      <c r="E290" s="219" t="s">
        <v>1037</v>
      </c>
      <c r="F290" s="220" t="s">
        <v>1038</v>
      </c>
      <c r="G290" s="221" t="s">
        <v>246</v>
      </c>
      <c r="H290" s="222">
        <v>2</v>
      </c>
      <c r="I290" s="223"/>
      <c r="J290" s="224">
        <f>ROUND(I290*H290,2)</f>
        <v>0</v>
      </c>
      <c r="K290" s="220" t="s">
        <v>134</v>
      </c>
      <c r="L290" s="44"/>
      <c r="M290" s="225" t="s">
        <v>1</v>
      </c>
      <c r="N290" s="226" t="s">
        <v>41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135</v>
      </c>
      <c r="AT290" s="229" t="s">
        <v>130</v>
      </c>
      <c r="AU290" s="229" t="s">
        <v>86</v>
      </c>
      <c r="AY290" s="17" t="s">
        <v>128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84</v>
      </c>
      <c r="BK290" s="230">
        <f>ROUND(I290*H290,2)</f>
        <v>0</v>
      </c>
      <c r="BL290" s="17" t="s">
        <v>135</v>
      </c>
      <c r="BM290" s="229" t="s">
        <v>1039</v>
      </c>
    </row>
    <row r="291" s="2" customFormat="1">
      <c r="A291" s="38"/>
      <c r="B291" s="39"/>
      <c r="C291" s="40"/>
      <c r="D291" s="231" t="s">
        <v>137</v>
      </c>
      <c r="E291" s="40"/>
      <c r="F291" s="232" t="s">
        <v>1040</v>
      </c>
      <c r="G291" s="40"/>
      <c r="H291" s="40"/>
      <c r="I291" s="233"/>
      <c r="J291" s="40"/>
      <c r="K291" s="40"/>
      <c r="L291" s="44"/>
      <c r="M291" s="234"/>
      <c r="N291" s="235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137</v>
      </c>
      <c r="AU291" s="17" t="s">
        <v>86</v>
      </c>
    </row>
    <row r="292" s="14" customFormat="1">
      <c r="A292" s="14"/>
      <c r="B292" s="246"/>
      <c r="C292" s="247"/>
      <c r="D292" s="231" t="s">
        <v>149</v>
      </c>
      <c r="E292" s="248" t="s">
        <v>1</v>
      </c>
      <c r="F292" s="249" t="s">
        <v>86</v>
      </c>
      <c r="G292" s="247"/>
      <c r="H292" s="250">
        <v>2</v>
      </c>
      <c r="I292" s="251"/>
      <c r="J292" s="247"/>
      <c r="K292" s="247"/>
      <c r="L292" s="252"/>
      <c r="M292" s="253"/>
      <c r="N292" s="254"/>
      <c r="O292" s="254"/>
      <c r="P292" s="254"/>
      <c r="Q292" s="254"/>
      <c r="R292" s="254"/>
      <c r="S292" s="254"/>
      <c r="T292" s="25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6" t="s">
        <v>149</v>
      </c>
      <c r="AU292" s="256" t="s">
        <v>86</v>
      </c>
      <c r="AV292" s="14" t="s">
        <v>86</v>
      </c>
      <c r="AW292" s="14" t="s">
        <v>32</v>
      </c>
      <c r="AX292" s="14" t="s">
        <v>84</v>
      </c>
      <c r="AY292" s="256" t="s">
        <v>128</v>
      </c>
    </row>
    <row r="293" s="2" customFormat="1" ht="24.15" customHeight="1">
      <c r="A293" s="38"/>
      <c r="B293" s="39"/>
      <c r="C293" s="218" t="s">
        <v>404</v>
      </c>
      <c r="D293" s="218" t="s">
        <v>130</v>
      </c>
      <c r="E293" s="219" t="s">
        <v>1041</v>
      </c>
      <c r="F293" s="220" t="s">
        <v>1042</v>
      </c>
      <c r="G293" s="221" t="s">
        <v>141</v>
      </c>
      <c r="H293" s="222">
        <v>2</v>
      </c>
      <c r="I293" s="223"/>
      <c r="J293" s="224">
        <f>ROUND(I293*H293,2)</f>
        <v>0</v>
      </c>
      <c r="K293" s="220" t="s">
        <v>134</v>
      </c>
      <c r="L293" s="44"/>
      <c r="M293" s="225" t="s">
        <v>1</v>
      </c>
      <c r="N293" s="226" t="s">
        <v>41</v>
      </c>
      <c r="O293" s="91"/>
      <c r="P293" s="227">
        <f>O293*H293</f>
        <v>0</v>
      </c>
      <c r="Q293" s="227">
        <v>0.010189999999999999</v>
      </c>
      <c r="R293" s="227">
        <f>Q293*H293</f>
        <v>0.020379999999999999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135</v>
      </c>
      <c r="AT293" s="229" t="s">
        <v>130</v>
      </c>
      <c r="AU293" s="229" t="s">
        <v>86</v>
      </c>
      <c r="AY293" s="17" t="s">
        <v>128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84</v>
      </c>
      <c r="BK293" s="230">
        <f>ROUND(I293*H293,2)</f>
        <v>0</v>
      </c>
      <c r="BL293" s="17" t="s">
        <v>135</v>
      </c>
      <c r="BM293" s="229" t="s">
        <v>1043</v>
      </c>
    </row>
    <row r="294" s="2" customFormat="1">
      <c r="A294" s="38"/>
      <c r="B294" s="39"/>
      <c r="C294" s="40"/>
      <c r="D294" s="231" t="s">
        <v>137</v>
      </c>
      <c r="E294" s="40"/>
      <c r="F294" s="232" t="s">
        <v>1042</v>
      </c>
      <c r="G294" s="40"/>
      <c r="H294" s="40"/>
      <c r="I294" s="233"/>
      <c r="J294" s="40"/>
      <c r="K294" s="40"/>
      <c r="L294" s="44"/>
      <c r="M294" s="234"/>
      <c r="N294" s="235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137</v>
      </c>
      <c r="AU294" s="17" t="s">
        <v>86</v>
      </c>
    </row>
    <row r="295" s="2" customFormat="1" ht="16.5" customHeight="1">
      <c r="A295" s="38"/>
      <c r="B295" s="39"/>
      <c r="C295" s="268" t="s">
        <v>371</v>
      </c>
      <c r="D295" s="268" t="s">
        <v>323</v>
      </c>
      <c r="E295" s="269" t="s">
        <v>1044</v>
      </c>
      <c r="F295" s="270" t="s">
        <v>1045</v>
      </c>
      <c r="G295" s="271" t="s">
        <v>141</v>
      </c>
      <c r="H295" s="272">
        <v>1</v>
      </c>
      <c r="I295" s="273"/>
      <c r="J295" s="274">
        <f>ROUND(I295*H295,2)</f>
        <v>0</v>
      </c>
      <c r="K295" s="270" t="s">
        <v>134</v>
      </c>
      <c r="L295" s="275"/>
      <c r="M295" s="276" t="s">
        <v>1</v>
      </c>
      <c r="N295" s="277" t="s">
        <v>41</v>
      </c>
      <c r="O295" s="91"/>
      <c r="P295" s="227">
        <f>O295*H295</f>
        <v>0</v>
      </c>
      <c r="Q295" s="227">
        <v>0.185</v>
      </c>
      <c r="R295" s="227">
        <f>Q295*H295</f>
        <v>0.185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181</v>
      </c>
      <c r="AT295" s="229" t="s">
        <v>323</v>
      </c>
      <c r="AU295" s="229" t="s">
        <v>86</v>
      </c>
      <c r="AY295" s="17" t="s">
        <v>128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84</v>
      </c>
      <c r="BK295" s="230">
        <f>ROUND(I295*H295,2)</f>
        <v>0</v>
      </c>
      <c r="BL295" s="17" t="s">
        <v>135</v>
      </c>
      <c r="BM295" s="229" t="s">
        <v>1046</v>
      </c>
    </row>
    <row r="296" s="2" customFormat="1">
      <c r="A296" s="38"/>
      <c r="B296" s="39"/>
      <c r="C296" s="40"/>
      <c r="D296" s="231" t="s">
        <v>137</v>
      </c>
      <c r="E296" s="40"/>
      <c r="F296" s="232" t="s">
        <v>1045</v>
      </c>
      <c r="G296" s="40"/>
      <c r="H296" s="40"/>
      <c r="I296" s="233"/>
      <c r="J296" s="40"/>
      <c r="K296" s="40"/>
      <c r="L296" s="44"/>
      <c r="M296" s="234"/>
      <c r="N296" s="235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137</v>
      </c>
      <c r="AU296" s="17" t="s">
        <v>86</v>
      </c>
    </row>
    <row r="297" s="2" customFormat="1" ht="16.5" customHeight="1">
      <c r="A297" s="38"/>
      <c r="B297" s="39"/>
      <c r="C297" s="268" t="s">
        <v>415</v>
      </c>
      <c r="D297" s="268" t="s">
        <v>323</v>
      </c>
      <c r="E297" s="269" t="s">
        <v>1047</v>
      </c>
      <c r="F297" s="270" t="s">
        <v>1048</v>
      </c>
      <c r="G297" s="271" t="s">
        <v>141</v>
      </c>
      <c r="H297" s="272">
        <v>1</v>
      </c>
      <c r="I297" s="273"/>
      <c r="J297" s="274">
        <f>ROUND(I297*H297,2)</f>
        <v>0</v>
      </c>
      <c r="K297" s="270" t="s">
        <v>134</v>
      </c>
      <c r="L297" s="275"/>
      <c r="M297" s="276" t="s">
        <v>1</v>
      </c>
      <c r="N297" s="277" t="s">
        <v>41</v>
      </c>
      <c r="O297" s="91"/>
      <c r="P297" s="227">
        <f>O297*H297</f>
        <v>0</v>
      </c>
      <c r="Q297" s="227">
        <v>0.37</v>
      </c>
      <c r="R297" s="227">
        <f>Q297*H297</f>
        <v>0.37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181</v>
      </c>
      <c r="AT297" s="229" t="s">
        <v>323</v>
      </c>
      <c r="AU297" s="229" t="s">
        <v>86</v>
      </c>
      <c r="AY297" s="17" t="s">
        <v>128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84</v>
      </c>
      <c r="BK297" s="230">
        <f>ROUND(I297*H297,2)</f>
        <v>0</v>
      </c>
      <c r="BL297" s="17" t="s">
        <v>135</v>
      </c>
      <c r="BM297" s="229" t="s">
        <v>1049</v>
      </c>
    </row>
    <row r="298" s="2" customFormat="1">
      <c r="A298" s="38"/>
      <c r="B298" s="39"/>
      <c r="C298" s="40"/>
      <c r="D298" s="231" t="s">
        <v>137</v>
      </c>
      <c r="E298" s="40"/>
      <c r="F298" s="232" t="s">
        <v>1048</v>
      </c>
      <c r="G298" s="40"/>
      <c r="H298" s="40"/>
      <c r="I298" s="233"/>
      <c r="J298" s="40"/>
      <c r="K298" s="40"/>
      <c r="L298" s="44"/>
      <c r="M298" s="234"/>
      <c r="N298" s="235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137</v>
      </c>
      <c r="AU298" s="17" t="s">
        <v>86</v>
      </c>
    </row>
    <row r="299" s="2" customFormat="1" ht="24.15" customHeight="1">
      <c r="A299" s="38"/>
      <c r="B299" s="39"/>
      <c r="C299" s="218" t="s">
        <v>422</v>
      </c>
      <c r="D299" s="218" t="s">
        <v>130</v>
      </c>
      <c r="E299" s="219" t="s">
        <v>1050</v>
      </c>
      <c r="F299" s="220" t="s">
        <v>1051</v>
      </c>
      <c r="G299" s="221" t="s">
        <v>141</v>
      </c>
      <c r="H299" s="222">
        <v>2</v>
      </c>
      <c r="I299" s="223"/>
      <c r="J299" s="224">
        <f>ROUND(I299*H299,2)</f>
        <v>0</v>
      </c>
      <c r="K299" s="220" t="s">
        <v>134</v>
      </c>
      <c r="L299" s="44"/>
      <c r="M299" s="225" t="s">
        <v>1</v>
      </c>
      <c r="N299" s="226" t="s">
        <v>41</v>
      </c>
      <c r="O299" s="91"/>
      <c r="P299" s="227">
        <f>O299*H299</f>
        <v>0</v>
      </c>
      <c r="Q299" s="227">
        <v>0.01248</v>
      </c>
      <c r="R299" s="227">
        <f>Q299*H299</f>
        <v>0.02496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135</v>
      </c>
      <c r="AT299" s="229" t="s">
        <v>130</v>
      </c>
      <c r="AU299" s="229" t="s">
        <v>86</v>
      </c>
      <c r="AY299" s="17" t="s">
        <v>128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84</v>
      </c>
      <c r="BK299" s="230">
        <f>ROUND(I299*H299,2)</f>
        <v>0</v>
      </c>
      <c r="BL299" s="17" t="s">
        <v>135</v>
      </c>
      <c r="BM299" s="229" t="s">
        <v>1052</v>
      </c>
    </row>
    <row r="300" s="2" customFormat="1">
      <c r="A300" s="38"/>
      <c r="B300" s="39"/>
      <c r="C300" s="40"/>
      <c r="D300" s="231" t="s">
        <v>137</v>
      </c>
      <c r="E300" s="40"/>
      <c r="F300" s="232" t="s">
        <v>1051</v>
      </c>
      <c r="G300" s="40"/>
      <c r="H300" s="40"/>
      <c r="I300" s="233"/>
      <c r="J300" s="40"/>
      <c r="K300" s="40"/>
      <c r="L300" s="44"/>
      <c r="M300" s="234"/>
      <c r="N300" s="235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137</v>
      </c>
      <c r="AU300" s="17" t="s">
        <v>86</v>
      </c>
    </row>
    <row r="301" s="2" customFormat="1" ht="24.15" customHeight="1">
      <c r="A301" s="38"/>
      <c r="B301" s="39"/>
      <c r="C301" s="268" t="s">
        <v>432</v>
      </c>
      <c r="D301" s="268" t="s">
        <v>323</v>
      </c>
      <c r="E301" s="269" t="s">
        <v>1053</v>
      </c>
      <c r="F301" s="270" t="s">
        <v>1054</v>
      </c>
      <c r="G301" s="271" t="s">
        <v>141</v>
      </c>
      <c r="H301" s="272">
        <v>1</v>
      </c>
      <c r="I301" s="273"/>
      <c r="J301" s="274">
        <f>ROUND(I301*H301,2)</f>
        <v>0</v>
      </c>
      <c r="K301" s="270" t="s">
        <v>134</v>
      </c>
      <c r="L301" s="275"/>
      <c r="M301" s="276" t="s">
        <v>1</v>
      </c>
      <c r="N301" s="277" t="s">
        <v>41</v>
      </c>
      <c r="O301" s="91"/>
      <c r="P301" s="227">
        <f>O301*H301</f>
        <v>0</v>
      </c>
      <c r="Q301" s="227">
        <v>0.39600000000000002</v>
      </c>
      <c r="R301" s="227">
        <f>Q301*H301</f>
        <v>0.39600000000000002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181</v>
      </c>
      <c r="AT301" s="229" t="s">
        <v>323</v>
      </c>
      <c r="AU301" s="229" t="s">
        <v>86</v>
      </c>
      <c r="AY301" s="17" t="s">
        <v>128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84</v>
      </c>
      <c r="BK301" s="230">
        <f>ROUND(I301*H301,2)</f>
        <v>0</v>
      </c>
      <c r="BL301" s="17" t="s">
        <v>135</v>
      </c>
      <c r="BM301" s="229" t="s">
        <v>1055</v>
      </c>
    </row>
    <row r="302" s="2" customFormat="1">
      <c r="A302" s="38"/>
      <c r="B302" s="39"/>
      <c r="C302" s="40"/>
      <c r="D302" s="231" t="s">
        <v>137</v>
      </c>
      <c r="E302" s="40"/>
      <c r="F302" s="232" t="s">
        <v>1054</v>
      </c>
      <c r="G302" s="40"/>
      <c r="H302" s="40"/>
      <c r="I302" s="233"/>
      <c r="J302" s="40"/>
      <c r="K302" s="40"/>
      <c r="L302" s="44"/>
      <c r="M302" s="234"/>
      <c r="N302" s="235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137</v>
      </c>
      <c r="AU302" s="17" t="s">
        <v>86</v>
      </c>
    </row>
    <row r="303" s="2" customFormat="1" ht="24.15" customHeight="1">
      <c r="A303" s="38"/>
      <c r="B303" s="39"/>
      <c r="C303" s="218" t="s">
        <v>442</v>
      </c>
      <c r="D303" s="218" t="s">
        <v>130</v>
      </c>
      <c r="E303" s="219" t="s">
        <v>1056</v>
      </c>
      <c r="F303" s="220" t="s">
        <v>1057</v>
      </c>
      <c r="G303" s="221" t="s">
        <v>141</v>
      </c>
      <c r="H303" s="222">
        <v>1</v>
      </c>
      <c r="I303" s="223"/>
      <c r="J303" s="224">
        <f>ROUND(I303*H303,2)</f>
        <v>0</v>
      </c>
      <c r="K303" s="220" t="s">
        <v>134</v>
      </c>
      <c r="L303" s="44"/>
      <c r="M303" s="225" t="s">
        <v>1</v>
      </c>
      <c r="N303" s="226" t="s">
        <v>41</v>
      </c>
      <c r="O303" s="91"/>
      <c r="P303" s="227">
        <f>O303*H303</f>
        <v>0</v>
      </c>
      <c r="Q303" s="227">
        <v>0.039269999999999999</v>
      </c>
      <c r="R303" s="227">
        <f>Q303*H303</f>
        <v>0.039269999999999999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135</v>
      </c>
      <c r="AT303" s="229" t="s">
        <v>130</v>
      </c>
      <c r="AU303" s="229" t="s">
        <v>86</v>
      </c>
      <c r="AY303" s="17" t="s">
        <v>128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84</v>
      </c>
      <c r="BK303" s="230">
        <f>ROUND(I303*H303,2)</f>
        <v>0</v>
      </c>
      <c r="BL303" s="17" t="s">
        <v>135</v>
      </c>
      <c r="BM303" s="229" t="s">
        <v>1058</v>
      </c>
    </row>
    <row r="304" s="2" customFormat="1">
      <c r="A304" s="38"/>
      <c r="B304" s="39"/>
      <c r="C304" s="40"/>
      <c r="D304" s="231" t="s">
        <v>137</v>
      </c>
      <c r="E304" s="40"/>
      <c r="F304" s="232" t="s">
        <v>1057</v>
      </c>
      <c r="G304" s="40"/>
      <c r="H304" s="40"/>
      <c r="I304" s="233"/>
      <c r="J304" s="40"/>
      <c r="K304" s="40"/>
      <c r="L304" s="44"/>
      <c r="M304" s="234"/>
      <c r="N304" s="235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137</v>
      </c>
      <c r="AU304" s="17" t="s">
        <v>86</v>
      </c>
    </row>
    <row r="305" s="2" customFormat="1" ht="24.15" customHeight="1">
      <c r="A305" s="38"/>
      <c r="B305" s="39"/>
      <c r="C305" s="268" t="s">
        <v>448</v>
      </c>
      <c r="D305" s="268" t="s">
        <v>323</v>
      </c>
      <c r="E305" s="269" t="s">
        <v>1059</v>
      </c>
      <c r="F305" s="270" t="s">
        <v>1060</v>
      </c>
      <c r="G305" s="271" t="s">
        <v>141</v>
      </c>
      <c r="H305" s="272">
        <v>1</v>
      </c>
      <c r="I305" s="273"/>
      <c r="J305" s="274">
        <f>ROUND(I305*H305,2)</f>
        <v>0</v>
      </c>
      <c r="K305" s="270" t="s">
        <v>134</v>
      </c>
      <c r="L305" s="275"/>
      <c r="M305" s="276" t="s">
        <v>1</v>
      </c>
      <c r="N305" s="277" t="s">
        <v>41</v>
      </c>
      <c r="O305" s="91"/>
      <c r="P305" s="227">
        <f>O305*H305</f>
        <v>0</v>
      </c>
      <c r="Q305" s="227">
        <v>0.52100000000000002</v>
      </c>
      <c r="R305" s="227">
        <f>Q305*H305</f>
        <v>0.52100000000000002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181</v>
      </c>
      <c r="AT305" s="229" t="s">
        <v>323</v>
      </c>
      <c r="AU305" s="229" t="s">
        <v>86</v>
      </c>
      <c r="AY305" s="17" t="s">
        <v>128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84</v>
      </c>
      <c r="BK305" s="230">
        <f>ROUND(I305*H305,2)</f>
        <v>0</v>
      </c>
      <c r="BL305" s="17" t="s">
        <v>135</v>
      </c>
      <c r="BM305" s="229" t="s">
        <v>1061</v>
      </c>
    </row>
    <row r="306" s="2" customFormat="1">
      <c r="A306" s="38"/>
      <c r="B306" s="39"/>
      <c r="C306" s="40"/>
      <c r="D306" s="231" t="s">
        <v>137</v>
      </c>
      <c r="E306" s="40"/>
      <c r="F306" s="232" t="s">
        <v>1060</v>
      </c>
      <c r="G306" s="40"/>
      <c r="H306" s="40"/>
      <c r="I306" s="233"/>
      <c r="J306" s="40"/>
      <c r="K306" s="40"/>
      <c r="L306" s="44"/>
      <c r="M306" s="234"/>
      <c r="N306" s="235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137</v>
      </c>
      <c r="AU306" s="17" t="s">
        <v>86</v>
      </c>
    </row>
    <row r="307" s="2" customFormat="1" ht="24.15" customHeight="1">
      <c r="A307" s="38"/>
      <c r="B307" s="39"/>
      <c r="C307" s="218" t="s">
        <v>454</v>
      </c>
      <c r="D307" s="218" t="s">
        <v>130</v>
      </c>
      <c r="E307" s="219" t="s">
        <v>1062</v>
      </c>
      <c r="F307" s="220" t="s">
        <v>1063</v>
      </c>
      <c r="G307" s="221" t="s">
        <v>141</v>
      </c>
      <c r="H307" s="222">
        <v>1</v>
      </c>
      <c r="I307" s="223"/>
      <c r="J307" s="224">
        <f>ROUND(I307*H307,2)</f>
        <v>0</v>
      </c>
      <c r="K307" s="220" t="s">
        <v>134</v>
      </c>
      <c r="L307" s="44"/>
      <c r="M307" s="225" t="s">
        <v>1</v>
      </c>
      <c r="N307" s="226" t="s">
        <v>41</v>
      </c>
      <c r="O307" s="91"/>
      <c r="P307" s="227">
        <f>O307*H307</f>
        <v>0</v>
      </c>
      <c r="Q307" s="227">
        <v>0.10833</v>
      </c>
      <c r="R307" s="227">
        <f>Q307*H307</f>
        <v>0.10833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135</v>
      </c>
      <c r="AT307" s="229" t="s">
        <v>130</v>
      </c>
      <c r="AU307" s="229" t="s">
        <v>86</v>
      </c>
      <c r="AY307" s="17" t="s">
        <v>128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84</v>
      </c>
      <c r="BK307" s="230">
        <f>ROUND(I307*H307,2)</f>
        <v>0</v>
      </c>
      <c r="BL307" s="17" t="s">
        <v>135</v>
      </c>
      <c r="BM307" s="229" t="s">
        <v>1064</v>
      </c>
    </row>
    <row r="308" s="2" customFormat="1">
      <c r="A308" s="38"/>
      <c r="B308" s="39"/>
      <c r="C308" s="40"/>
      <c r="D308" s="231" t="s">
        <v>137</v>
      </c>
      <c r="E308" s="40"/>
      <c r="F308" s="232" t="s">
        <v>1065</v>
      </c>
      <c r="G308" s="40"/>
      <c r="H308" s="40"/>
      <c r="I308" s="233"/>
      <c r="J308" s="40"/>
      <c r="K308" s="40"/>
      <c r="L308" s="44"/>
      <c r="M308" s="234"/>
      <c r="N308" s="235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137</v>
      </c>
      <c r="AU308" s="17" t="s">
        <v>86</v>
      </c>
    </row>
    <row r="309" s="2" customFormat="1" ht="24.15" customHeight="1">
      <c r="A309" s="38"/>
      <c r="B309" s="39"/>
      <c r="C309" s="218" t="s">
        <v>462</v>
      </c>
      <c r="D309" s="218" t="s">
        <v>130</v>
      </c>
      <c r="E309" s="219" t="s">
        <v>1066</v>
      </c>
      <c r="F309" s="220" t="s">
        <v>1067</v>
      </c>
      <c r="G309" s="221" t="s">
        <v>141</v>
      </c>
      <c r="H309" s="222">
        <v>1</v>
      </c>
      <c r="I309" s="223"/>
      <c r="J309" s="224">
        <f>ROUND(I309*H309,2)</f>
        <v>0</v>
      </c>
      <c r="K309" s="220" t="s">
        <v>134</v>
      </c>
      <c r="L309" s="44"/>
      <c r="M309" s="225" t="s">
        <v>1</v>
      </c>
      <c r="N309" s="226" t="s">
        <v>41</v>
      </c>
      <c r="O309" s="91"/>
      <c r="P309" s="227">
        <f>O309*H309</f>
        <v>0</v>
      </c>
      <c r="Q309" s="227">
        <v>0.11217000000000001</v>
      </c>
      <c r="R309" s="227">
        <f>Q309*H309</f>
        <v>0.11217000000000001</v>
      </c>
      <c r="S309" s="227">
        <v>0</v>
      </c>
      <c r="T309" s="228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9" t="s">
        <v>135</v>
      </c>
      <c r="AT309" s="229" t="s">
        <v>130</v>
      </c>
      <c r="AU309" s="229" t="s">
        <v>86</v>
      </c>
      <c r="AY309" s="17" t="s">
        <v>128</v>
      </c>
      <c r="BE309" s="230">
        <f>IF(N309="základní",J309,0)</f>
        <v>0</v>
      </c>
      <c r="BF309" s="230">
        <f>IF(N309="snížená",J309,0)</f>
        <v>0</v>
      </c>
      <c r="BG309" s="230">
        <f>IF(N309="zákl. přenesená",J309,0)</f>
        <v>0</v>
      </c>
      <c r="BH309" s="230">
        <f>IF(N309="sníž. přenesená",J309,0)</f>
        <v>0</v>
      </c>
      <c r="BI309" s="230">
        <f>IF(N309="nulová",J309,0)</f>
        <v>0</v>
      </c>
      <c r="BJ309" s="17" t="s">
        <v>84</v>
      </c>
      <c r="BK309" s="230">
        <f>ROUND(I309*H309,2)</f>
        <v>0</v>
      </c>
      <c r="BL309" s="17" t="s">
        <v>135</v>
      </c>
      <c r="BM309" s="229" t="s">
        <v>1068</v>
      </c>
    </row>
    <row r="310" s="2" customFormat="1">
      <c r="A310" s="38"/>
      <c r="B310" s="39"/>
      <c r="C310" s="40"/>
      <c r="D310" s="231" t="s">
        <v>137</v>
      </c>
      <c r="E310" s="40"/>
      <c r="F310" s="232" t="s">
        <v>1069</v>
      </c>
      <c r="G310" s="40"/>
      <c r="H310" s="40"/>
      <c r="I310" s="233"/>
      <c r="J310" s="40"/>
      <c r="K310" s="40"/>
      <c r="L310" s="44"/>
      <c r="M310" s="234"/>
      <c r="N310" s="235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137</v>
      </c>
      <c r="AU310" s="17" t="s">
        <v>86</v>
      </c>
    </row>
    <row r="311" s="2" customFormat="1" ht="24.15" customHeight="1">
      <c r="A311" s="38"/>
      <c r="B311" s="39"/>
      <c r="C311" s="218" t="s">
        <v>163</v>
      </c>
      <c r="D311" s="218" t="s">
        <v>130</v>
      </c>
      <c r="E311" s="219" t="s">
        <v>1070</v>
      </c>
      <c r="F311" s="220" t="s">
        <v>1071</v>
      </c>
      <c r="G311" s="221" t="s">
        <v>141</v>
      </c>
      <c r="H311" s="222">
        <v>2</v>
      </c>
      <c r="I311" s="223"/>
      <c r="J311" s="224">
        <f>ROUND(I311*H311,2)</f>
        <v>0</v>
      </c>
      <c r="K311" s="220" t="s">
        <v>134</v>
      </c>
      <c r="L311" s="44"/>
      <c r="M311" s="225" t="s">
        <v>1</v>
      </c>
      <c r="N311" s="226" t="s">
        <v>41</v>
      </c>
      <c r="O311" s="91"/>
      <c r="P311" s="227">
        <f>O311*H311</f>
        <v>0</v>
      </c>
      <c r="Q311" s="227">
        <v>0.012120000000000001</v>
      </c>
      <c r="R311" s="227">
        <f>Q311*H311</f>
        <v>0.024240000000000001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135</v>
      </c>
      <c r="AT311" s="229" t="s">
        <v>130</v>
      </c>
      <c r="AU311" s="229" t="s">
        <v>86</v>
      </c>
      <c r="AY311" s="17" t="s">
        <v>128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84</v>
      </c>
      <c r="BK311" s="230">
        <f>ROUND(I311*H311,2)</f>
        <v>0</v>
      </c>
      <c r="BL311" s="17" t="s">
        <v>135</v>
      </c>
      <c r="BM311" s="229" t="s">
        <v>1072</v>
      </c>
    </row>
    <row r="312" s="2" customFormat="1">
      <c r="A312" s="38"/>
      <c r="B312" s="39"/>
      <c r="C312" s="40"/>
      <c r="D312" s="231" t="s">
        <v>137</v>
      </c>
      <c r="E312" s="40"/>
      <c r="F312" s="232" t="s">
        <v>1073</v>
      </c>
      <c r="G312" s="40"/>
      <c r="H312" s="40"/>
      <c r="I312" s="233"/>
      <c r="J312" s="40"/>
      <c r="K312" s="40"/>
      <c r="L312" s="44"/>
      <c r="M312" s="234"/>
      <c r="N312" s="235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137</v>
      </c>
      <c r="AU312" s="17" t="s">
        <v>86</v>
      </c>
    </row>
    <row r="313" s="2" customFormat="1" ht="24.15" customHeight="1">
      <c r="A313" s="38"/>
      <c r="B313" s="39"/>
      <c r="C313" s="218" t="s">
        <v>475</v>
      </c>
      <c r="D313" s="218" t="s">
        <v>130</v>
      </c>
      <c r="E313" s="219" t="s">
        <v>1074</v>
      </c>
      <c r="F313" s="220" t="s">
        <v>1075</v>
      </c>
      <c r="G313" s="221" t="s">
        <v>141</v>
      </c>
      <c r="H313" s="222">
        <v>2</v>
      </c>
      <c r="I313" s="223"/>
      <c r="J313" s="224">
        <f>ROUND(I313*H313,2)</f>
        <v>0</v>
      </c>
      <c r="K313" s="220" t="s">
        <v>134</v>
      </c>
      <c r="L313" s="44"/>
      <c r="M313" s="225" t="s">
        <v>1</v>
      </c>
      <c r="N313" s="226" t="s">
        <v>41</v>
      </c>
      <c r="O313" s="91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135</v>
      </c>
      <c r="AT313" s="229" t="s">
        <v>130</v>
      </c>
      <c r="AU313" s="229" t="s">
        <v>86</v>
      </c>
      <c r="AY313" s="17" t="s">
        <v>128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84</v>
      </c>
      <c r="BK313" s="230">
        <f>ROUND(I313*H313,2)</f>
        <v>0</v>
      </c>
      <c r="BL313" s="17" t="s">
        <v>135</v>
      </c>
      <c r="BM313" s="229" t="s">
        <v>1076</v>
      </c>
    </row>
    <row r="314" s="2" customFormat="1">
      <c r="A314" s="38"/>
      <c r="B314" s="39"/>
      <c r="C314" s="40"/>
      <c r="D314" s="231" t="s">
        <v>137</v>
      </c>
      <c r="E314" s="40"/>
      <c r="F314" s="232" t="s">
        <v>1077</v>
      </c>
      <c r="G314" s="40"/>
      <c r="H314" s="40"/>
      <c r="I314" s="233"/>
      <c r="J314" s="40"/>
      <c r="K314" s="40"/>
      <c r="L314" s="44"/>
      <c r="M314" s="234"/>
      <c r="N314" s="235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137</v>
      </c>
      <c r="AU314" s="17" t="s">
        <v>86</v>
      </c>
    </row>
    <row r="315" s="2" customFormat="1" ht="33" customHeight="1">
      <c r="A315" s="38"/>
      <c r="B315" s="39"/>
      <c r="C315" s="218" t="s">
        <v>481</v>
      </c>
      <c r="D315" s="218" t="s">
        <v>130</v>
      </c>
      <c r="E315" s="219" t="s">
        <v>1078</v>
      </c>
      <c r="F315" s="220" t="s">
        <v>1079</v>
      </c>
      <c r="G315" s="221" t="s">
        <v>141</v>
      </c>
      <c r="H315" s="222">
        <v>2</v>
      </c>
      <c r="I315" s="223"/>
      <c r="J315" s="224">
        <f>ROUND(I315*H315,2)</f>
        <v>0</v>
      </c>
      <c r="K315" s="220" t="s">
        <v>134</v>
      </c>
      <c r="L315" s="44"/>
      <c r="M315" s="225" t="s">
        <v>1</v>
      </c>
      <c r="N315" s="226" t="s">
        <v>41</v>
      </c>
      <c r="O315" s="91"/>
      <c r="P315" s="227">
        <f>O315*H315</f>
        <v>0</v>
      </c>
      <c r="Q315" s="227">
        <v>0.30399999999999999</v>
      </c>
      <c r="R315" s="227">
        <f>Q315*H315</f>
        <v>0.60799999999999998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135</v>
      </c>
      <c r="AT315" s="229" t="s">
        <v>130</v>
      </c>
      <c r="AU315" s="229" t="s">
        <v>86</v>
      </c>
      <c r="AY315" s="17" t="s">
        <v>128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84</v>
      </c>
      <c r="BK315" s="230">
        <f>ROUND(I315*H315,2)</f>
        <v>0</v>
      </c>
      <c r="BL315" s="17" t="s">
        <v>135</v>
      </c>
      <c r="BM315" s="229" t="s">
        <v>1080</v>
      </c>
    </row>
    <row r="316" s="2" customFormat="1">
      <c r="A316" s="38"/>
      <c r="B316" s="39"/>
      <c r="C316" s="40"/>
      <c r="D316" s="231" t="s">
        <v>137</v>
      </c>
      <c r="E316" s="40"/>
      <c r="F316" s="232" t="s">
        <v>1081</v>
      </c>
      <c r="G316" s="40"/>
      <c r="H316" s="40"/>
      <c r="I316" s="233"/>
      <c r="J316" s="40"/>
      <c r="K316" s="40"/>
      <c r="L316" s="44"/>
      <c r="M316" s="234"/>
      <c r="N316" s="235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137</v>
      </c>
      <c r="AU316" s="17" t="s">
        <v>86</v>
      </c>
    </row>
    <row r="317" s="2" customFormat="1" ht="24.15" customHeight="1">
      <c r="A317" s="38"/>
      <c r="B317" s="39"/>
      <c r="C317" s="218" t="s">
        <v>487</v>
      </c>
      <c r="D317" s="218" t="s">
        <v>130</v>
      </c>
      <c r="E317" s="219" t="s">
        <v>1082</v>
      </c>
      <c r="F317" s="220" t="s">
        <v>1083</v>
      </c>
      <c r="G317" s="221" t="s">
        <v>141</v>
      </c>
      <c r="H317" s="222">
        <v>2</v>
      </c>
      <c r="I317" s="223"/>
      <c r="J317" s="224">
        <f>ROUND(I317*H317,2)</f>
        <v>0</v>
      </c>
      <c r="K317" s="220" t="s">
        <v>134</v>
      </c>
      <c r="L317" s="44"/>
      <c r="M317" s="225" t="s">
        <v>1</v>
      </c>
      <c r="N317" s="226" t="s">
        <v>41</v>
      </c>
      <c r="O317" s="91"/>
      <c r="P317" s="227">
        <f>O317*H317</f>
        <v>0</v>
      </c>
      <c r="Q317" s="227">
        <v>0.21734000000000001</v>
      </c>
      <c r="R317" s="227">
        <f>Q317*H317</f>
        <v>0.43468000000000001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135</v>
      </c>
      <c r="AT317" s="229" t="s">
        <v>130</v>
      </c>
      <c r="AU317" s="229" t="s">
        <v>86</v>
      </c>
      <c r="AY317" s="17" t="s">
        <v>128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84</v>
      </c>
      <c r="BK317" s="230">
        <f>ROUND(I317*H317,2)</f>
        <v>0</v>
      </c>
      <c r="BL317" s="17" t="s">
        <v>135</v>
      </c>
      <c r="BM317" s="229" t="s">
        <v>1084</v>
      </c>
    </row>
    <row r="318" s="2" customFormat="1">
      <c r="A318" s="38"/>
      <c r="B318" s="39"/>
      <c r="C318" s="40"/>
      <c r="D318" s="231" t="s">
        <v>137</v>
      </c>
      <c r="E318" s="40"/>
      <c r="F318" s="232" t="s">
        <v>1085</v>
      </c>
      <c r="G318" s="40"/>
      <c r="H318" s="40"/>
      <c r="I318" s="233"/>
      <c r="J318" s="40"/>
      <c r="K318" s="40"/>
      <c r="L318" s="44"/>
      <c r="M318" s="234"/>
      <c r="N318" s="235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137</v>
      </c>
      <c r="AU318" s="17" t="s">
        <v>86</v>
      </c>
    </row>
    <row r="319" s="2" customFormat="1" ht="24.15" customHeight="1">
      <c r="A319" s="38"/>
      <c r="B319" s="39"/>
      <c r="C319" s="268" t="s">
        <v>494</v>
      </c>
      <c r="D319" s="268" t="s">
        <v>323</v>
      </c>
      <c r="E319" s="269" t="s">
        <v>1086</v>
      </c>
      <c r="F319" s="270" t="s">
        <v>1087</v>
      </c>
      <c r="G319" s="271" t="s">
        <v>133</v>
      </c>
      <c r="H319" s="272">
        <v>2</v>
      </c>
      <c r="I319" s="273"/>
      <c r="J319" s="274">
        <f>ROUND(I319*H319,2)</f>
        <v>0</v>
      </c>
      <c r="K319" s="270" t="s">
        <v>134</v>
      </c>
      <c r="L319" s="275"/>
      <c r="M319" s="276" t="s">
        <v>1</v>
      </c>
      <c r="N319" s="277" t="s">
        <v>41</v>
      </c>
      <c r="O319" s="91"/>
      <c r="P319" s="227">
        <f>O319*H319</f>
        <v>0</v>
      </c>
      <c r="Q319" s="227">
        <v>0.033000000000000002</v>
      </c>
      <c r="R319" s="227">
        <f>Q319*H319</f>
        <v>0.066000000000000003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181</v>
      </c>
      <c r="AT319" s="229" t="s">
        <v>323</v>
      </c>
      <c r="AU319" s="229" t="s">
        <v>86</v>
      </c>
      <c r="AY319" s="17" t="s">
        <v>128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84</v>
      </c>
      <c r="BK319" s="230">
        <f>ROUND(I319*H319,2)</f>
        <v>0</v>
      </c>
      <c r="BL319" s="17" t="s">
        <v>135</v>
      </c>
      <c r="BM319" s="229" t="s">
        <v>1088</v>
      </c>
    </row>
    <row r="320" s="2" customFormat="1">
      <c r="A320" s="38"/>
      <c r="B320" s="39"/>
      <c r="C320" s="40"/>
      <c r="D320" s="231" t="s">
        <v>137</v>
      </c>
      <c r="E320" s="40"/>
      <c r="F320" s="232" t="s">
        <v>1087</v>
      </c>
      <c r="G320" s="40"/>
      <c r="H320" s="40"/>
      <c r="I320" s="233"/>
      <c r="J320" s="40"/>
      <c r="K320" s="40"/>
      <c r="L320" s="44"/>
      <c r="M320" s="234"/>
      <c r="N320" s="235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137</v>
      </c>
      <c r="AU320" s="17" t="s">
        <v>86</v>
      </c>
    </row>
    <row r="321" s="12" customFormat="1" ht="22.8" customHeight="1">
      <c r="A321" s="12"/>
      <c r="B321" s="202"/>
      <c r="C321" s="203"/>
      <c r="D321" s="204" t="s">
        <v>75</v>
      </c>
      <c r="E321" s="216" t="s">
        <v>835</v>
      </c>
      <c r="F321" s="216" t="s">
        <v>836</v>
      </c>
      <c r="G321" s="203"/>
      <c r="H321" s="203"/>
      <c r="I321" s="206"/>
      <c r="J321" s="217">
        <f>BK321</f>
        <v>0</v>
      </c>
      <c r="K321" s="203"/>
      <c r="L321" s="208"/>
      <c r="M321" s="209"/>
      <c r="N321" s="210"/>
      <c r="O321" s="210"/>
      <c r="P321" s="211">
        <f>SUM(P322:P337)</f>
        <v>0</v>
      </c>
      <c r="Q321" s="210"/>
      <c r="R321" s="211">
        <f>SUM(R322:R337)</f>
        <v>0</v>
      </c>
      <c r="S321" s="210"/>
      <c r="T321" s="212">
        <f>SUM(T322:T337)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13" t="s">
        <v>84</v>
      </c>
      <c r="AT321" s="214" t="s">
        <v>75</v>
      </c>
      <c r="AU321" s="214" t="s">
        <v>84</v>
      </c>
      <c r="AY321" s="213" t="s">
        <v>128</v>
      </c>
      <c r="BK321" s="215">
        <f>SUM(BK322:BK337)</f>
        <v>0</v>
      </c>
    </row>
    <row r="322" s="2" customFormat="1" ht="33" customHeight="1">
      <c r="A322" s="38"/>
      <c r="B322" s="39"/>
      <c r="C322" s="218" t="s">
        <v>504</v>
      </c>
      <c r="D322" s="218" t="s">
        <v>130</v>
      </c>
      <c r="E322" s="219" t="s">
        <v>1089</v>
      </c>
      <c r="F322" s="220" t="s">
        <v>1090</v>
      </c>
      <c r="G322" s="221" t="s">
        <v>298</v>
      </c>
      <c r="H322" s="222">
        <v>4.4000000000000004</v>
      </c>
      <c r="I322" s="223"/>
      <c r="J322" s="224">
        <f>ROUND(I322*H322,2)</f>
        <v>0</v>
      </c>
      <c r="K322" s="220" t="s">
        <v>134</v>
      </c>
      <c r="L322" s="44"/>
      <c r="M322" s="225" t="s">
        <v>1</v>
      </c>
      <c r="N322" s="226" t="s">
        <v>41</v>
      </c>
      <c r="O322" s="91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135</v>
      </c>
      <c r="AT322" s="229" t="s">
        <v>130</v>
      </c>
      <c r="AU322" s="229" t="s">
        <v>86</v>
      </c>
      <c r="AY322" s="17" t="s">
        <v>128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84</v>
      </c>
      <c r="BK322" s="230">
        <f>ROUND(I322*H322,2)</f>
        <v>0</v>
      </c>
      <c r="BL322" s="17" t="s">
        <v>135</v>
      </c>
      <c r="BM322" s="229" t="s">
        <v>1091</v>
      </c>
    </row>
    <row r="323" s="2" customFormat="1">
      <c r="A323" s="38"/>
      <c r="B323" s="39"/>
      <c r="C323" s="40"/>
      <c r="D323" s="231" t="s">
        <v>137</v>
      </c>
      <c r="E323" s="40"/>
      <c r="F323" s="232" t="s">
        <v>1092</v>
      </c>
      <c r="G323" s="40"/>
      <c r="H323" s="40"/>
      <c r="I323" s="233"/>
      <c r="J323" s="40"/>
      <c r="K323" s="40"/>
      <c r="L323" s="44"/>
      <c r="M323" s="234"/>
      <c r="N323" s="235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137</v>
      </c>
      <c r="AU323" s="17" t="s">
        <v>86</v>
      </c>
    </row>
    <row r="324" s="13" customFormat="1">
      <c r="A324" s="13"/>
      <c r="B324" s="236"/>
      <c r="C324" s="237"/>
      <c r="D324" s="231" t="s">
        <v>149</v>
      </c>
      <c r="E324" s="238" t="s">
        <v>1</v>
      </c>
      <c r="F324" s="239" t="s">
        <v>1093</v>
      </c>
      <c r="G324" s="237"/>
      <c r="H324" s="238" t="s">
        <v>1</v>
      </c>
      <c r="I324" s="240"/>
      <c r="J324" s="237"/>
      <c r="K324" s="237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149</v>
      </c>
      <c r="AU324" s="245" t="s">
        <v>86</v>
      </c>
      <c r="AV324" s="13" t="s">
        <v>84</v>
      </c>
      <c r="AW324" s="13" t="s">
        <v>32</v>
      </c>
      <c r="AX324" s="13" t="s">
        <v>76</v>
      </c>
      <c r="AY324" s="245" t="s">
        <v>128</v>
      </c>
    </row>
    <row r="325" s="14" customFormat="1">
      <c r="A325" s="14"/>
      <c r="B325" s="246"/>
      <c r="C325" s="247"/>
      <c r="D325" s="231" t="s">
        <v>149</v>
      </c>
      <c r="E325" s="248" t="s">
        <v>1</v>
      </c>
      <c r="F325" s="249" t="s">
        <v>1094</v>
      </c>
      <c r="G325" s="247"/>
      <c r="H325" s="250">
        <v>4.4000000000000004</v>
      </c>
      <c r="I325" s="251"/>
      <c r="J325" s="247"/>
      <c r="K325" s="247"/>
      <c r="L325" s="252"/>
      <c r="M325" s="253"/>
      <c r="N325" s="254"/>
      <c r="O325" s="254"/>
      <c r="P325" s="254"/>
      <c r="Q325" s="254"/>
      <c r="R325" s="254"/>
      <c r="S325" s="254"/>
      <c r="T325" s="25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6" t="s">
        <v>149</v>
      </c>
      <c r="AU325" s="256" t="s">
        <v>86</v>
      </c>
      <c r="AV325" s="14" t="s">
        <v>86</v>
      </c>
      <c r="AW325" s="14" t="s">
        <v>32</v>
      </c>
      <c r="AX325" s="14" t="s">
        <v>84</v>
      </c>
      <c r="AY325" s="256" t="s">
        <v>128</v>
      </c>
    </row>
    <row r="326" s="2" customFormat="1" ht="24.15" customHeight="1">
      <c r="A326" s="38"/>
      <c r="B326" s="39"/>
      <c r="C326" s="218" t="s">
        <v>510</v>
      </c>
      <c r="D326" s="218" t="s">
        <v>130</v>
      </c>
      <c r="E326" s="219" t="s">
        <v>1095</v>
      </c>
      <c r="F326" s="220" t="s">
        <v>1096</v>
      </c>
      <c r="G326" s="221" t="s">
        <v>298</v>
      </c>
      <c r="H326" s="222">
        <v>4.4000000000000004</v>
      </c>
      <c r="I326" s="223"/>
      <c r="J326" s="224">
        <f>ROUND(I326*H326,2)</f>
        <v>0</v>
      </c>
      <c r="K326" s="220" t="s">
        <v>134</v>
      </c>
      <c r="L326" s="44"/>
      <c r="M326" s="225" t="s">
        <v>1</v>
      </c>
      <c r="N326" s="226" t="s">
        <v>41</v>
      </c>
      <c r="O326" s="91"/>
      <c r="P326" s="227">
        <f>O326*H326</f>
        <v>0</v>
      </c>
      <c r="Q326" s="227">
        <v>0</v>
      </c>
      <c r="R326" s="227">
        <f>Q326*H326</f>
        <v>0</v>
      </c>
      <c r="S326" s="227">
        <v>0</v>
      </c>
      <c r="T326" s="22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9" t="s">
        <v>135</v>
      </c>
      <c r="AT326" s="229" t="s">
        <v>130</v>
      </c>
      <c r="AU326" s="229" t="s">
        <v>86</v>
      </c>
      <c r="AY326" s="17" t="s">
        <v>128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17" t="s">
        <v>84</v>
      </c>
      <c r="BK326" s="230">
        <f>ROUND(I326*H326,2)</f>
        <v>0</v>
      </c>
      <c r="BL326" s="17" t="s">
        <v>135</v>
      </c>
      <c r="BM326" s="229" t="s">
        <v>1097</v>
      </c>
    </row>
    <row r="327" s="2" customFormat="1">
      <c r="A327" s="38"/>
      <c r="B327" s="39"/>
      <c r="C327" s="40"/>
      <c r="D327" s="231" t="s">
        <v>137</v>
      </c>
      <c r="E327" s="40"/>
      <c r="F327" s="232" t="s">
        <v>1098</v>
      </c>
      <c r="G327" s="40"/>
      <c r="H327" s="40"/>
      <c r="I327" s="233"/>
      <c r="J327" s="40"/>
      <c r="K327" s="40"/>
      <c r="L327" s="44"/>
      <c r="M327" s="234"/>
      <c r="N327" s="235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137</v>
      </c>
      <c r="AU327" s="17" t="s">
        <v>86</v>
      </c>
    </row>
    <row r="328" s="13" customFormat="1">
      <c r="A328" s="13"/>
      <c r="B328" s="236"/>
      <c r="C328" s="237"/>
      <c r="D328" s="231" t="s">
        <v>149</v>
      </c>
      <c r="E328" s="238" t="s">
        <v>1</v>
      </c>
      <c r="F328" s="239" t="s">
        <v>1093</v>
      </c>
      <c r="G328" s="237"/>
      <c r="H328" s="238" t="s">
        <v>1</v>
      </c>
      <c r="I328" s="240"/>
      <c r="J328" s="237"/>
      <c r="K328" s="237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149</v>
      </c>
      <c r="AU328" s="245" t="s">
        <v>86</v>
      </c>
      <c r="AV328" s="13" t="s">
        <v>84</v>
      </c>
      <c r="AW328" s="13" t="s">
        <v>32</v>
      </c>
      <c r="AX328" s="13" t="s">
        <v>76</v>
      </c>
      <c r="AY328" s="245" t="s">
        <v>128</v>
      </c>
    </row>
    <row r="329" s="14" customFormat="1">
      <c r="A329" s="14"/>
      <c r="B329" s="246"/>
      <c r="C329" s="247"/>
      <c r="D329" s="231" t="s">
        <v>149</v>
      </c>
      <c r="E329" s="248" t="s">
        <v>1</v>
      </c>
      <c r="F329" s="249" t="s">
        <v>1094</v>
      </c>
      <c r="G329" s="247"/>
      <c r="H329" s="250">
        <v>4.4000000000000004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6" t="s">
        <v>149</v>
      </c>
      <c r="AU329" s="256" t="s">
        <v>86</v>
      </c>
      <c r="AV329" s="14" t="s">
        <v>86</v>
      </c>
      <c r="AW329" s="14" t="s">
        <v>32</v>
      </c>
      <c r="AX329" s="14" t="s">
        <v>84</v>
      </c>
      <c r="AY329" s="256" t="s">
        <v>128</v>
      </c>
    </row>
    <row r="330" s="2" customFormat="1" ht="24.15" customHeight="1">
      <c r="A330" s="38"/>
      <c r="B330" s="39"/>
      <c r="C330" s="218" t="s">
        <v>518</v>
      </c>
      <c r="D330" s="218" t="s">
        <v>130</v>
      </c>
      <c r="E330" s="219" t="s">
        <v>1099</v>
      </c>
      <c r="F330" s="220" t="s">
        <v>1100</v>
      </c>
      <c r="G330" s="221" t="s">
        <v>298</v>
      </c>
      <c r="H330" s="222">
        <v>4.4000000000000004</v>
      </c>
      <c r="I330" s="223"/>
      <c r="J330" s="224">
        <f>ROUND(I330*H330,2)</f>
        <v>0</v>
      </c>
      <c r="K330" s="220" t="s">
        <v>134</v>
      </c>
      <c r="L330" s="44"/>
      <c r="M330" s="225" t="s">
        <v>1</v>
      </c>
      <c r="N330" s="226" t="s">
        <v>41</v>
      </c>
      <c r="O330" s="91"/>
      <c r="P330" s="227">
        <f>O330*H330</f>
        <v>0</v>
      </c>
      <c r="Q330" s="227">
        <v>0</v>
      </c>
      <c r="R330" s="227">
        <f>Q330*H330</f>
        <v>0</v>
      </c>
      <c r="S330" s="227">
        <v>0</v>
      </c>
      <c r="T330" s="228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9" t="s">
        <v>135</v>
      </c>
      <c r="AT330" s="229" t="s">
        <v>130</v>
      </c>
      <c r="AU330" s="229" t="s">
        <v>86</v>
      </c>
      <c r="AY330" s="17" t="s">
        <v>128</v>
      </c>
      <c r="BE330" s="230">
        <f>IF(N330="základní",J330,0)</f>
        <v>0</v>
      </c>
      <c r="BF330" s="230">
        <f>IF(N330="snížená",J330,0)</f>
        <v>0</v>
      </c>
      <c r="BG330" s="230">
        <f>IF(N330="zákl. přenesená",J330,0)</f>
        <v>0</v>
      </c>
      <c r="BH330" s="230">
        <f>IF(N330="sníž. přenesená",J330,0)</f>
        <v>0</v>
      </c>
      <c r="BI330" s="230">
        <f>IF(N330="nulová",J330,0)</f>
        <v>0</v>
      </c>
      <c r="BJ330" s="17" t="s">
        <v>84</v>
      </c>
      <c r="BK330" s="230">
        <f>ROUND(I330*H330,2)</f>
        <v>0</v>
      </c>
      <c r="BL330" s="17" t="s">
        <v>135</v>
      </c>
      <c r="BM330" s="229" t="s">
        <v>1101</v>
      </c>
    </row>
    <row r="331" s="2" customFormat="1">
      <c r="A331" s="38"/>
      <c r="B331" s="39"/>
      <c r="C331" s="40"/>
      <c r="D331" s="231" t="s">
        <v>137</v>
      </c>
      <c r="E331" s="40"/>
      <c r="F331" s="232" t="s">
        <v>1102</v>
      </c>
      <c r="G331" s="40"/>
      <c r="H331" s="40"/>
      <c r="I331" s="233"/>
      <c r="J331" s="40"/>
      <c r="K331" s="40"/>
      <c r="L331" s="44"/>
      <c r="M331" s="234"/>
      <c r="N331" s="235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137</v>
      </c>
      <c r="AU331" s="17" t="s">
        <v>86</v>
      </c>
    </row>
    <row r="332" s="13" customFormat="1">
      <c r="A332" s="13"/>
      <c r="B332" s="236"/>
      <c r="C332" s="237"/>
      <c r="D332" s="231" t="s">
        <v>149</v>
      </c>
      <c r="E332" s="238" t="s">
        <v>1</v>
      </c>
      <c r="F332" s="239" t="s">
        <v>1093</v>
      </c>
      <c r="G332" s="237"/>
      <c r="H332" s="238" t="s">
        <v>1</v>
      </c>
      <c r="I332" s="240"/>
      <c r="J332" s="237"/>
      <c r="K332" s="237"/>
      <c r="L332" s="241"/>
      <c r="M332" s="242"/>
      <c r="N332" s="243"/>
      <c r="O332" s="243"/>
      <c r="P332" s="243"/>
      <c r="Q332" s="243"/>
      <c r="R332" s="243"/>
      <c r="S332" s="243"/>
      <c r="T332" s="24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149</v>
      </c>
      <c r="AU332" s="245" t="s">
        <v>86</v>
      </c>
      <c r="AV332" s="13" t="s">
        <v>84</v>
      </c>
      <c r="AW332" s="13" t="s">
        <v>32</v>
      </c>
      <c r="AX332" s="13" t="s">
        <v>76</v>
      </c>
      <c r="AY332" s="245" t="s">
        <v>128</v>
      </c>
    </row>
    <row r="333" s="14" customFormat="1">
      <c r="A333" s="14"/>
      <c r="B333" s="246"/>
      <c r="C333" s="247"/>
      <c r="D333" s="231" t="s">
        <v>149</v>
      </c>
      <c r="E333" s="248" t="s">
        <v>1</v>
      </c>
      <c r="F333" s="249" t="s">
        <v>1094</v>
      </c>
      <c r="G333" s="247"/>
      <c r="H333" s="250">
        <v>4.4000000000000004</v>
      </c>
      <c r="I333" s="251"/>
      <c r="J333" s="247"/>
      <c r="K333" s="247"/>
      <c r="L333" s="252"/>
      <c r="M333" s="253"/>
      <c r="N333" s="254"/>
      <c r="O333" s="254"/>
      <c r="P333" s="254"/>
      <c r="Q333" s="254"/>
      <c r="R333" s="254"/>
      <c r="S333" s="254"/>
      <c r="T333" s="25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6" t="s">
        <v>149</v>
      </c>
      <c r="AU333" s="256" t="s">
        <v>86</v>
      </c>
      <c r="AV333" s="14" t="s">
        <v>86</v>
      </c>
      <c r="AW333" s="14" t="s">
        <v>32</v>
      </c>
      <c r="AX333" s="14" t="s">
        <v>84</v>
      </c>
      <c r="AY333" s="256" t="s">
        <v>128</v>
      </c>
    </row>
    <row r="334" s="2" customFormat="1" ht="24.15" customHeight="1">
      <c r="A334" s="38"/>
      <c r="B334" s="39"/>
      <c r="C334" s="218" t="s">
        <v>523</v>
      </c>
      <c r="D334" s="218" t="s">
        <v>130</v>
      </c>
      <c r="E334" s="219" t="s">
        <v>1103</v>
      </c>
      <c r="F334" s="220" t="s">
        <v>1104</v>
      </c>
      <c r="G334" s="221" t="s">
        <v>298</v>
      </c>
      <c r="H334" s="222">
        <v>6.5999999999999996</v>
      </c>
      <c r="I334" s="223"/>
      <c r="J334" s="224">
        <f>ROUND(I334*H334,2)</f>
        <v>0</v>
      </c>
      <c r="K334" s="220" t="s">
        <v>134</v>
      </c>
      <c r="L334" s="44"/>
      <c r="M334" s="225" t="s">
        <v>1</v>
      </c>
      <c r="N334" s="226" t="s">
        <v>41</v>
      </c>
      <c r="O334" s="91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135</v>
      </c>
      <c r="AT334" s="229" t="s">
        <v>130</v>
      </c>
      <c r="AU334" s="229" t="s">
        <v>86</v>
      </c>
      <c r="AY334" s="17" t="s">
        <v>128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84</v>
      </c>
      <c r="BK334" s="230">
        <f>ROUND(I334*H334,2)</f>
        <v>0</v>
      </c>
      <c r="BL334" s="17" t="s">
        <v>135</v>
      </c>
      <c r="BM334" s="229" t="s">
        <v>1105</v>
      </c>
    </row>
    <row r="335" s="2" customFormat="1">
      <c r="A335" s="38"/>
      <c r="B335" s="39"/>
      <c r="C335" s="40"/>
      <c r="D335" s="231" t="s">
        <v>137</v>
      </c>
      <c r="E335" s="40"/>
      <c r="F335" s="232" t="s">
        <v>1106</v>
      </c>
      <c r="G335" s="40"/>
      <c r="H335" s="40"/>
      <c r="I335" s="233"/>
      <c r="J335" s="40"/>
      <c r="K335" s="40"/>
      <c r="L335" s="44"/>
      <c r="M335" s="234"/>
      <c r="N335" s="235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137</v>
      </c>
      <c r="AU335" s="17" t="s">
        <v>86</v>
      </c>
    </row>
    <row r="336" s="13" customFormat="1">
      <c r="A336" s="13"/>
      <c r="B336" s="236"/>
      <c r="C336" s="237"/>
      <c r="D336" s="231" t="s">
        <v>149</v>
      </c>
      <c r="E336" s="238" t="s">
        <v>1</v>
      </c>
      <c r="F336" s="239" t="s">
        <v>1107</v>
      </c>
      <c r="G336" s="237"/>
      <c r="H336" s="238" t="s">
        <v>1</v>
      </c>
      <c r="I336" s="240"/>
      <c r="J336" s="237"/>
      <c r="K336" s="237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149</v>
      </c>
      <c r="AU336" s="245" t="s">
        <v>86</v>
      </c>
      <c r="AV336" s="13" t="s">
        <v>84</v>
      </c>
      <c r="AW336" s="13" t="s">
        <v>32</v>
      </c>
      <c r="AX336" s="13" t="s">
        <v>76</v>
      </c>
      <c r="AY336" s="245" t="s">
        <v>128</v>
      </c>
    </row>
    <row r="337" s="14" customFormat="1">
      <c r="A337" s="14"/>
      <c r="B337" s="246"/>
      <c r="C337" s="247"/>
      <c r="D337" s="231" t="s">
        <v>149</v>
      </c>
      <c r="E337" s="248" t="s">
        <v>1</v>
      </c>
      <c r="F337" s="249" t="s">
        <v>1108</v>
      </c>
      <c r="G337" s="247"/>
      <c r="H337" s="250">
        <v>6.5999999999999996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6" t="s">
        <v>149</v>
      </c>
      <c r="AU337" s="256" t="s">
        <v>86</v>
      </c>
      <c r="AV337" s="14" t="s">
        <v>86</v>
      </c>
      <c r="AW337" s="14" t="s">
        <v>32</v>
      </c>
      <c r="AX337" s="14" t="s">
        <v>84</v>
      </c>
      <c r="AY337" s="256" t="s">
        <v>128</v>
      </c>
    </row>
    <row r="338" s="12" customFormat="1" ht="22.8" customHeight="1">
      <c r="A338" s="12"/>
      <c r="B338" s="202"/>
      <c r="C338" s="203"/>
      <c r="D338" s="204" t="s">
        <v>75</v>
      </c>
      <c r="E338" s="216" t="s">
        <v>869</v>
      </c>
      <c r="F338" s="216" t="s">
        <v>870</v>
      </c>
      <c r="G338" s="203"/>
      <c r="H338" s="203"/>
      <c r="I338" s="206"/>
      <c r="J338" s="217">
        <f>BK338</f>
        <v>0</v>
      </c>
      <c r="K338" s="203"/>
      <c r="L338" s="208"/>
      <c r="M338" s="209"/>
      <c r="N338" s="210"/>
      <c r="O338" s="210"/>
      <c r="P338" s="211">
        <f>SUM(P339:P340)</f>
        <v>0</v>
      </c>
      <c r="Q338" s="210"/>
      <c r="R338" s="211">
        <f>SUM(R339:R340)</f>
        <v>0</v>
      </c>
      <c r="S338" s="210"/>
      <c r="T338" s="212">
        <f>SUM(T339:T340)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13" t="s">
        <v>84</v>
      </c>
      <c r="AT338" s="214" t="s">
        <v>75</v>
      </c>
      <c r="AU338" s="214" t="s">
        <v>84</v>
      </c>
      <c r="AY338" s="213" t="s">
        <v>128</v>
      </c>
      <c r="BK338" s="215">
        <f>SUM(BK339:BK340)</f>
        <v>0</v>
      </c>
    </row>
    <row r="339" s="2" customFormat="1" ht="24.15" customHeight="1">
      <c r="A339" s="38"/>
      <c r="B339" s="39"/>
      <c r="C339" s="218" t="s">
        <v>528</v>
      </c>
      <c r="D339" s="218" t="s">
        <v>130</v>
      </c>
      <c r="E339" s="219" t="s">
        <v>1109</v>
      </c>
      <c r="F339" s="220" t="s">
        <v>1110</v>
      </c>
      <c r="G339" s="221" t="s">
        <v>298</v>
      </c>
      <c r="H339" s="222">
        <v>155.11099999999999</v>
      </c>
      <c r="I339" s="223"/>
      <c r="J339" s="224">
        <f>ROUND(I339*H339,2)</f>
        <v>0</v>
      </c>
      <c r="K339" s="220" t="s">
        <v>134</v>
      </c>
      <c r="L339" s="44"/>
      <c r="M339" s="225" t="s">
        <v>1</v>
      </c>
      <c r="N339" s="226" t="s">
        <v>41</v>
      </c>
      <c r="O339" s="91"/>
      <c r="P339" s="227">
        <f>O339*H339</f>
        <v>0</v>
      </c>
      <c r="Q339" s="227">
        <v>0</v>
      </c>
      <c r="R339" s="227">
        <f>Q339*H339</f>
        <v>0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135</v>
      </c>
      <c r="AT339" s="229" t="s">
        <v>130</v>
      </c>
      <c r="AU339" s="229" t="s">
        <v>86</v>
      </c>
      <c r="AY339" s="17" t="s">
        <v>128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84</v>
      </c>
      <c r="BK339" s="230">
        <f>ROUND(I339*H339,2)</f>
        <v>0</v>
      </c>
      <c r="BL339" s="17" t="s">
        <v>135</v>
      </c>
      <c r="BM339" s="229" t="s">
        <v>1111</v>
      </c>
    </row>
    <row r="340" s="2" customFormat="1">
      <c r="A340" s="38"/>
      <c r="B340" s="39"/>
      <c r="C340" s="40"/>
      <c r="D340" s="231" t="s">
        <v>137</v>
      </c>
      <c r="E340" s="40"/>
      <c r="F340" s="232" t="s">
        <v>1112</v>
      </c>
      <c r="G340" s="40"/>
      <c r="H340" s="40"/>
      <c r="I340" s="233"/>
      <c r="J340" s="40"/>
      <c r="K340" s="40"/>
      <c r="L340" s="44"/>
      <c r="M340" s="278"/>
      <c r="N340" s="279"/>
      <c r="O340" s="280"/>
      <c r="P340" s="280"/>
      <c r="Q340" s="280"/>
      <c r="R340" s="280"/>
      <c r="S340" s="280"/>
      <c r="T340" s="281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137</v>
      </c>
      <c r="AU340" s="17" t="s">
        <v>86</v>
      </c>
    </row>
    <row r="341" s="2" customFormat="1" ht="6.96" customHeight="1">
      <c r="A341" s="38"/>
      <c r="B341" s="66"/>
      <c r="C341" s="67"/>
      <c r="D341" s="67"/>
      <c r="E341" s="67"/>
      <c r="F341" s="67"/>
      <c r="G341" s="67"/>
      <c r="H341" s="67"/>
      <c r="I341" s="67"/>
      <c r="J341" s="67"/>
      <c r="K341" s="67"/>
      <c r="L341" s="44"/>
      <c r="M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</row>
  </sheetData>
  <sheetProtection sheet="1" autoFilter="0" formatColumns="0" formatRows="0" objects="1" scenarios="1" spinCount="100000" saltValue="mWRQsDv/zhJkM9Pld4sqFNXLdPS68hM0/xz5JosDVyZMcOLDrvZV5DVLrrmY9ZvDVmAklK7rHPFaVXwGmiuWVA==" hashValue="xU/Hgiw2nVUxbbVmqWGLkVvsYoTMRXbas04VxmoaNBWY/x+jLsSU0jVwzTMIzMesmyTBXJOvjbwi5yfJWoY05w==" algorithmName="SHA-512" password="CC35"/>
  <autoFilter ref="C121:K34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ul. Pernerova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1113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24. 12. 2021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ROUND((SUM(BE120:BE308)),  2)</f>
        <v>0</v>
      </c>
      <c r="G33" s="38"/>
      <c r="H33" s="38"/>
      <c r="I33" s="155">
        <v>0.20999999999999999</v>
      </c>
      <c r="J33" s="154">
        <f>ROUND(((SUM(BE120:BE308))*I33),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ROUND((SUM(BF120:BF308)),  2)</f>
        <v>0</v>
      </c>
      <c r="G34" s="38"/>
      <c r="H34" s="38"/>
      <c r="I34" s="155">
        <v>0.12</v>
      </c>
      <c r="J34" s="154">
        <f>ROUND(((SUM(BF120:BF308))*I34),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ROUND((SUM(BG120:BG308)),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ROUND((SUM(BH120:BH308)),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ROUND((SUM(BI120:BI308)),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ul. Pernerova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381-21-401 - SO 401 VEŘEJNÉ OSVĚTLENÍ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Choceň</v>
      </c>
      <c r="G89" s="40"/>
      <c r="H89" s="40"/>
      <c r="I89" s="32" t="s">
        <v>22</v>
      </c>
      <c r="J89" s="79" t="str">
        <f>IF(J12="","",J12)</f>
        <v>24. 12. 2021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Choceň</v>
      </c>
      <c r="G91" s="40"/>
      <c r="H91" s="40"/>
      <c r="I91" s="32" t="s">
        <v>30</v>
      </c>
      <c r="J91" s="36" t="str">
        <f>E21</f>
        <v>JDS projekt,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Suchánek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1114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1115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1116</v>
      </c>
      <c r="E99" s="188"/>
      <c r="F99" s="188"/>
      <c r="G99" s="188"/>
      <c r="H99" s="188"/>
      <c r="I99" s="188"/>
      <c r="J99" s="189">
        <f>J211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1117</v>
      </c>
      <c r="E100" s="188"/>
      <c r="F100" s="188"/>
      <c r="G100" s="188"/>
      <c r="H100" s="188"/>
      <c r="I100" s="188"/>
      <c r="J100" s="189">
        <f>J240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Chodník ul. Pernerova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97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381-21-401 - SO 401 VEŘEJNÉ OSVĚTLENÍ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Choceň</v>
      </c>
      <c r="G114" s="40"/>
      <c r="H114" s="40"/>
      <c r="I114" s="32" t="s">
        <v>22</v>
      </c>
      <c r="J114" s="79" t="str">
        <f>IF(J12="","",J12)</f>
        <v>24. 12. 2021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>Město Choceň</v>
      </c>
      <c r="G116" s="40"/>
      <c r="H116" s="40"/>
      <c r="I116" s="32" t="s">
        <v>30</v>
      </c>
      <c r="J116" s="36" t="str">
        <f>E21</f>
        <v>JDS projekt,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Suchánek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114</v>
      </c>
      <c r="D119" s="194" t="s">
        <v>61</v>
      </c>
      <c r="E119" s="194" t="s">
        <v>57</v>
      </c>
      <c r="F119" s="194" t="s">
        <v>58</v>
      </c>
      <c r="G119" s="194" t="s">
        <v>115</v>
      </c>
      <c r="H119" s="194" t="s">
        <v>116</v>
      </c>
      <c r="I119" s="194" t="s">
        <v>117</v>
      </c>
      <c r="J119" s="194" t="s">
        <v>101</v>
      </c>
      <c r="K119" s="195" t="s">
        <v>118</v>
      </c>
      <c r="L119" s="196"/>
      <c r="M119" s="100" t="s">
        <v>1</v>
      </c>
      <c r="N119" s="101" t="s">
        <v>40</v>
      </c>
      <c r="O119" s="101" t="s">
        <v>119</v>
      </c>
      <c r="P119" s="101" t="s">
        <v>120</v>
      </c>
      <c r="Q119" s="101" t="s">
        <v>121</v>
      </c>
      <c r="R119" s="101" t="s">
        <v>122</v>
      </c>
      <c r="S119" s="101" t="s">
        <v>123</v>
      </c>
      <c r="T119" s="102" t="s">
        <v>124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125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</f>
        <v>0</v>
      </c>
      <c r="Q120" s="104"/>
      <c r="R120" s="199">
        <f>R121</f>
        <v>0</v>
      </c>
      <c r="S120" s="104"/>
      <c r="T120" s="200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103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75</v>
      </c>
      <c r="E121" s="205" t="s">
        <v>126</v>
      </c>
      <c r="F121" s="205" t="s">
        <v>1118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P122+P211+P240</f>
        <v>0</v>
      </c>
      <c r="Q121" s="210"/>
      <c r="R121" s="211">
        <f>R122+R211+R240</f>
        <v>0</v>
      </c>
      <c r="S121" s="210"/>
      <c r="T121" s="212">
        <f>T122+T211+T240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84</v>
      </c>
      <c r="AT121" s="214" t="s">
        <v>75</v>
      </c>
      <c r="AU121" s="214" t="s">
        <v>76</v>
      </c>
      <c r="AY121" s="213" t="s">
        <v>128</v>
      </c>
      <c r="BK121" s="215">
        <f>BK122+BK211+BK240</f>
        <v>0</v>
      </c>
    </row>
    <row r="122" s="12" customFormat="1" ht="22.8" customHeight="1">
      <c r="A122" s="12"/>
      <c r="B122" s="202"/>
      <c r="C122" s="203"/>
      <c r="D122" s="204" t="s">
        <v>75</v>
      </c>
      <c r="E122" s="216" t="s">
        <v>1119</v>
      </c>
      <c r="F122" s="216" t="s">
        <v>1120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SUM(P123:P210)</f>
        <v>0</v>
      </c>
      <c r="Q122" s="210"/>
      <c r="R122" s="211">
        <f>SUM(R123:R210)</f>
        <v>0</v>
      </c>
      <c r="S122" s="210"/>
      <c r="T122" s="212">
        <f>SUM(T123:T210)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84</v>
      </c>
      <c r="AT122" s="214" t="s">
        <v>75</v>
      </c>
      <c r="AU122" s="214" t="s">
        <v>84</v>
      </c>
      <c r="AY122" s="213" t="s">
        <v>128</v>
      </c>
      <c r="BK122" s="215">
        <f>SUM(BK123:BK210)</f>
        <v>0</v>
      </c>
    </row>
    <row r="123" s="2" customFormat="1" ht="24.15" customHeight="1">
      <c r="A123" s="38"/>
      <c r="B123" s="39"/>
      <c r="C123" s="218" t="s">
        <v>84</v>
      </c>
      <c r="D123" s="218" t="s">
        <v>130</v>
      </c>
      <c r="E123" s="219" t="s">
        <v>1119</v>
      </c>
      <c r="F123" s="220" t="s">
        <v>1121</v>
      </c>
      <c r="G123" s="221" t="s">
        <v>1122</v>
      </c>
      <c r="H123" s="222">
        <v>4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41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135</v>
      </c>
      <c r="AT123" s="229" t="s">
        <v>130</v>
      </c>
      <c r="AU123" s="229" t="s">
        <v>86</v>
      </c>
      <c r="AY123" s="17" t="s">
        <v>128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84</v>
      </c>
      <c r="BK123" s="230">
        <f>ROUND(I123*H123,2)</f>
        <v>0</v>
      </c>
      <c r="BL123" s="17" t="s">
        <v>135</v>
      </c>
      <c r="BM123" s="229" t="s">
        <v>1123</v>
      </c>
    </row>
    <row r="124" s="2" customFormat="1">
      <c r="A124" s="38"/>
      <c r="B124" s="39"/>
      <c r="C124" s="40"/>
      <c r="D124" s="231" t="s">
        <v>137</v>
      </c>
      <c r="E124" s="40"/>
      <c r="F124" s="232" t="s">
        <v>1121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137</v>
      </c>
      <c r="AU124" s="17" t="s">
        <v>86</v>
      </c>
    </row>
    <row r="125" s="2" customFormat="1" ht="24.15" customHeight="1">
      <c r="A125" s="38"/>
      <c r="B125" s="39"/>
      <c r="C125" s="218" t="s">
        <v>86</v>
      </c>
      <c r="D125" s="218" t="s">
        <v>130</v>
      </c>
      <c r="E125" s="219" t="s">
        <v>1119</v>
      </c>
      <c r="F125" s="220" t="s">
        <v>1121</v>
      </c>
      <c r="G125" s="221" t="s">
        <v>1122</v>
      </c>
      <c r="H125" s="222">
        <v>4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135</v>
      </c>
      <c r="AT125" s="229" t="s">
        <v>130</v>
      </c>
      <c r="AU125" s="229" t="s">
        <v>86</v>
      </c>
      <c r="AY125" s="17" t="s">
        <v>128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135</v>
      </c>
      <c r="BM125" s="229" t="s">
        <v>1124</v>
      </c>
    </row>
    <row r="126" s="2" customFormat="1">
      <c r="A126" s="38"/>
      <c r="B126" s="39"/>
      <c r="C126" s="40"/>
      <c r="D126" s="231" t="s">
        <v>137</v>
      </c>
      <c r="E126" s="40"/>
      <c r="F126" s="232" t="s">
        <v>1121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137</v>
      </c>
      <c r="AU126" s="17" t="s">
        <v>86</v>
      </c>
    </row>
    <row r="127" s="2" customFormat="1" ht="33" customHeight="1">
      <c r="A127" s="38"/>
      <c r="B127" s="39"/>
      <c r="C127" s="218" t="s">
        <v>144</v>
      </c>
      <c r="D127" s="218" t="s">
        <v>130</v>
      </c>
      <c r="E127" s="219" t="s">
        <v>1125</v>
      </c>
      <c r="F127" s="220" t="s">
        <v>1126</v>
      </c>
      <c r="G127" s="221" t="s">
        <v>1122</v>
      </c>
      <c r="H127" s="222">
        <v>4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135</v>
      </c>
      <c r="AT127" s="229" t="s">
        <v>130</v>
      </c>
      <c r="AU127" s="229" t="s">
        <v>86</v>
      </c>
      <c r="AY127" s="17" t="s">
        <v>128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135</v>
      </c>
      <c r="BM127" s="229" t="s">
        <v>1127</v>
      </c>
    </row>
    <row r="128" s="2" customFormat="1">
      <c r="A128" s="38"/>
      <c r="B128" s="39"/>
      <c r="C128" s="40"/>
      <c r="D128" s="231" t="s">
        <v>137</v>
      </c>
      <c r="E128" s="40"/>
      <c r="F128" s="232" t="s">
        <v>1126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137</v>
      </c>
      <c r="AU128" s="17" t="s">
        <v>86</v>
      </c>
    </row>
    <row r="129" s="2" customFormat="1" ht="24.15" customHeight="1">
      <c r="A129" s="38"/>
      <c r="B129" s="39"/>
      <c r="C129" s="218" t="s">
        <v>135</v>
      </c>
      <c r="D129" s="218" t="s">
        <v>130</v>
      </c>
      <c r="E129" s="219" t="s">
        <v>1128</v>
      </c>
      <c r="F129" s="220" t="s">
        <v>1129</v>
      </c>
      <c r="G129" s="221" t="s">
        <v>1130</v>
      </c>
      <c r="H129" s="222">
        <v>1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135</v>
      </c>
      <c r="AT129" s="229" t="s">
        <v>130</v>
      </c>
      <c r="AU129" s="229" t="s">
        <v>86</v>
      </c>
      <c r="AY129" s="17" t="s">
        <v>128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135</v>
      </c>
      <c r="BM129" s="229" t="s">
        <v>1131</v>
      </c>
    </row>
    <row r="130" s="2" customFormat="1">
      <c r="A130" s="38"/>
      <c r="B130" s="39"/>
      <c r="C130" s="40"/>
      <c r="D130" s="231" t="s">
        <v>137</v>
      </c>
      <c r="E130" s="40"/>
      <c r="F130" s="232" t="s">
        <v>1129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137</v>
      </c>
      <c r="AU130" s="17" t="s">
        <v>86</v>
      </c>
    </row>
    <row r="131" s="2" customFormat="1" ht="24.15" customHeight="1">
      <c r="A131" s="38"/>
      <c r="B131" s="39"/>
      <c r="C131" s="218" t="s">
        <v>157</v>
      </c>
      <c r="D131" s="218" t="s">
        <v>130</v>
      </c>
      <c r="E131" s="219" t="s">
        <v>1132</v>
      </c>
      <c r="F131" s="220" t="s">
        <v>1133</v>
      </c>
      <c r="G131" s="221" t="s">
        <v>1130</v>
      </c>
      <c r="H131" s="222">
        <v>1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135</v>
      </c>
      <c r="AT131" s="229" t="s">
        <v>130</v>
      </c>
      <c r="AU131" s="229" t="s">
        <v>86</v>
      </c>
      <c r="AY131" s="17" t="s">
        <v>128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135</v>
      </c>
      <c r="BM131" s="229" t="s">
        <v>1134</v>
      </c>
    </row>
    <row r="132" s="2" customFormat="1">
      <c r="A132" s="38"/>
      <c r="B132" s="39"/>
      <c r="C132" s="40"/>
      <c r="D132" s="231" t="s">
        <v>137</v>
      </c>
      <c r="E132" s="40"/>
      <c r="F132" s="232" t="s">
        <v>1133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137</v>
      </c>
      <c r="AU132" s="17" t="s">
        <v>86</v>
      </c>
    </row>
    <row r="133" s="2" customFormat="1" ht="24.15" customHeight="1">
      <c r="A133" s="38"/>
      <c r="B133" s="39"/>
      <c r="C133" s="218" t="s">
        <v>165</v>
      </c>
      <c r="D133" s="218" t="s">
        <v>130</v>
      </c>
      <c r="E133" s="219" t="s">
        <v>1132</v>
      </c>
      <c r="F133" s="220" t="s">
        <v>1133</v>
      </c>
      <c r="G133" s="221" t="s">
        <v>1130</v>
      </c>
      <c r="H133" s="222">
        <v>1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135</v>
      </c>
      <c r="AT133" s="229" t="s">
        <v>130</v>
      </c>
      <c r="AU133" s="229" t="s">
        <v>86</v>
      </c>
      <c r="AY133" s="17" t="s">
        <v>128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135</v>
      </c>
      <c r="BM133" s="229" t="s">
        <v>1135</v>
      </c>
    </row>
    <row r="134" s="2" customFormat="1">
      <c r="A134" s="38"/>
      <c r="B134" s="39"/>
      <c r="C134" s="40"/>
      <c r="D134" s="231" t="s">
        <v>137</v>
      </c>
      <c r="E134" s="40"/>
      <c r="F134" s="232" t="s">
        <v>1133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137</v>
      </c>
      <c r="AU134" s="17" t="s">
        <v>86</v>
      </c>
    </row>
    <row r="135" s="2" customFormat="1" ht="16.5" customHeight="1">
      <c r="A135" s="38"/>
      <c r="B135" s="39"/>
      <c r="C135" s="218" t="s">
        <v>172</v>
      </c>
      <c r="D135" s="218" t="s">
        <v>130</v>
      </c>
      <c r="E135" s="219" t="s">
        <v>1136</v>
      </c>
      <c r="F135" s="220" t="s">
        <v>1137</v>
      </c>
      <c r="G135" s="221" t="s">
        <v>1130</v>
      </c>
      <c r="H135" s="222">
        <v>1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135</v>
      </c>
      <c r="AT135" s="229" t="s">
        <v>130</v>
      </c>
      <c r="AU135" s="229" t="s">
        <v>86</v>
      </c>
      <c r="AY135" s="17" t="s">
        <v>128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135</v>
      </c>
      <c r="BM135" s="229" t="s">
        <v>1138</v>
      </c>
    </row>
    <row r="136" s="2" customFormat="1">
      <c r="A136" s="38"/>
      <c r="B136" s="39"/>
      <c r="C136" s="40"/>
      <c r="D136" s="231" t="s">
        <v>137</v>
      </c>
      <c r="E136" s="40"/>
      <c r="F136" s="232" t="s">
        <v>1137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137</v>
      </c>
      <c r="AU136" s="17" t="s">
        <v>86</v>
      </c>
    </row>
    <row r="137" s="2" customFormat="1" ht="16.5" customHeight="1">
      <c r="A137" s="38"/>
      <c r="B137" s="39"/>
      <c r="C137" s="218" t="s">
        <v>181</v>
      </c>
      <c r="D137" s="218" t="s">
        <v>130</v>
      </c>
      <c r="E137" s="219" t="s">
        <v>1136</v>
      </c>
      <c r="F137" s="220" t="s">
        <v>1137</v>
      </c>
      <c r="G137" s="221" t="s">
        <v>1130</v>
      </c>
      <c r="H137" s="222">
        <v>1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135</v>
      </c>
      <c r="AT137" s="229" t="s">
        <v>130</v>
      </c>
      <c r="AU137" s="229" t="s">
        <v>86</v>
      </c>
      <c r="AY137" s="17" t="s">
        <v>128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135</v>
      </c>
      <c r="BM137" s="229" t="s">
        <v>1139</v>
      </c>
    </row>
    <row r="138" s="2" customFormat="1">
      <c r="A138" s="38"/>
      <c r="B138" s="39"/>
      <c r="C138" s="40"/>
      <c r="D138" s="231" t="s">
        <v>137</v>
      </c>
      <c r="E138" s="40"/>
      <c r="F138" s="232" t="s">
        <v>1137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137</v>
      </c>
      <c r="AU138" s="17" t="s">
        <v>86</v>
      </c>
    </row>
    <row r="139" s="2" customFormat="1" ht="16.5" customHeight="1">
      <c r="A139" s="38"/>
      <c r="B139" s="39"/>
      <c r="C139" s="218" t="s">
        <v>189</v>
      </c>
      <c r="D139" s="218" t="s">
        <v>130</v>
      </c>
      <c r="E139" s="219" t="s">
        <v>1140</v>
      </c>
      <c r="F139" s="220" t="s">
        <v>1141</v>
      </c>
      <c r="G139" s="221" t="s">
        <v>1130</v>
      </c>
      <c r="H139" s="222">
        <v>1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135</v>
      </c>
      <c r="AT139" s="229" t="s">
        <v>130</v>
      </c>
      <c r="AU139" s="229" t="s">
        <v>86</v>
      </c>
      <c r="AY139" s="17" t="s">
        <v>128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135</v>
      </c>
      <c r="BM139" s="229" t="s">
        <v>1142</v>
      </c>
    </row>
    <row r="140" s="2" customFormat="1">
      <c r="A140" s="38"/>
      <c r="B140" s="39"/>
      <c r="C140" s="40"/>
      <c r="D140" s="231" t="s">
        <v>137</v>
      </c>
      <c r="E140" s="40"/>
      <c r="F140" s="232" t="s">
        <v>1141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137</v>
      </c>
      <c r="AU140" s="17" t="s">
        <v>86</v>
      </c>
    </row>
    <row r="141" s="2" customFormat="1" ht="16.5" customHeight="1">
      <c r="A141" s="38"/>
      <c r="B141" s="39"/>
      <c r="C141" s="218" t="s">
        <v>196</v>
      </c>
      <c r="D141" s="218" t="s">
        <v>130</v>
      </c>
      <c r="E141" s="219" t="s">
        <v>1140</v>
      </c>
      <c r="F141" s="220" t="s">
        <v>1141</v>
      </c>
      <c r="G141" s="221" t="s">
        <v>1130</v>
      </c>
      <c r="H141" s="222">
        <v>1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135</v>
      </c>
      <c r="AT141" s="229" t="s">
        <v>130</v>
      </c>
      <c r="AU141" s="229" t="s">
        <v>86</v>
      </c>
      <c r="AY141" s="17" t="s">
        <v>128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135</v>
      </c>
      <c r="BM141" s="229" t="s">
        <v>1143</v>
      </c>
    </row>
    <row r="142" s="2" customFormat="1">
      <c r="A142" s="38"/>
      <c r="B142" s="39"/>
      <c r="C142" s="40"/>
      <c r="D142" s="231" t="s">
        <v>137</v>
      </c>
      <c r="E142" s="40"/>
      <c r="F142" s="232" t="s">
        <v>1141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137</v>
      </c>
      <c r="AU142" s="17" t="s">
        <v>86</v>
      </c>
    </row>
    <row r="143" s="2" customFormat="1" ht="24.15" customHeight="1">
      <c r="A143" s="38"/>
      <c r="B143" s="39"/>
      <c r="C143" s="218" t="s">
        <v>205</v>
      </c>
      <c r="D143" s="218" t="s">
        <v>130</v>
      </c>
      <c r="E143" s="219" t="s">
        <v>1144</v>
      </c>
      <c r="F143" s="220" t="s">
        <v>1145</v>
      </c>
      <c r="G143" s="221" t="s">
        <v>1130</v>
      </c>
      <c r="H143" s="222">
        <v>1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135</v>
      </c>
      <c r="AT143" s="229" t="s">
        <v>130</v>
      </c>
      <c r="AU143" s="229" t="s">
        <v>86</v>
      </c>
      <c r="AY143" s="17" t="s">
        <v>128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135</v>
      </c>
      <c r="BM143" s="229" t="s">
        <v>1146</v>
      </c>
    </row>
    <row r="144" s="2" customFormat="1">
      <c r="A144" s="38"/>
      <c r="B144" s="39"/>
      <c r="C144" s="40"/>
      <c r="D144" s="231" t="s">
        <v>137</v>
      </c>
      <c r="E144" s="40"/>
      <c r="F144" s="232" t="s">
        <v>1145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137</v>
      </c>
      <c r="AU144" s="17" t="s">
        <v>86</v>
      </c>
    </row>
    <row r="145" s="2" customFormat="1" ht="24.15" customHeight="1">
      <c r="A145" s="38"/>
      <c r="B145" s="39"/>
      <c r="C145" s="218" t="s">
        <v>8</v>
      </c>
      <c r="D145" s="218" t="s">
        <v>130</v>
      </c>
      <c r="E145" s="219" t="s">
        <v>1147</v>
      </c>
      <c r="F145" s="220" t="s">
        <v>1148</v>
      </c>
      <c r="G145" s="221" t="s">
        <v>1122</v>
      </c>
      <c r="H145" s="222">
        <v>8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135</v>
      </c>
      <c r="AT145" s="229" t="s">
        <v>130</v>
      </c>
      <c r="AU145" s="229" t="s">
        <v>86</v>
      </c>
      <c r="AY145" s="17" t="s">
        <v>128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135</v>
      </c>
      <c r="BM145" s="229" t="s">
        <v>1149</v>
      </c>
    </row>
    <row r="146" s="2" customFormat="1">
      <c r="A146" s="38"/>
      <c r="B146" s="39"/>
      <c r="C146" s="40"/>
      <c r="D146" s="231" t="s">
        <v>137</v>
      </c>
      <c r="E146" s="40"/>
      <c r="F146" s="232" t="s">
        <v>1148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137</v>
      </c>
      <c r="AU146" s="17" t="s">
        <v>86</v>
      </c>
    </row>
    <row r="147" s="2" customFormat="1" ht="24.15" customHeight="1">
      <c r="A147" s="38"/>
      <c r="B147" s="39"/>
      <c r="C147" s="218" t="s">
        <v>223</v>
      </c>
      <c r="D147" s="218" t="s">
        <v>130</v>
      </c>
      <c r="E147" s="219" t="s">
        <v>1150</v>
      </c>
      <c r="F147" s="220" t="s">
        <v>1151</v>
      </c>
      <c r="G147" s="221" t="s">
        <v>1122</v>
      </c>
      <c r="H147" s="222">
        <v>9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135</v>
      </c>
      <c r="AT147" s="229" t="s">
        <v>130</v>
      </c>
      <c r="AU147" s="229" t="s">
        <v>86</v>
      </c>
      <c r="AY147" s="17" t="s">
        <v>128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135</v>
      </c>
      <c r="BM147" s="229" t="s">
        <v>1152</v>
      </c>
    </row>
    <row r="148" s="2" customFormat="1">
      <c r="A148" s="38"/>
      <c r="B148" s="39"/>
      <c r="C148" s="40"/>
      <c r="D148" s="231" t="s">
        <v>137</v>
      </c>
      <c r="E148" s="40"/>
      <c r="F148" s="232" t="s">
        <v>1151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137</v>
      </c>
      <c r="AU148" s="17" t="s">
        <v>86</v>
      </c>
    </row>
    <row r="149" s="2" customFormat="1" ht="16.5" customHeight="1">
      <c r="A149" s="38"/>
      <c r="B149" s="39"/>
      <c r="C149" s="218" t="s">
        <v>230</v>
      </c>
      <c r="D149" s="218" t="s">
        <v>130</v>
      </c>
      <c r="E149" s="219" t="s">
        <v>1153</v>
      </c>
      <c r="F149" s="220" t="s">
        <v>1154</v>
      </c>
      <c r="G149" s="221" t="s">
        <v>208</v>
      </c>
      <c r="H149" s="222">
        <v>8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135</v>
      </c>
      <c r="AT149" s="229" t="s">
        <v>130</v>
      </c>
      <c r="AU149" s="229" t="s">
        <v>86</v>
      </c>
      <c r="AY149" s="17" t="s">
        <v>128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135</v>
      </c>
      <c r="BM149" s="229" t="s">
        <v>1155</v>
      </c>
    </row>
    <row r="150" s="2" customFormat="1">
      <c r="A150" s="38"/>
      <c r="B150" s="39"/>
      <c r="C150" s="40"/>
      <c r="D150" s="231" t="s">
        <v>137</v>
      </c>
      <c r="E150" s="40"/>
      <c r="F150" s="232" t="s">
        <v>1154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137</v>
      </c>
      <c r="AU150" s="17" t="s">
        <v>86</v>
      </c>
    </row>
    <row r="151" s="2" customFormat="1" ht="24.15" customHeight="1">
      <c r="A151" s="38"/>
      <c r="B151" s="39"/>
      <c r="C151" s="218" t="s">
        <v>237</v>
      </c>
      <c r="D151" s="218" t="s">
        <v>130</v>
      </c>
      <c r="E151" s="219" t="s">
        <v>1156</v>
      </c>
      <c r="F151" s="220" t="s">
        <v>1157</v>
      </c>
      <c r="G151" s="221" t="s">
        <v>208</v>
      </c>
      <c r="H151" s="222">
        <v>3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135</v>
      </c>
      <c r="AT151" s="229" t="s">
        <v>130</v>
      </c>
      <c r="AU151" s="229" t="s">
        <v>86</v>
      </c>
      <c r="AY151" s="17" t="s">
        <v>128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135</v>
      </c>
      <c r="BM151" s="229" t="s">
        <v>1158</v>
      </c>
    </row>
    <row r="152" s="2" customFormat="1">
      <c r="A152" s="38"/>
      <c r="B152" s="39"/>
      <c r="C152" s="40"/>
      <c r="D152" s="231" t="s">
        <v>137</v>
      </c>
      <c r="E152" s="40"/>
      <c r="F152" s="232" t="s">
        <v>1157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137</v>
      </c>
      <c r="AU152" s="17" t="s">
        <v>86</v>
      </c>
    </row>
    <row r="153" s="2" customFormat="1" ht="24.15" customHeight="1">
      <c r="A153" s="38"/>
      <c r="B153" s="39"/>
      <c r="C153" s="218" t="s">
        <v>243</v>
      </c>
      <c r="D153" s="218" t="s">
        <v>130</v>
      </c>
      <c r="E153" s="219" t="s">
        <v>1159</v>
      </c>
      <c r="F153" s="220" t="s">
        <v>1160</v>
      </c>
      <c r="G153" s="221" t="s">
        <v>1130</v>
      </c>
      <c r="H153" s="222">
        <v>1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135</v>
      </c>
      <c r="AT153" s="229" t="s">
        <v>130</v>
      </c>
      <c r="AU153" s="229" t="s">
        <v>86</v>
      </c>
      <c r="AY153" s="17" t="s">
        <v>128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135</v>
      </c>
      <c r="BM153" s="229" t="s">
        <v>1161</v>
      </c>
    </row>
    <row r="154" s="2" customFormat="1">
      <c r="A154" s="38"/>
      <c r="B154" s="39"/>
      <c r="C154" s="40"/>
      <c r="D154" s="231" t="s">
        <v>137</v>
      </c>
      <c r="E154" s="40"/>
      <c r="F154" s="232" t="s">
        <v>1160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137</v>
      </c>
      <c r="AU154" s="17" t="s">
        <v>86</v>
      </c>
    </row>
    <row r="155" s="2" customFormat="1" ht="24.15" customHeight="1">
      <c r="A155" s="38"/>
      <c r="B155" s="39"/>
      <c r="C155" s="218" t="s">
        <v>251</v>
      </c>
      <c r="D155" s="218" t="s">
        <v>130</v>
      </c>
      <c r="E155" s="219" t="s">
        <v>1162</v>
      </c>
      <c r="F155" s="220" t="s">
        <v>1163</v>
      </c>
      <c r="G155" s="221" t="s">
        <v>1130</v>
      </c>
      <c r="H155" s="222">
        <v>1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135</v>
      </c>
      <c r="AT155" s="229" t="s">
        <v>130</v>
      </c>
      <c r="AU155" s="229" t="s">
        <v>86</v>
      </c>
      <c r="AY155" s="17" t="s">
        <v>128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135</v>
      </c>
      <c r="BM155" s="229" t="s">
        <v>1164</v>
      </c>
    </row>
    <row r="156" s="2" customFormat="1">
      <c r="A156" s="38"/>
      <c r="B156" s="39"/>
      <c r="C156" s="40"/>
      <c r="D156" s="231" t="s">
        <v>137</v>
      </c>
      <c r="E156" s="40"/>
      <c r="F156" s="232" t="s">
        <v>1163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137</v>
      </c>
      <c r="AU156" s="17" t="s">
        <v>86</v>
      </c>
    </row>
    <row r="157" s="2" customFormat="1" ht="24.15" customHeight="1">
      <c r="A157" s="38"/>
      <c r="B157" s="39"/>
      <c r="C157" s="218" t="s">
        <v>260</v>
      </c>
      <c r="D157" s="218" t="s">
        <v>130</v>
      </c>
      <c r="E157" s="219" t="s">
        <v>1165</v>
      </c>
      <c r="F157" s="220" t="s">
        <v>1166</v>
      </c>
      <c r="G157" s="221" t="s">
        <v>1130</v>
      </c>
      <c r="H157" s="222">
        <v>1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135</v>
      </c>
      <c r="AT157" s="229" t="s">
        <v>130</v>
      </c>
      <c r="AU157" s="229" t="s">
        <v>86</v>
      </c>
      <c r="AY157" s="17" t="s">
        <v>128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135</v>
      </c>
      <c r="BM157" s="229" t="s">
        <v>1167</v>
      </c>
    </row>
    <row r="158" s="2" customFormat="1">
      <c r="A158" s="38"/>
      <c r="B158" s="39"/>
      <c r="C158" s="40"/>
      <c r="D158" s="231" t="s">
        <v>137</v>
      </c>
      <c r="E158" s="40"/>
      <c r="F158" s="232" t="s">
        <v>1166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137</v>
      </c>
      <c r="AU158" s="17" t="s">
        <v>86</v>
      </c>
    </row>
    <row r="159" s="2" customFormat="1" ht="24.15" customHeight="1">
      <c r="A159" s="38"/>
      <c r="B159" s="39"/>
      <c r="C159" s="218" t="s">
        <v>267</v>
      </c>
      <c r="D159" s="218" t="s">
        <v>130</v>
      </c>
      <c r="E159" s="219" t="s">
        <v>1168</v>
      </c>
      <c r="F159" s="220" t="s">
        <v>1169</v>
      </c>
      <c r="G159" s="221" t="s">
        <v>1130</v>
      </c>
      <c r="H159" s="222">
        <v>6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135</v>
      </c>
      <c r="AT159" s="229" t="s">
        <v>130</v>
      </c>
      <c r="AU159" s="229" t="s">
        <v>86</v>
      </c>
      <c r="AY159" s="17" t="s">
        <v>128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135</v>
      </c>
      <c r="BM159" s="229" t="s">
        <v>1170</v>
      </c>
    </row>
    <row r="160" s="2" customFormat="1">
      <c r="A160" s="38"/>
      <c r="B160" s="39"/>
      <c r="C160" s="40"/>
      <c r="D160" s="231" t="s">
        <v>137</v>
      </c>
      <c r="E160" s="40"/>
      <c r="F160" s="232" t="s">
        <v>1169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137</v>
      </c>
      <c r="AU160" s="17" t="s">
        <v>86</v>
      </c>
    </row>
    <row r="161" s="2" customFormat="1" ht="24.15" customHeight="1">
      <c r="A161" s="38"/>
      <c r="B161" s="39"/>
      <c r="C161" s="218" t="s">
        <v>266</v>
      </c>
      <c r="D161" s="218" t="s">
        <v>130</v>
      </c>
      <c r="E161" s="219" t="s">
        <v>1171</v>
      </c>
      <c r="F161" s="220" t="s">
        <v>1172</v>
      </c>
      <c r="G161" s="221" t="s">
        <v>1130</v>
      </c>
      <c r="H161" s="222">
        <v>6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135</v>
      </c>
      <c r="AT161" s="229" t="s">
        <v>130</v>
      </c>
      <c r="AU161" s="229" t="s">
        <v>86</v>
      </c>
      <c r="AY161" s="17" t="s">
        <v>128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135</v>
      </c>
      <c r="BM161" s="229" t="s">
        <v>1173</v>
      </c>
    </row>
    <row r="162" s="2" customFormat="1">
      <c r="A162" s="38"/>
      <c r="B162" s="39"/>
      <c r="C162" s="40"/>
      <c r="D162" s="231" t="s">
        <v>137</v>
      </c>
      <c r="E162" s="40"/>
      <c r="F162" s="232" t="s">
        <v>1172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137</v>
      </c>
      <c r="AU162" s="17" t="s">
        <v>86</v>
      </c>
    </row>
    <row r="163" s="2" customFormat="1" ht="16.5" customHeight="1">
      <c r="A163" s="38"/>
      <c r="B163" s="39"/>
      <c r="C163" s="218" t="s">
        <v>7</v>
      </c>
      <c r="D163" s="218" t="s">
        <v>130</v>
      </c>
      <c r="E163" s="219" t="s">
        <v>1174</v>
      </c>
      <c r="F163" s="220" t="s">
        <v>1175</v>
      </c>
      <c r="G163" s="221" t="s">
        <v>1130</v>
      </c>
      <c r="H163" s="222">
        <v>6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135</v>
      </c>
      <c r="AT163" s="229" t="s">
        <v>130</v>
      </c>
      <c r="AU163" s="229" t="s">
        <v>86</v>
      </c>
      <c r="AY163" s="17" t="s">
        <v>128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135</v>
      </c>
      <c r="BM163" s="229" t="s">
        <v>1176</v>
      </c>
    </row>
    <row r="164" s="2" customFormat="1">
      <c r="A164" s="38"/>
      <c r="B164" s="39"/>
      <c r="C164" s="40"/>
      <c r="D164" s="231" t="s">
        <v>137</v>
      </c>
      <c r="E164" s="40"/>
      <c r="F164" s="232" t="s">
        <v>1175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137</v>
      </c>
      <c r="AU164" s="17" t="s">
        <v>86</v>
      </c>
    </row>
    <row r="165" s="2" customFormat="1" ht="16.5" customHeight="1">
      <c r="A165" s="38"/>
      <c r="B165" s="39"/>
      <c r="C165" s="218" t="s">
        <v>295</v>
      </c>
      <c r="D165" s="218" t="s">
        <v>130</v>
      </c>
      <c r="E165" s="219" t="s">
        <v>1177</v>
      </c>
      <c r="F165" s="220" t="s">
        <v>1178</v>
      </c>
      <c r="G165" s="221" t="s">
        <v>208</v>
      </c>
      <c r="H165" s="222">
        <v>210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135</v>
      </c>
      <c r="AT165" s="229" t="s">
        <v>130</v>
      </c>
      <c r="AU165" s="229" t="s">
        <v>86</v>
      </c>
      <c r="AY165" s="17" t="s">
        <v>128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135</v>
      </c>
      <c r="BM165" s="229" t="s">
        <v>1179</v>
      </c>
    </row>
    <row r="166" s="2" customFormat="1">
      <c r="A166" s="38"/>
      <c r="B166" s="39"/>
      <c r="C166" s="40"/>
      <c r="D166" s="231" t="s">
        <v>137</v>
      </c>
      <c r="E166" s="40"/>
      <c r="F166" s="232" t="s">
        <v>1178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137</v>
      </c>
      <c r="AU166" s="17" t="s">
        <v>86</v>
      </c>
    </row>
    <row r="167" s="2" customFormat="1" ht="16.5" customHeight="1">
      <c r="A167" s="38"/>
      <c r="B167" s="39"/>
      <c r="C167" s="218" t="s">
        <v>303</v>
      </c>
      <c r="D167" s="218" t="s">
        <v>130</v>
      </c>
      <c r="E167" s="219" t="s">
        <v>1180</v>
      </c>
      <c r="F167" s="220" t="s">
        <v>1181</v>
      </c>
      <c r="G167" s="221" t="s">
        <v>208</v>
      </c>
      <c r="H167" s="222">
        <v>40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135</v>
      </c>
      <c r="AT167" s="229" t="s">
        <v>130</v>
      </c>
      <c r="AU167" s="229" t="s">
        <v>86</v>
      </c>
      <c r="AY167" s="17" t="s">
        <v>128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135</v>
      </c>
      <c r="BM167" s="229" t="s">
        <v>1182</v>
      </c>
    </row>
    <row r="168" s="2" customFormat="1">
      <c r="A168" s="38"/>
      <c r="B168" s="39"/>
      <c r="C168" s="40"/>
      <c r="D168" s="231" t="s">
        <v>137</v>
      </c>
      <c r="E168" s="40"/>
      <c r="F168" s="232" t="s">
        <v>1181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137</v>
      </c>
      <c r="AU168" s="17" t="s">
        <v>86</v>
      </c>
    </row>
    <row r="169" s="2" customFormat="1" ht="16.5" customHeight="1">
      <c r="A169" s="38"/>
      <c r="B169" s="39"/>
      <c r="C169" s="218" t="s">
        <v>214</v>
      </c>
      <c r="D169" s="218" t="s">
        <v>130</v>
      </c>
      <c r="E169" s="219" t="s">
        <v>1183</v>
      </c>
      <c r="F169" s="220" t="s">
        <v>1184</v>
      </c>
      <c r="G169" s="221" t="s">
        <v>1130</v>
      </c>
      <c r="H169" s="222">
        <v>34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135</v>
      </c>
      <c r="AT169" s="229" t="s">
        <v>130</v>
      </c>
      <c r="AU169" s="229" t="s">
        <v>86</v>
      </c>
      <c r="AY169" s="17" t="s">
        <v>128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135</v>
      </c>
      <c r="BM169" s="229" t="s">
        <v>1185</v>
      </c>
    </row>
    <row r="170" s="2" customFormat="1">
      <c r="A170" s="38"/>
      <c r="B170" s="39"/>
      <c r="C170" s="40"/>
      <c r="D170" s="231" t="s">
        <v>137</v>
      </c>
      <c r="E170" s="40"/>
      <c r="F170" s="232" t="s">
        <v>1184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137</v>
      </c>
      <c r="AU170" s="17" t="s">
        <v>86</v>
      </c>
    </row>
    <row r="171" s="2" customFormat="1" ht="16.5" customHeight="1">
      <c r="A171" s="38"/>
      <c r="B171" s="39"/>
      <c r="C171" s="218" t="s">
        <v>322</v>
      </c>
      <c r="D171" s="218" t="s">
        <v>130</v>
      </c>
      <c r="E171" s="219" t="s">
        <v>1186</v>
      </c>
      <c r="F171" s="220" t="s">
        <v>1187</v>
      </c>
      <c r="G171" s="221" t="s">
        <v>208</v>
      </c>
      <c r="H171" s="222">
        <v>270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135</v>
      </c>
      <c r="AT171" s="229" t="s">
        <v>130</v>
      </c>
      <c r="AU171" s="229" t="s">
        <v>86</v>
      </c>
      <c r="AY171" s="17" t="s">
        <v>128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135</v>
      </c>
      <c r="BM171" s="229" t="s">
        <v>1188</v>
      </c>
    </row>
    <row r="172" s="2" customFormat="1">
      <c r="A172" s="38"/>
      <c r="B172" s="39"/>
      <c r="C172" s="40"/>
      <c r="D172" s="231" t="s">
        <v>137</v>
      </c>
      <c r="E172" s="40"/>
      <c r="F172" s="232" t="s">
        <v>1187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137</v>
      </c>
      <c r="AU172" s="17" t="s">
        <v>86</v>
      </c>
    </row>
    <row r="173" s="2" customFormat="1" ht="16.5" customHeight="1">
      <c r="A173" s="38"/>
      <c r="B173" s="39"/>
      <c r="C173" s="218" t="s">
        <v>328</v>
      </c>
      <c r="D173" s="218" t="s">
        <v>130</v>
      </c>
      <c r="E173" s="219" t="s">
        <v>1189</v>
      </c>
      <c r="F173" s="220" t="s">
        <v>1190</v>
      </c>
      <c r="G173" s="221" t="s">
        <v>208</v>
      </c>
      <c r="H173" s="222">
        <v>60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135</v>
      </c>
      <c r="AT173" s="229" t="s">
        <v>130</v>
      </c>
      <c r="AU173" s="229" t="s">
        <v>86</v>
      </c>
      <c r="AY173" s="17" t="s">
        <v>128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135</v>
      </c>
      <c r="BM173" s="229" t="s">
        <v>1191</v>
      </c>
    </row>
    <row r="174" s="2" customFormat="1">
      <c r="A174" s="38"/>
      <c r="B174" s="39"/>
      <c r="C174" s="40"/>
      <c r="D174" s="231" t="s">
        <v>137</v>
      </c>
      <c r="E174" s="40"/>
      <c r="F174" s="232" t="s">
        <v>1190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137</v>
      </c>
      <c r="AU174" s="17" t="s">
        <v>86</v>
      </c>
    </row>
    <row r="175" s="2" customFormat="1" ht="16.5" customHeight="1">
      <c r="A175" s="38"/>
      <c r="B175" s="39"/>
      <c r="C175" s="218" t="s">
        <v>338</v>
      </c>
      <c r="D175" s="218" t="s">
        <v>130</v>
      </c>
      <c r="E175" s="219" t="s">
        <v>1192</v>
      </c>
      <c r="F175" s="220" t="s">
        <v>1193</v>
      </c>
      <c r="G175" s="221" t="s">
        <v>208</v>
      </c>
      <c r="H175" s="222">
        <v>11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135</v>
      </c>
      <c r="AT175" s="229" t="s">
        <v>130</v>
      </c>
      <c r="AU175" s="229" t="s">
        <v>86</v>
      </c>
      <c r="AY175" s="17" t="s">
        <v>128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135</v>
      </c>
      <c r="BM175" s="229" t="s">
        <v>1194</v>
      </c>
    </row>
    <row r="176" s="2" customFormat="1">
      <c r="A176" s="38"/>
      <c r="B176" s="39"/>
      <c r="C176" s="40"/>
      <c r="D176" s="231" t="s">
        <v>137</v>
      </c>
      <c r="E176" s="40"/>
      <c r="F176" s="232" t="s">
        <v>1193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137</v>
      </c>
      <c r="AU176" s="17" t="s">
        <v>86</v>
      </c>
    </row>
    <row r="177" s="2" customFormat="1" ht="37.8" customHeight="1">
      <c r="A177" s="38"/>
      <c r="B177" s="39"/>
      <c r="C177" s="218" t="s">
        <v>343</v>
      </c>
      <c r="D177" s="218" t="s">
        <v>130</v>
      </c>
      <c r="E177" s="219" t="s">
        <v>1195</v>
      </c>
      <c r="F177" s="220" t="s">
        <v>1196</v>
      </c>
      <c r="G177" s="221" t="s">
        <v>1122</v>
      </c>
      <c r="H177" s="222">
        <v>5.5</v>
      </c>
      <c r="I177" s="223"/>
      <c r="J177" s="224">
        <f>ROUND(I177*H177,2)</f>
        <v>0</v>
      </c>
      <c r="K177" s="220" t="s">
        <v>1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135</v>
      </c>
      <c r="AT177" s="229" t="s">
        <v>130</v>
      </c>
      <c r="AU177" s="229" t="s">
        <v>86</v>
      </c>
      <c r="AY177" s="17" t="s">
        <v>128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135</v>
      </c>
      <c r="BM177" s="229" t="s">
        <v>1197</v>
      </c>
    </row>
    <row r="178" s="2" customFormat="1">
      <c r="A178" s="38"/>
      <c r="B178" s="39"/>
      <c r="C178" s="40"/>
      <c r="D178" s="231" t="s">
        <v>137</v>
      </c>
      <c r="E178" s="40"/>
      <c r="F178" s="232" t="s">
        <v>1196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137</v>
      </c>
      <c r="AU178" s="17" t="s">
        <v>86</v>
      </c>
    </row>
    <row r="179" s="2" customFormat="1" ht="24.15" customHeight="1">
      <c r="A179" s="38"/>
      <c r="B179" s="39"/>
      <c r="C179" s="218" t="s">
        <v>349</v>
      </c>
      <c r="D179" s="218" t="s">
        <v>130</v>
      </c>
      <c r="E179" s="219" t="s">
        <v>1198</v>
      </c>
      <c r="F179" s="220" t="s">
        <v>1199</v>
      </c>
      <c r="G179" s="221" t="s">
        <v>208</v>
      </c>
      <c r="H179" s="222">
        <v>270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135</v>
      </c>
      <c r="AT179" s="229" t="s">
        <v>130</v>
      </c>
      <c r="AU179" s="229" t="s">
        <v>86</v>
      </c>
      <c r="AY179" s="17" t="s">
        <v>128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135</v>
      </c>
      <c r="BM179" s="229" t="s">
        <v>1200</v>
      </c>
    </row>
    <row r="180" s="2" customFormat="1">
      <c r="A180" s="38"/>
      <c r="B180" s="39"/>
      <c r="C180" s="40"/>
      <c r="D180" s="231" t="s">
        <v>137</v>
      </c>
      <c r="E180" s="40"/>
      <c r="F180" s="232" t="s">
        <v>1199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137</v>
      </c>
      <c r="AU180" s="17" t="s">
        <v>86</v>
      </c>
    </row>
    <row r="181" s="2" customFormat="1" ht="16.5" customHeight="1">
      <c r="A181" s="38"/>
      <c r="B181" s="39"/>
      <c r="C181" s="218" t="s">
        <v>354</v>
      </c>
      <c r="D181" s="218" t="s">
        <v>130</v>
      </c>
      <c r="E181" s="219" t="s">
        <v>1201</v>
      </c>
      <c r="F181" s="220" t="s">
        <v>1202</v>
      </c>
      <c r="G181" s="221" t="s">
        <v>1130</v>
      </c>
      <c r="H181" s="222">
        <v>9</v>
      </c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135</v>
      </c>
      <c r="AT181" s="229" t="s">
        <v>130</v>
      </c>
      <c r="AU181" s="229" t="s">
        <v>86</v>
      </c>
      <c r="AY181" s="17" t="s">
        <v>128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135</v>
      </c>
      <c r="BM181" s="229" t="s">
        <v>1203</v>
      </c>
    </row>
    <row r="182" s="2" customFormat="1">
      <c r="A182" s="38"/>
      <c r="B182" s="39"/>
      <c r="C182" s="40"/>
      <c r="D182" s="231" t="s">
        <v>137</v>
      </c>
      <c r="E182" s="40"/>
      <c r="F182" s="232" t="s">
        <v>1202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137</v>
      </c>
      <c r="AU182" s="17" t="s">
        <v>86</v>
      </c>
    </row>
    <row r="183" s="2" customFormat="1" ht="16.5" customHeight="1">
      <c r="A183" s="38"/>
      <c r="B183" s="39"/>
      <c r="C183" s="218" t="s">
        <v>360</v>
      </c>
      <c r="D183" s="218" t="s">
        <v>130</v>
      </c>
      <c r="E183" s="219" t="s">
        <v>1204</v>
      </c>
      <c r="F183" s="220" t="s">
        <v>1205</v>
      </c>
      <c r="G183" s="221" t="s">
        <v>1130</v>
      </c>
      <c r="H183" s="222">
        <v>5</v>
      </c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135</v>
      </c>
      <c r="AT183" s="229" t="s">
        <v>130</v>
      </c>
      <c r="AU183" s="229" t="s">
        <v>86</v>
      </c>
      <c r="AY183" s="17" t="s">
        <v>128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135</v>
      </c>
      <c r="BM183" s="229" t="s">
        <v>1206</v>
      </c>
    </row>
    <row r="184" s="2" customFormat="1">
      <c r="A184" s="38"/>
      <c r="B184" s="39"/>
      <c r="C184" s="40"/>
      <c r="D184" s="231" t="s">
        <v>137</v>
      </c>
      <c r="E184" s="40"/>
      <c r="F184" s="232" t="s">
        <v>1205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137</v>
      </c>
      <c r="AU184" s="17" t="s">
        <v>86</v>
      </c>
    </row>
    <row r="185" s="2" customFormat="1" ht="16.5" customHeight="1">
      <c r="A185" s="38"/>
      <c r="B185" s="39"/>
      <c r="C185" s="218" t="s">
        <v>366</v>
      </c>
      <c r="D185" s="218" t="s">
        <v>130</v>
      </c>
      <c r="E185" s="219" t="s">
        <v>1207</v>
      </c>
      <c r="F185" s="220" t="s">
        <v>1208</v>
      </c>
      <c r="G185" s="221" t="s">
        <v>1122</v>
      </c>
      <c r="H185" s="222">
        <v>12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135</v>
      </c>
      <c r="AT185" s="229" t="s">
        <v>130</v>
      </c>
      <c r="AU185" s="229" t="s">
        <v>86</v>
      </c>
      <c r="AY185" s="17" t="s">
        <v>128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135</v>
      </c>
      <c r="BM185" s="229" t="s">
        <v>1209</v>
      </c>
    </row>
    <row r="186" s="2" customFormat="1">
      <c r="A186" s="38"/>
      <c r="B186" s="39"/>
      <c r="C186" s="40"/>
      <c r="D186" s="231" t="s">
        <v>137</v>
      </c>
      <c r="E186" s="40"/>
      <c r="F186" s="232" t="s">
        <v>1208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137</v>
      </c>
      <c r="AU186" s="17" t="s">
        <v>86</v>
      </c>
    </row>
    <row r="187" s="2" customFormat="1" ht="16.5" customHeight="1">
      <c r="A187" s="38"/>
      <c r="B187" s="39"/>
      <c r="C187" s="218" t="s">
        <v>372</v>
      </c>
      <c r="D187" s="218" t="s">
        <v>130</v>
      </c>
      <c r="E187" s="219" t="s">
        <v>1210</v>
      </c>
      <c r="F187" s="220" t="s">
        <v>1211</v>
      </c>
      <c r="G187" s="221" t="s">
        <v>1122</v>
      </c>
      <c r="H187" s="222">
        <v>16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135</v>
      </c>
      <c r="AT187" s="229" t="s">
        <v>130</v>
      </c>
      <c r="AU187" s="229" t="s">
        <v>86</v>
      </c>
      <c r="AY187" s="17" t="s">
        <v>128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135</v>
      </c>
      <c r="BM187" s="229" t="s">
        <v>1212</v>
      </c>
    </row>
    <row r="188" s="2" customFormat="1">
      <c r="A188" s="38"/>
      <c r="B188" s="39"/>
      <c r="C188" s="40"/>
      <c r="D188" s="231" t="s">
        <v>137</v>
      </c>
      <c r="E188" s="40"/>
      <c r="F188" s="232" t="s">
        <v>1211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137</v>
      </c>
      <c r="AU188" s="17" t="s">
        <v>86</v>
      </c>
    </row>
    <row r="189" s="2" customFormat="1" ht="16.5" customHeight="1">
      <c r="A189" s="38"/>
      <c r="B189" s="39"/>
      <c r="C189" s="218" t="s">
        <v>377</v>
      </c>
      <c r="D189" s="218" t="s">
        <v>130</v>
      </c>
      <c r="E189" s="219" t="s">
        <v>1213</v>
      </c>
      <c r="F189" s="220" t="s">
        <v>1214</v>
      </c>
      <c r="G189" s="221" t="s">
        <v>1215</v>
      </c>
      <c r="H189" s="222">
        <v>40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41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135</v>
      </c>
      <c r="AT189" s="229" t="s">
        <v>130</v>
      </c>
      <c r="AU189" s="229" t="s">
        <v>86</v>
      </c>
      <c r="AY189" s="17" t="s">
        <v>128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84</v>
      </c>
      <c r="BK189" s="230">
        <f>ROUND(I189*H189,2)</f>
        <v>0</v>
      </c>
      <c r="BL189" s="17" t="s">
        <v>135</v>
      </c>
      <c r="BM189" s="229" t="s">
        <v>1216</v>
      </c>
    </row>
    <row r="190" s="2" customFormat="1">
      <c r="A190" s="38"/>
      <c r="B190" s="39"/>
      <c r="C190" s="40"/>
      <c r="D190" s="231" t="s">
        <v>137</v>
      </c>
      <c r="E190" s="40"/>
      <c r="F190" s="232" t="s">
        <v>1214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137</v>
      </c>
      <c r="AU190" s="17" t="s">
        <v>86</v>
      </c>
    </row>
    <row r="191" s="2" customFormat="1" ht="16.5" customHeight="1">
      <c r="A191" s="38"/>
      <c r="B191" s="39"/>
      <c r="C191" s="218" t="s">
        <v>390</v>
      </c>
      <c r="D191" s="218" t="s">
        <v>130</v>
      </c>
      <c r="E191" s="219" t="s">
        <v>1213</v>
      </c>
      <c r="F191" s="220" t="s">
        <v>1214</v>
      </c>
      <c r="G191" s="221" t="s">
        <v>1215</v>
      </c>
      <c r="H191" s="222">
        <v>40</v>
      </c>
      <c r="I191" s="223"/>
      <c r="J191" s="224">
        <f>ROUND(I191*H191,2)</f>
        <v>0</v>
      </c>
      <c r="K191" s="220" t="s">
        <v>1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135</v>
      </c>
      <c r="AT191" s="229" t="s">
        <v>130</v>
      </c>
      <c r="AU191" s="229" t="s">
        <v>86</v>
      </c>
      <c r="AY191" s="17" t="s">
        <v>128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135</v>
      </c>
      <c r="BM191" s="229" t="s">
        <v>1217</v>
      </c>
    </row>
    <row r="192" s="2" customFormat="1">
      <c r="A192" s="38"/>
      <c r="B192" s="39"/>
      <c r="C192" s="40"/>
      <c r="D192" s="231" t="s">
        <v>137</v>
      </c>
      <c r="E192" s="40"/>
      <c r="F192" s="232" t="s">
        <v>1214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137</v>
      </c>
      <c r="AU192" s="17" t="s">
        <v>86</v>
      </c>
    </row>
    <row r="193" s="2" customFormat="1" ht="24.15" customHeight="1">
      <c r="A193" s="38"/>
      <c r="B193" s="39"/>
      <c r="C193" s="218" t="s">
        <v>397</v>
      </c>
      <c r="D193" s="218" t="s">
        <v>130</v>
      </c>
      <c r="E193" s="219" t="s">
        <v>1218</v>
      </c>
      <c r="F193" s="220" t="s">
        <v>1219</v>
      </c>
      <c r="G193" s="221" t="s">
        <v>1130</v>
      </c>
      <c r="H193" s="222">
        <v>1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135</v>
      </c>
      <c r="AT193" s="229" t="s">
        <v>130</v>
      </c>
      <c r="AU193" s="229" t="s">
        <v>86</v>
      </c>
      <c r="AY193" s="17" t="s">
        <v>128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135</v>
      </c>
      <c r="BM193" s="229" t="s">
        <v>1220</v>
      </c>
    </row>
    <row r="194" s="2" customFormat="1">
      <c r="A194" s="38"/>
      <c r="B194" s="39"/>
      <c r="C194" s="40"/>
      <c r="D194" s="231" t="s">
        <v>137</v>
      </c>
      <c r="E194" s="40"/>
      <c r="F194" s="232" t="s">
        <v>1219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137</v>
      </c>
      <c r="AU194" s="17" t="s">
        <v>86</v>
      </c>
    </row>
    <row r="195" s="2" customFormat="1" ht="24.15" customHeight="1">
      <c r="A195" s="38"/>
      <c r="B195" s="39"/>
      <c r="C195" s="218" t="s">
        <v>404</v>
      </c>
      <c r="D195" s="218" t="s">
        <v>130</v>
      </c>
      <c r="E195" s="219" t="s">
        <v>1218</v>
      </c>
      <c r="F195" s="220" t="s">
        <v>1219</v>
      </c>
      <c r="G195" s="221" t="s">
        <v>1130</v>
      </c>
      <c r="H195" s="222">
        <v>1</v>
      </c>
      <c r="I195" s="223"/>
      <c r="J195" s="224">
        <f>ROUND(I195*H195,2)</f>
        <v>0</v>
      </c>
      <c r="K195" s="220" t="s">
        <v>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135</v>
      </c>
      <c r="AT195" s="229" t="s">
        <v>130</v>
      </c>
      <c r="AU195" s="229" t="s">
        <v>86</v>
      </c>
      <c r="AY195" s="17" t="s">
        <v>128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135</v>
      </c>
      <c r="BM195" s="229" t="s">
        <v>1221</v>
      </c>
    </row>
    <row r="196" s="2" customFormat="1">
      <c r="A196" s="38"/>
      <c r="B196" s="39"/>
      <c r="C196" s="40"/>
      <c r="D196" s="231" t="s">
        <v>137</v>
      </c>
      <c r="E196" s="40"/>
      <c r="F196" s="232" t="s">
        <v>1219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137</v>
      </c>
      <c r="AU196" s="17" t="s">
        <v>86</v>
      </c>
    </row>
    <row r="197" s="2" customFormat="1" ht="24.15" customHeight="1">
      <c r="A197" s="38"/>
      <c r="B197" s="39"/>
      <c r="C197" s="218" t="s">
        <v>371</v>
      </c>
      <c r="D197" s="218" t="s">
        <v>130</v>
      </c>
      <c r="E197" s="219" t="s">
        <v>1218</v>
      </c>
      <c r="F197" s="220" t="s">
        <v>1219</v>
      </c>
      <c r="G197" s="221" t="s">
        <v>1130</v>
      </c>
      <c r="H197" s="222">
        <v>1</v>
      </c>
      <c r="I197" s="223"/>
      <c r="J197" s="224">
        <f>ROUND(I197*H197,2)</f>
        <v>0</v>
      </c>
      <c r="K197" s="220" t="s">
        <v>1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135</v>
      </c>
      <c r="AT197" s="229" t="s">
        <v>130</v>
      </c>
      <c r="AU197" s="229" t="s">
        <v>86</v>
      </c>
      <c r="AY197" s="17" t="s">
        <v>128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135</v>
      </c>
      <c r="BM197" s="229" t="s">
        <v>1222</v>
      </c>
    </row>
    <row r="198" s="2" customFormat="1">
      <c r="A198" s="38"/>
      <c r="B198" s="39"/>
      <c r="C198" s="40"/>
      <c r="D198" s="231" t="s">
        <v>137</v>
      </c>
      <c r="E198" s="40"/>
      <c r="F198" s="232" t="s">
        <v>1219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137</v>
      </c>
      <c r="AU198" s="17" t="s">
        <v>86</v>
      </c>
    </row>
    <row r="199" s="2" customFormat="1" ht="24.15" customHeight="1">
      <c r="A199" s="38"/>
      <c r="B199" s="39"/>
      <c r="C199" s="218" t="s">
        <v>415</v>
      </c>
      <c r="D199" s="218" t="s">
        <v>130</v>
      </c>
      <c r="E199" s="219" t="s">
        <v>1218</v>
      </c>
      <c r="F199" s="220" t="s">
        <v>1219</v>
      </c>
      <c r="G199" s="221" t="s">
        <v>1130</v>
      </c>
      <c r="H199" s="222">
        <v>6</v>
      </c>
      <c r="I199" s="223"/>
      <c r="J199" s="224">
        <f>ROUND(I199*H199,2)</f>
        <v>0</v>
      </c>
      <c r="K199" s="220" t="s">
        <v>1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135</v>
      </c>
      <c r="AT199" s="229" t="s">
        <v>130</v>
      </c>
      <c r="AU199" s="229" t="s">
        <v>86</v>
      </c>
      <c r="AY199" s="17" t="s">
        <v>128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135</v>
      </c>
      <c r="BM199" s="229" t="s">
        <v>1223</v>
      </c>
    </row>
    <row r="200" s="2" customFormat="1">
      <c r="A200" s="38"/>
      <c r="B200" s="39"/>
      <c r="C200" s="40"/>
      <c r="D200" s="231" t="s">
        <v>137</v>
      </c>
      <c r="E200" s="40"/>
      <c r="F200" s="232" t="s">
        <v>1219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137</v>
      </c>
      <c r="AU200" s="17" t="s">
        <v>86</v>
      </c>
    </row>
    <row r="201" s="2" customFormat="1" ht="24.15" customHeight="1">
      <c r="A201" s="38"/>
      <c r="B201" s="39"/>
      <c r="C201" s="218" t="s">
        <v>422</v>
      </c>
      <c r="D201" s="218" t="s">
        <v>130</v>
      </c>
      <c r="E201" s="219" t="s">
        <v>1224</v>
      </c>
      <c r="F201" s="220" t="s">
        <v>1225</v>
      </c>
      <c r="G201" s="221" t="s">
        <v>1130</v>
      </c>
      <c r="H201" s="222">
        <v>1</v>
      </c>
      <c r="I201" s="223"/>
      <c r="J201" s="224">
        <f>ROUND(I201*H201,2)</f>
        <v>0</v>
      </c>
      <c r="K201" s="220" t="s">
        <v>1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135</v>
      </c>
      <c r="AT201" s="229" t="s">
        <v>130</v>
      </c>
      <c r="AU201" s="229" t="s">
        <v>86</v>
      </c>
      <c r="AY201" s="17" t="s">
        <v>128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135</v>
      </c>
      <c r="BM201" s="229" t="s">
        <v>1226</v>
      </c>
    </row>
    <row r="202" s="2" customFormat="1">
      <c r="A202" s="38"/>
      <c r="B202" s="39"/>
      <c r="C202" s="40"/>
      <c r="D202" s="231" t="s">
        <v>137</v>
      </c>
      <c r="E202" s="40"/>
      <c r="F202" s="232" t="s">
        <v>1225</v>
      </c>
      <c r="G202" s="40"/>
      <c r="H202" s="40"/>
      <c r="I202" s="233"/>
      <c r="J202" s="40"/>
      <c r="K202" s="40"/>
      <c r="L202" s="44"/>
      <c r="M202" s="234"/>
      <c r="N202" s="23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137</v>
      </c>
      <c r="AU202" s="17" t="s">
        <v>86</v>
      </c>
    </row>
    <row r="203" s="2" customFormat="1" ht="24.15" customHeight="1">
      <c r="A203" s="38"/>
      <c r="B203" s="39"/>
      <c r="C203" s="218" t="s">
        <v>432</v>
      </c>
      <c r="D203" s="218" t="s">
        <v>130</v>
      </c>
      <c r="E203" s="219" t="s">
        <v>1227</v>
      </c>
      <c r="F203" s="220" t="s">
        <v>1228</v>
      </c>
      <c r="G203" s="221" t="s">
        <v>1130</v>
      </c>
      <c r="H203" s="222">
        <v>1</v>
      </c>
      <c r="I203" s="223"/>
      <c r="J203" s="224">
        <f>ROUND(I203*H203,2)</f>
        <v>0</v>
      </c>
      <c r="K203" s="220" t="s">
        <v>1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135</v>
      </c>
      <c r="AT203" s="229" t="s">
        <v>130</v>
      </c>
      <c r="AU203" s="229" t="s">
        <v>86</v>
      </c>
      <c r="AY203" s="17" t="s">
        <v>128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135</v>
      </c>
      <c r="BM203" s="229" t="s">
        <v>1229</v>
      </c>
    </row>
    <row r="204" s="2" customFormat="1">
      <c r="A204" s="38"/>
      <c r="B204" s="39"/>
      <c r="C204" s="40"/>
      <c r="D204" s="231" t="s">
        <v>137</v>
      </c>
      <c r="E204" s="40"/>
      <c r="F204" s="232" t="s">
        <v>1228</v>
      </c>
      <c r="G204" s="40"/>
      <c r="H204" s="40"/>
      <c r="I204" s="233"/>
      <c r="J204" s="40"/>
      <c r="K204" s="40"/>
      <c r="L204" s="44"/>
      <c r="M204" s="234"/>
      <c r="N204" s="23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137</v>
      </c>
      <c r="AU204" s="17" t="s">
        <v>86</v>
      </c>
    </row>
    <row r="205" s="2" customFormat="1" ht="16.5" customHeight="1">
      <c r="A205" s="38"/>
      <c r="B205" s="39"/>
      <c r="C205" s="218" t="s">
        <v>442</v>
      </c>
      <c r="D205" s="218" t="s">
        <v>130</v>
      </c>
      <c r="E205" s="219" t="s">
        <v>1230</v>
      </c>
      <c r="F205" s="220" t="s">
        <v>1231</v>
      </c>
      <c r="G205" s="221" t="s">
        <v>1130</v>
      </c>
      <c r="H205" s="222">
        <v>1</v>
      </c>
      <c r="I205" s="223"/>
      <c r="J205" s="224">
        <f>ROUND(I205*H205,2)</f>
        <v>0</v>
      </c>
      <c r="K205" s="220" t="s">
        <v>1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135</v>
      </c>
      <c r="AT205" s="229" t="s">
        <v>130</v>
      </c>
      <c r="AU205" s="229" t="s">
        <v>86</v>
      </c>
      <c r="AY205" s="17" t="s">
        <v>128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135</v>
      </c>
      <c r="BM205" s="229" t="s">
        <v>1232</v>
      </c>
    </row>
    <row r="206" s="2" customFormat="1">
      <c r="A206" s="38"/>
      <c r="B206" s="39"/>
      <c r="C206" s="40"/>
      <c r="D206" s="231" t="s">
        <v>137</v>
      </c>
      <c r="E206" s="40"/>
      <c r="F206" s="232" t="s">
        <v>1231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137</v>
      </c>
      <c r="AU206" s="17" t="s">
        <v>86</v>
      </c>
    </row>
    <row r="207" s="2" customFormat="1" ht="16.5" customHeight="1">
      <c r="A207" s="38"/>
      <c r="B207" s="39"/>
      <c r="C207" s="218" t="s">
        <v>448</v>
      </c>
      <c r="D207" s="218" t="s">
        <v>130</v>
      </c>
      <c r="E207" s="219" t="s">
        <v>1230</v>
      </c>
      <c r="F207" s="220" t="s">
        <v>1231</v>
      </c>
      <c r="G207" s="221" t="s">
        <v>1130</v>
      </c>
      <c r="H207" s="222">
        <v>6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135</v>
      </c>
      <c r="AT207" s="229" t="s">
        <v>130</v>
      </c>
      <c r="AU207" s="229" t="s">
        <v>86</v>
      </c>
      <c r="AY207" s="17" t="s">
        <v>128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135</v>
      </c>
      <c r="BM207" s="229" t="s">
        <v>1233</v>
      </c>
    </row>
    <row r="208" s="2" customFormat="1">
      <c r="A208" s="38"/>
      <c r="B208" s="39"/>
      <c r="C208" s="40"/>
      <c r="D208" s="231" t="s">
        <v>137</v>
      </c>
      <c r="E208" s="40"/>
      <c r="F208" s="232" t="s">
        <v>1231</v>
      </c>
      <c r="G208" s="40"/>
      <c r="H208" s="40"/>
      <c r="I208" s="233"/>
      <c r="J208" s="40"/>
      <c r="K208" s="40"/>
      <c r="L208" s="44"/>
      <c r="M208" s="234"/>
      <c r="N208" s="23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137</v>
      </c>
      <c r="AU208" s="17" t="s">
        <v>86</v>
      </c>
    </row>
    <row r="209" s="2" customFormat="1" ht="16.5" customHeight="1">
      <c r="A209" s="38"/>
      <c r="B209" s="39"/>
      <c r="C209" s="218" t="s">
        <v>454</v>
      </c>
      <c r="D209" s="218" t="s">
        <v>130</v>
      </c>
      <c r="E209" s="219" t="s">
        <v>1234</v>
      </c>
      <c r="F209" s="220" t="s">
        <v>1235</v>
      </c>
      <c r="G209" s="221" t="s">
        <v>1130</v>
      </c>
      <c r="H209" s="222">
        <v>1</v>
      </c>
      <c r="I209" s="223"/>
      <c r="J209" s="224">
        <f>ROUND(I209*H209,2)</f>
        <v>0</v>
      </c>
      <c r="K209" s="220" t="s">
        <v>1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135</v>
      </c>
      <c r="AT209" s="229" t="s">
        <v>130</v>
      </c>
      <c r="AU209" s="229" t="s">
        <v>86</v>
      </c>
      <c r="AY209" s="17" t="s">
        <v>128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135</v>
      </c>
      <c r="BM209" s="229" t="s">
        <v>1236</v>
      </c>
    </row>
    <row r="210" s="2" customFormat="1">
      <c r="A210" s="38"/>
      <c r="B210" s="39"/>
      <c r="C210" s="40"/>
      <c r="D210" s="231" t="s">
        <v>137</v>
      </c>
      <c r="E210" s="40"/>
      <c r="F210" s="232" t="s">
        <v>1235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137</v>
      </c>
      <c r="AU210" s="17" t="s">
        <v>86</v>
      </c>
    </row>
    <row r="211" s="12" customFormat="1" ht="22.8" customHeight="1">
      <c r="A211" s="12"/>
      <c r="B211" s="202"/>
      <c r="C211" s="203"/>
      <c r="D211" s="204" t="s">
        <v>75</v>
      </c>
      <c r="E211" s="216" t="s">
        <v>1237</v>
      </c>
      <c r="F211" s="216" t="s">
        <v>1238</v>
      </c>
      <c r="G211" s="203"/>
      <c r="H211" s="203"/>
      <c r="I211" s="206"/>
      <c r="J211" s="217">
        <f>BK211</f>
        <v>0</v>
      </c>
      <c r="K211" s="203"/>
      <c r="L211" s="208"/>
      <c r="M211" s="209"/>
      <c r="N211" s="210"/>
      <c r="O211" s="210"/>
      <c r="P211" s="211">
        <f>SUM(P212:P239)</f>
        <v>0</v>
      </c>
      <c r="Q211" s="210"/>
      <c r="R211" s="211">
        <f>SUM(R212:R239)</f>
        <v>0</v>
      </c>
      <c r="S211" s="210"/>
      <c r="T211" s="212">
        <f>SUM(T212:T239)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3" t="s">
        <v>84</v>
      </c>
      <c r="AT211" s="214" t="s">
        <v>75</v>
      </c>
      <c r="AU211" s="214" t="s">
        <v>84</v>
      </c>
      <c r="AY211" s="213" t="s">
        <v>128</v>
      </c>
      <c r="BK211" s="215">
        <f>SUM(BK212:BK239)</f>
        <v>0</v>
      </c>
    </row>
    <row r="212" s="2" customFormat="1" ht="16.5" customHeight="1">
      <c r="A212" s="38"/>
      <c r="B212" s="39"/>
      <c r="C212" s="218" t="s">
        <v>462</v>
      </c>
      <c r="D212" s="218" t="s">
        <v>130</v>
      </c>
      <c r="E212" s="219" t="s">
        <v>1239</v>
      </c>
      <c r="F212" s="220" t="s">
        <v>1240</v>
      </c>
      <c r="G212" s="221" t="s">
        <v>1122</v>
      </c>
      <c r="H212" s="222">
        <v>8</v>
      </c>
      <c r="I212" s="223"/>
      <c r="J212" s="224">
        <f>ROUND(I212*H212,2)</f>
        <v>0</v>
      </c>
      <c r="K212" s="220" t="s">
        <v>1</v>
      </c>
      <c r="L212" s="44"/>
      <c r="M212" s="225" t="s">
        <v>1</v>
      </c>
      <c r="N212" s="226" t="s">
        <v>41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135</v>
      </c>
      <c r="AT212" s="229" t="s">
        <v>130</v>
      </c>
      <c r="AU212" s="229" t="s">
        <v>86</v>
      </c>
      <c r="AY212" s="17" t="s">
        <v>128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135</v>
      </c>
      <c r="BM212" s="229" t="s">
        <v>1241</v>
      </c>
    </row>
    <row r="213" s="2" customFormat="1">
      <c r="A213" s="38"/>
      <c r="B213" s="39"/>
      <c r="C213" s="40"/>
      <c r="D213" s="231" t="s">
        <v>137</v>
      </c>
      <c r="E213" s="40"/>
      <c r="F213" s="232" t="s">
        <v>1240</v>
      </c>
      <c r="G213" s="40"/>
      <c r="H213" s="40"/>
      <c r="I213" s="233"/>
      <c r="J213" s="40"/>
      <c r="K213" s="40"/>
      <c r="L213" s="44"/>
      <c r="M213" s="234"/>
      <c r="N213" s="23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137</v>
      </c>
      <c r="AU213" s="17" t="s">
        <v>86</v>
      </c>
    </row>
    <row r="214" s="2" customFormat="1" ht="16.5" customHeight="1">
      <c r="A214" s="38"/>
      <c r="B214" s="39"/>
      <c r="C214" s="218" t="s">
        <v>163</v>
      </c>
      <c r="D214" s="218" t="s">
        <v>130</v>
      </c>
      <c r="E214" s="219" t="s">
        <v>1242</v>
      </c>
      <c r="F214" s="220" t="s">
        <v>1243</v>
      </c>
      <c r="G214" s="221" t="s">
        <v>208</v>
      </c>
      <c r="H214" s="222">
        <v>22</v>
      </c>
      <c r="I214" s="223"/>
      <c r="J214" s="224">
        <f>ROUND(I214*H214,2)</f>
        <v>0</v>
      </c>
      <c r="K214" s="220" t="s">
        <v>1</v>
      </c>
      <c r="L214" s="44"/>
      <c r="M214" s="225" t="s">
        <v>1</v>
      </c>
      <c r="N214" s="226" t="s">
        <v>41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135</v>
      </c>
      <c r="AT214" s="229" t="s">
        <v>130</v>
      </c>
      <c r="AU214" s="229" t="s">
        <v>86</v>
      </c>
      <c r="AY214" s="17" t="s">
        <v>128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84</v>
      </c>
      <c r="BK214" s="230">
        <f>ROUND(I214*H214,2)</f>
        <v>0</v>
      </c>
      <c r="BL214" s="17" t="s">
        <v>135</v>
      </c>
      <c r="BM214" s="229" t="s">
        <v>1244</v>
      </c>
    </row>
    <row r="215" s="2" customFormat="1">
      <c r="A215" s="38"/>
      <c r="B215" s="39"/>
      <c r="C215" s="40"/>
      <c r="D215" s="231" t="s">
        <v>137</v>
      </c>
      <c r="E215" s="40"/>
      <c r="F215" s="232" t="s">
        <v>1243</v>
      </c>
      <c r="G215" s="40"/>
      <c r="H215" s="40"/>
      <c r="I215" s="233"/>
      <c r="J215" s="40"/>
      <c r="K215" s="40"/>
      <c r="L215" s="44"/>
      <c r="M215" s="234"/>
      <c r="N215" s="23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137</v>
      </c>
      <c r="AU215" s="17" t="s">
        <v>86</v>
      </c>
    </row>
    <row r="216" s="2" customFormat="1" ht="16.5" customHeight="1">
      <c r="A216" s="38"/>
      <c r="B216" s="39"/>
      <c r="C216" s="218" t="s">
        <v>475</v>
      </c>
      <c r="D216" s="218" t="s">
        <v>130</v>
      </c>
      <c r="E216" s="219" t="s">
        <v>1245</v>
      </c>
      <c r="F216" s="220" t="s">
        <v>1246</v>
      </c>
      <c r="G216" s="221" t="s">
        <v>208</v>
      </c>
      <c r="H216" s="222">
        <v>22</v>
      </c>
      <c r="I216" s="223"/>
      <c r="J216" s="224">
        <f>ROUND(I216*H216,2)</f>
        <v>0</v>
      </c>
      <c r="K216" s="220" t="s">
        <v>1</v>
      </c>
      <c r="L216" s="44"/>
      <c r="M216" s="225" t="s">
        <v>1</v>
      </c>
      <c r="N216" s="226" t="s">
        <v>41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135</v>
      </c>
      <c r="AT216" s="229" t="s">
        <v>130</v>
      </c>
      <c r="AU216" s="229" t="s">
        <v>86</v>
      </c>
      <c r="AY216" s="17" t="s">
        <v>128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135</v>
      </c>
      <c r="BM216" s="229" t="s">
        <v>1247</v>
      </c>
    </row>
    <row r="217" s="2" customFormat="1">
      <c r="A217" s="38"/>
      <c r="B217" s="39"/>
      <c r="C217" s="40"/>
      <c r="D217" s="231" t="s">
        <v>137</v>
      </c>
      <c r="E217" s="40"/>
      <c r="F217" s="232" t="s">
        <v>1246</v>
      </c>
      <c r="G217" s="40"/>
      <c r="H217" s="40"/>
      <c r="I217" s="233"/>
      <c r="J217" s="40"/>
      <c r="K217" s="40"/>
      <c r="L217" s="44"/>
      <c r="M217" s="234"/>
      <c r="N217" s="23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137</v>
      </c>
      <c r="AU217" s="17" t="s">
        <v>86</v>
      </c>
    </row>
    <row r="218" s="2" customFormat="1" ht="24.15" customHeight="1">
      <c r="A218" s="38"/>
      <c r="B218" s="39"/>
      <c r="C218" s="218" t="s">
        <v>481</v>
      </c>
      <c r="D218" s="218" t="s">
        <v>130</v>
      </c>
      <c r="E218" s="219" t="s">
        <v>1248</v>
      </c>
      <c r="F218" s="220" t="s">
        <v>1249</v>
      </c>
      <c r="G218" s="221" t="s">
        <v>208</v>
      </c>
      <c r="H218" s="222">
        <v>190</v>
      </c>
      <c r="I218" s="223"/>
      <c r="J218" s="224">
        <f>ROUND(I218*H218,2)</f>
        <v>0</v>
      </c>
      <c r="K218" s="220" t="s">
        <v>1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135</v>
      </c>
      <c r="AT218" s="229" t="s">
        <v>130</v>
      </c>
      <c r="AU218" s="229" t="s">
        <v>86</v>
      </c>
      <c r="AY218" s="17" t="s">
        <v>128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135</v>
      </c>
      <c r="BM218" s="229" t="s">
        <v>1250</v>
      </c>
    </row>
    <row r="219" s="2" customFormat="1">
      <c r="A219" s="38"/>
      <c r="B219" s="39"/>
      <c r="C219" s="40"/>
      <c r="D219" s="231" t="s">
        <v>137</v>
      </c>
      <c r="E219" s="40"/>
      <c r="F219" s="232" t="s">
        <v>1249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137</v>
      </c>
      <c r="AU219" s="17" t="s">
        <v>86</v>
      </c>
    </row>
    <row r="220" s="2" customFormat="1" ht="16.5" customHeight="1">
      <c r="A220" s="38"/>
      <c r="B220" s="39"/>
      <c r="C220" s="218" t="s">
        <v>487</v>
      </c>
      <c r="D220" s="218" t="s">
        <v>130</v>
      </c>
      <c r="E220" s="219" t="s">
        <v>1251</v>
      </c>
      <c r="F220" s="220" t="s">
        <v>1252</v>
      </c>
      <c r="G220" s="221" t="s">
        <v>208</v>
      </c>
      <c r="H220" s="222">
        <v>190</v>
      </c>
      <c r="I220" s="223"/>
      <c r="J220" s="224">
        <f>ROUND(I220*H220,2)</f>
        <v>0</v>
      </c>
      <c r="K220" s="220" t="s">
        <v>1</v>
      </c>
      <c r="L220" s="44"/>
      <c r="M220" s="225" t="s">
        <v>1</v>
      </c>
      <c r="N220" s="226" t="s">
        <v>41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135</v>
      </c>
      <c r="AT220" s="229" t="s">
        <v>130</v>
      </c>
      <c r="AU220" s="229" t="s">
        <v>86</v>
      </c>
      <c r="AY220" s="17" t="s">
        <v>128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135</v>
      </c>
      <c r="BM220" s="229" t="s">
        <v>1253</v>
      </c>
    </row>
    <row r="221" s="2" customFormat="1">
      <c r="A221" s="38"/>
      <c r="B221" s="39"/>
      <c r="C221" s="40"/>
      <c r="D221" s="231" t="s">
        <v>137</v>
      </c>
      <c r="E221" s="40"/>
      <c r="F221" s="232" t="s">
        <v>1252</v>
      </c>
      <c r="G221" s="40"/>
      <c r="H221" s="40"/>
      <c r="I221" s="233"/>
      <c r="J221" s="40"/>
      <c r="K221" s="40"/>
      <c r="L221" s="44"/>
      <c r="M221" s="234"/>
      <c r="N221" s="23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137</v>
      </c>
      <c r="AU221" s="17" t="s">
        <v>86</v>
      </c>
    </row>
    <row r="222" s="2" customFormat="1" ht="33" customHeight="1">
      <c r="A222" s="38"/>
      <c r="B222" s="39"/>
      <c r="C222" s="218" t="s">
        <v>494</v>
      </c>
      <c r="D222" s="218" t="s">
        <v>130</v>
      </c>
      <c r="E222" s="219" t="s">
        <v>1254</v>
      </c>
      <c r="F222" s="220" t="s">
        <v>1255</v>
      </c>
      <c r="G222" s="221" t="s">
        <v>208</v>
      </c>
      <c r="H222" s="222">
        <v>212</v>
      </c>
      <c r="I222" s="223"/>
      <c r="J222" s="224">
        <f>ROUND(I222*H222,2)</f>
        <v>0</v>
      </c>
      <c r="K222" s="220" t="s">
        <v>1</v>
      </c>
      <c r="L222" s="44"/>
      <c r="M222" s="225" t="s">
        <v>1</v>
      </c>
      <c r="N222" s="226" t="s">
        <v>41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135</v>
      </c>
      <c r="AT222" s="229" t="s">
        <v>130</v>
      </c>
      <c r="AU222" s="229" t="s">
        <v>86</v>
      </c>
      <c r="AY222" s="17" t="s">
        <v>128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135</v>
      </c>
      <c r="BM222" s="229" t="s">
        <v>1256</v>
      </c>
    </row>
    <row r="223" s="2" customFormat="1">
      <c r="A223" s="38"/>
      <c r="B223" s="39"/>
      <c r="C223" s="40"/>
      <c r="D223" s="231" t="s">
        <v>137</v>
      </c>
      <c r="E223" s="40"/>
      <c r="F223" s="232" t="s">
        <v>1255</v>
      </c>
      <c r="G223" s="40"/>
      <c r="H223" s="40"/>
      <c r="I223" s="233"/>
      <c r="J223" s="40"/>
      <c r="K223" s="40"/>
      <c r="L223" s="44"/>
      <c r="M223" s="234"/>
      <c r="N223" s="23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137</v>
      </c>
      <c r="AU223" s="17" t="s">
        <v>86</v>
      </c>
    </row>
    <row r="224" s="2" customFormat="1" ht="37.8" customHeight="1">
      <c r="A224" s="38"/>
      <c r="B224" s="39"/>
      <c r="C224" s="218" t="s">
        <v>504</v>
      </c>
      <c r="D224" s="218" t="s">
        <v>130</v>
      </c>
      <c r="E224" s="219" t="s">
        <v>1257</v>
      </c>
      <c r="F224" s="220" t="s">
        <v>1258</v>
      </c>
      <c r="G224" s="221" t="s">
        <v>298</v>
      </c>
      <c r="H224" s="222">
        <v>23</v>
      </c>
      <c r="I224" s="223"/>
      <c r="J224" s="224">
        <f>ROUND(I224*H224,2)</f>
        <v>0</v>
      </c>
      <c r="K224" s="220" t="s">
        <v>1</v>
      </c>
      <c r="L224" s="44"/>
      <c r="M224" s="225" t="s">
        <v>1</v>
      </c>
      <c r="N224" s="226" t="s">
        <v>41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135</v>
      </c>
      <c r="AT224" s="229" t="s">
        <v>130</v>
      </c>
      <c r="AU224" s="229" t="s">
        <v>86</v>
      </c>
      <c r="AY224" s="17" t="s">
        <v>128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135</v>
      </c>
      <c r="BM224" s="229" t="s">
        <v>1259</v>
      </c>
    </row>
    <row r="225" s="2" customFormat="1">
      <c r="A225" s="38"/>
      <c r="B225" s="39"/>
      <c r="C225" s="40"/>
      <c r="D225" s="231" t="s">
        <v>137</v>
      </c>
      <c r="E225" s="40"/>
      <c r="F225" s="232" t="s">
        <v>1258</v>
      </c>
      <c r="G225" s="40"/>
      <c r="H225" s="40"/>
      <c r="I225" s="233"/>
      <c r="J225" s="40"/>
      <c r="K225" s="40"/>
      <c r="L225" s="44"/>
      <c r="M225" s="234"/>
      <c r="N225" s="235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137</v>
      </c>
      <c r="AU225" s="17" t="s">
        <v>86</v>
      </c>
    </row>
    <row r="226" s="2" customFormat="1" ht="16.5" customHeight="1">
      <c r="A226" s="38"/>
      <c r="B226" s="39"/>
      <c r="C226" s="218" t="s">
        <v>510</v>
      </c>
      <c r="D226" s="218" t="s">
        <v>130</v>
      </c>
      <c r="E226" s="219" t="s">
        <v>1260</v>
      </c>
      <c r="F226" s="220" t="s">
        <v>1261</v>
      </c>
      <c r="G226" s="221" t="s">
        <v>208</v>
      </c>
      <c r="H226" s="222">
        <v>190</v>
      </c>
      <c r="I226" s="223"/>
      <c r="J226" s="224">
        <f>ROUND(I226*H226,2)</f>
        <v>0</v>
      </c>
      <c r="K226" s="220" t="s">
        <v>1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135</v>
      </c>
      <c r="AT226" s="229" t="s">
        <v>130</v>
      </c>
      <c r="AU226" s="229" t="s">
        <v>86</v>
      </c>
      <c r="AY226" s="17" t="s">
        <v>128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135</v>
      </c>
      <c r="BM226" s="229" t="s">
        <v>1262</v>
      </c>
    </row>
    <row r="227" s="2" customFormat="1">
      <c r="A227" s="38"/>
      <c r="B227" s="39"/>
      <c r="C227" s="40"/>
      <c r="D227" s="231" t="s">
        <v>137</v>
      </c>
      <c r="E227" s="40"/>
      <c r="F227" s="232" t="s">
        <v>1261</v>
      </c>
      <c r="G227" s="40"/>
      <c r="H227" s="40"/>
      <c r="I227" s="233"/>
      <c r="J227" s="40"/>
      <c r="K227" s="40"/>
      <c r="L227" s="44"/>
      <c r="M227" s="234"/>
      <c r="N227" s="235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137</v>
      </c>
      <c r="AU227" s="17" t="s">
        <v>86</v>
      </c>
    </row>
    <row r="228" s="2" customFormat="1" ht="16.5" customHeight="1">
      <c r="A228" s="38"/>
      <c r="B228" s="39"/>
      <c r="C228" s="218" t="s">
        <v>518</v>
      </c>
      <c r="D228" s="218" t="s">
        <v>130</v>
      </c>
      <c r="E228" s="219" t="s">
        <v>1263</v>
      </c>
      <c r="F228" s="220" t="s">
        <v>1264</v>
      </c>
      <c r="G228" s="221" t="s">
        <v>208</v>
      </c>
      <c r="H228" s="222">
        <v>212</v>
      </c>
      <c r="I228" s="223"/>
      <c r="J228" s="224">
        <f>ROUND(I228*H228,2)</f>
        <v>0</v>
      </c>
      <c r="K228" s="220" t="s">
        <v>1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135</v>
      </c>
      <c r="AT228" s="229" t="s">
        <v>130</v>
      </c>
      <c r="AU228" s="229" t="s">
        <v>86</v>
      </c>
      <c r="AY228" s="17" t="s">
        <v>128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135</v>
      </c>
      <c r="BM228" s="229" t="s">
        <v>1265</v>
      </c>
    </row>
    <row r="229" s="2" customFormat="1">
      <c r="A229" s="38"/>
      <c r="B229" s="39"/>
      <c r="C229" s="40"/>
      <c r="D229" s="231" t="s">
        <v>137</v>
      </c>
      <c r="E229" s="40"/>
      <c r="F229" s="232" t="s">
        <v>1264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137</v>
      </c>
      <c r="AU229" s="17" t="s">
        <v>86</v>
      </c>
    </row>
    <row r="230" s="2" customFormat="1" ht="24.15" customHeight="1">
      <c r="A230" s="38"/>
      <c r="B230" s="39"/>
      <c r="C230" s="218" t="s">
        <v>523</v>
      </c>
      <c r="D230" s="218" t="s">
        <v>130</v>
      </c>
      <c r="E230" s="219" t="s">
        <v>1266</v>
      </c>
      <c r="F230" s="220" t="s">
        <v>1267</v>
      </c>
      <c r="G230" s="221" t="s">
        <v>1130</v>
      </c>
      <c r="H230" s="222">
        <v>8</v>
      </c>
      <c r="I230" s="223"/>
      <c r="J230" s="224">
        <f>ROUND(I230*H230,2)</f>
        <v>0</v>
      </c>
      <c r="K230" s="220" t="s">
        <v>1</v>
      </c>
      <c r="L230" s="44"/>
      <c r="M230" s="225" t="s">
        <v>1</v>
      </c>
      <c r="N230" s="226" t="s">
        <v>41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135</v>
      </c>
      <c r="AT230" s="229" t="s">
        <v>130</v>
      </c>
      <c r="AU230" s="229" t="s">
        <v>86</v>
      </c>
      <c r="AY230" s="17" t="s">
        <v>128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135</v>
      </c>
      <c r="BM230" s="229" t="s">
        <v>1268</v>
      </c>
    </row>
    <row r="231" s="2" customFormat="1">
      <c r="A231" s="38"/>
      <c r="B231" s="39"/>
      <c r="C231" s="40"/>
      <c r="D231" s="231" t="s">
        <v>137</v>
      </c>
      <c r="E231" s="40"/>
      <c r="F231" s="232" t="s">
        <v>1267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137</v>
      </c>
      <c r="AU231" s="17" t="s">
        <v>86</v>
      </c>
    </row>
    <row r="232" s="2" customFormat="1" ht="24.15" customHeight="1">
      <c r="A232" s="38"/>
      <c r="B232" s="39"/>
      <c r="C232" s="218" t="s">
        <v>528</v>
      </c>
      <c r="D232" s="218" t="s">
        <v>130</v>
      </c>
      <c r="E232" s="219" t="s">
        <v>1269</v>
      </c>
      <c r="F232" s="220" t="s">
        <v>1270</v>
      </c>
      <c r="G232" s="221" t="s">
        <v>1130</v>
      </c>
      <c r="H232" s="222">
        <v>1</v>
      </c>
      <c r="I232" s="223"/>
      <c r="J232" s="224">
        <f>ROUND(I232*H232,2)</f>
        <v>0</v>
      </c>
      <c r="K232" s="220" t="s">
        <v>1</v>
      </c>
      <c r="L232" s="44"/>
      <c r="M232" s="225" t="s">
        <v>1</v>
      </c>
      <c r="N232" s="226" t="s">
        <v>41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135</v>
      </c>
      <c r="AT232" s="229" t="s">
        <v>130</v>
      </c>
      <c r="AU232" s="229" t="s">
        <v>86</v>
      </c>
      <c r="AY232" s="17" t="s">
        <v>128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84</v>
      </c>
      <c r="BK232" s="230">
        <f>ROUND(I232*H232,2)</f>
        <v>0</v>
      </c>
      <c r="BL232" s="17" t="s">
        <v>135</v>
      </c>
      <c r="BM232" s="229" t="s">
        <v>1271</v>
      </c>
    </row>
    <row r="233" s="2" customFormat="1">
      <c r="A233" s="38"/>
      <c r="B233" s="39"/>
      <c r="C233" s="40"/>
      <c r="D233" s="231" t="s">
        <v>137</v>
      </c>
      <c r="E233" s="40"/>
      <c r="F233" s="232" t="s">
        <v>1270</v>
      </c>
      <c r="G233" s="40"/>
      <c r="H233" s="40"/>
      <c r="I233" s="233"/>
      <c r="J233" s="40"/>
      <c r="K233" s="40"/>
      <c r="L233" s="44"/>
      <c r="M233" s="234"/>
      <c r="N233" s="235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137</v>
      </c>
      <c r="AU233" s="17" t="s">
        <v>86</v>
      </c>
    </row>
    <row r="234" s="2" customFormat="1" ht="37.8" customHeight="1">
      <c r="A234" s="38"/>
      <c r="B234" s="39"/>
      <c r="C234" s="218" t="s">
        <v>535</v>
      </c>
      <c r="D234" s="218" t="s">
        <v>130</v>
      </c>
      <c r="E234" s="219" t="s">
        <v>1272</v>
      </c>
      <c r="F234" s="220" t="s">
        <v>1273</v>
      </c>
      <c r="G234" s="221" t="s">
        <v>1130</v>
      </c>
      <c r="H234" s="222">
        <v>1</v>
      </c>
      <c r="I234" s="223"/>
      <c r="J234" s="224">
        <f>ROUND(I234*H234,2)</f>
        <v>0</v>
      </c>
      <c r="K234" s="220" t="s">
        <v>1</v>
      </c>
      <c r="L234" s="44"/>
      <c r="M234" s="225" t="s">
        <v>1</v>
      </c>
      <c r="N234" s="226" t="s">
        <v>41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135</v>
      </c>
      <c r="AT234" s="229" t="s">
        <v>130</v>
      </c>
      <c r="AU234" s="229" t="s">
        <v>86</v>
      </c>
      <c r="AY234" s="17" t="s">
        <v>128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135</v>
      </c>
      <c r="BM234" s="229" t="s">
        <v>1274</v>
      </c>
    </row>
    <row r="235" s="2" customFormat="1">
      <c r="A235" s="38"/>
      <c r="B235" s="39"/>
      <c r="C235" s="40"/>
      <c r="D235" s="231" t="s">
        <v>137</v>
      </c>
      <c r="E235" s="40"/>
      <c r="F235" s="232" t="s">
        <v>1273</v>
      </c>
      <c r="G235" s="40"/>
      <c r="H235" s="40"/>
      <c r="I235" s="233"/>
      <c r="J235" s="40"/>
      <c r="K235" s="40"/>
      <c r="L235" s="44"/>
      <c r="M235" s="234"/>
      <c r="N235" s="23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137</v>
      </c>
      <c r="AU235" s="17" t="s">
        <v>86</v>
      </c>
    </row>
    <row r="236" s="2" customFormat="1" ht="37.8" customHeight="1">
      <c r="A236" s="38"/>
      <c r="B236" s="39"/>
      <c r="C236" s="218" t="s">
        <v>546</v>
      </c>
      <c r="D236" s="218" t="s">
        <v>130</v>
      </c>
      <c r="E236" s="219" t="s">
        <v>1275</v>
      </c>
      <c r="F236" s="220" t="s">
        <v>1276</v>
      </c>
      <c r="G236" s="221" t="s">
        <v>1130</v>
      </c>
      <c r="H236" s="222">
        <v>2</v>
      </c>
      <c r="I236" s="223"/>
      <c r="J236" s="224">
        <f>ROUND(I236*H236,2)</f>
        <v>0</v>
      </c>
      <c r="K236" s="220" t="s">
        <v>1</v>
      </c>
      <c r="L236" s="44"/>
      <c r="M236" s="225" t="s">
        <v>1</v>
      </c>
      <c r="N236" s="226" t="s">
        <v>41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135</v>
      </c>
      <c r="AT236" s="229" t="s">
        <v>130</v>
      </c>
      <c r="AU236" s="229" t="s">
        <v>86</v>
      </c>
      <c r="AY236" s="17" t="s">
        <v>128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135</v>
      </c>
      <c r="BM236" s="229" t="s">
        <v>1277</v>
      </c>
    </row>
    <row r="237" s="2" customFormat="1">
      <c r="A237" s="38"/>
      <c r="B237" s="39"/>
      <c r="C237" s="40"/>
      <c r="D237" s="231" t="s">
        <v>137</v>
      </c>
      <c r="E237" s="40"/>
      <c r="F237" s="232" t="s">
        <v>1276</v>
      </c>
      <c r="G237" s="40"/>
      <c r="H237" s="40"/>
      <c r="I237" s="233"/>
      <c r="J237" s="40"/>
      <c r="K237" s="40"/>
      <c r="L237" s="44"/>
      <c r="M237" s="234"/>
      <c r="N237" s="235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137</v>
      </c>
      <c r="AU237" s="17" t="s">
        <v>86</v>
      </c>
    </row>
    <row r="238" s="2" customFormat="1" ht="24.15" customHeight="1">
      <c r="A238" s="38"/>
      <c r="B238" s="39"/>
      <c r="C238" s="218" t="s">
        <v>551</v>
      </c>
      <c r="D238" s="218" t="s">
        <v>130</v>
      </c>
      <c r="E238" s="219" t="s">
        <v>1278</v>
      </c>
      <c r="F238" s="220" t="s">
        <v>1279</v>
      </c>
      <c r="G238" s="221" t="s">
        <v>1130</v>
      </c>
      <c r="H238" s="222">
        <v>6</v>
      </c>
      <c r="I238" s="223"/>
      <c r="J238" s="224">
        <f>ROUND(I238*H238,2)</f>
        <v>0</v>
      </c>
      <c r="K238" s="220" t="s">
        <v>1</v>
      </c>
      <c r="L238" s="44"/>
      <c r="M238" s="225" t="s">
        <v>1</v>
      </c>
      <c r="N238" s="226" t="s">
        <v>41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135</v>
      </c>
      <c r="AT238" s="229" t="s">
        <v>130</v>
      </c>
      <c r="AU238" s="229" t="s">
        <v>86</v>
      </c>
      <c r="AY238" s="17" t="s">
        <v>128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135</v>
      </c>
      <c r="BM238" s="229" t="s">
        <v>1280</v>
      </c>
    </row>
    <row r="239" s="2" customFormat="1">
      <c r="A239" s="38"/>
      <c r="B239" s="39"/>
      <c r="C239" s="40"/>
      <c r="D239" s="231" t="s">
        <v>137</v>
      </c>
      <c r="E239" s="40"/>
      <c r="F239" s="232" t="s">
        <v>1279</v>
      </c>
      <c r="G239" s="40"/>
      <c r="H239" s="40"/>
      <c r="I239" s="233"/>
      <c r="J239" s="40"/>
      <c r="K239" s="40"/>
      <c r="L239" s="44"/>
      <c r="M239" s="234"/>
      <c r="N239" s="23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137</v>
      </c>
      <c r="AU239" s="17" t="s">
        <v>86</v>
      </c>
    </row>
    <row r="240" s="12" customFormat="1" ht="22.8" customHeight="1">
      <c r="A240" s="12"/>
      <c r="B240" s="202"/>
      <c r="C240" s="203"/>
      <c r="D240" s="204" t="s">
        <v>75</v>
      </c>
      <c r="E240" s="216" t="s">
        <v>323</v>
      </c>
      <c r="F240" s="216" t="s">
        <v>1281</v>
      </c>
      <c r="G240" s="203"/>
      <c r="H240" s="203"/>
      <c r="I240" s="206"/>
      <c r="J240" s="217">
        <f>BK240</f>
        <v>0</v>
      </c>
      <c r="K240" s="203"/>
      <c r="L240" s="208"/>
      <c r="M240" s="209"/>
      <c r="N240" s="210"/>
      <c r="O240" s="210"/>
      <c r="P240" s="211">
        <f>SUM(P241:P308)</f>
        <v>0</v>
      </c>
      <c r="Q240" s="210"/>
      <c r="R240" s="211">
        <f>SUM(R241:R308)</f>
        <v>0</v>
      </c>
      <c r="S240" s="210"/>
      <c r="T240" s="212">
        <f>SUM(T241:T308)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3" t="s">
        <v>144</v>
      </c>
      <c r="AT240" s="214" t="s">
        <v>75</v>
      </c>
      <c r="AU240" s="214" t="s">
        <v>84</v>
      </c>
      <c r="AY240" s="213" t="s">
        <v>128</v>
      </c>
      <c r="BK240" s="215">
        <f>SUM(BK241:BK308)</f>
        <v>0</v>
      </c>
    </row>
    <row r="241" s="2" customFormat="1" ht="24.15" customHeight="1">
      <c r="A241" s="38"/>
      <c r="B241" s="39"/>
      <c r="C241" s="268" t="s">
        <v>556</v>
      </c>
      <c r="D241" s="268" t="s">
        <v>323</v>
      </c>
      <c r="E241" s="269" t="s">
        <v>1119</v>
      </c>
      <c r="F241" s="270" t="s">
        <v>1219</v>
      </c>
      <c r="G241" s="271" t="s">
        <v>1130</v>
      </c>
      <c r="H241" s="272">
        <v>1</v>
      </c>
      <c r="I241" s="273"/>
      <c r="J241" s="274">
        <f>ROUND(I241*H241,2)</f>
        <v>0</v>
      </c>
      <c r="K241" s="270" t="s">
        <v>1</v>
      </c>
      <c r="L241" s="275"/>
      <c r="M241" s="276" t="s">
        <v>1</v>
      </c>
      <c r="N241" s="277" t="s">
        <v>41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181</v>
      </c>
      <c r="AT241" s="229" t="s">
        <v>323</v>
      </c>
      <c r="AU241" s="229" t="s">
        <v>86</v>
      </c>
      <c r="AY241" s="17" t="s">
        <v>128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135</v>
      </c>
      <c r="BM241" s="229" t="s">
        <v>1282</v>
      </c>
    </row>
    <row r="242" s="2" customFormat="1">
      <c r="A242" s="38"/>
      <c r="B242" s="39"/>
      <c r="C242" s="40"/>
      <c r="D242" s="231" t="s">
        <v>137</v>
      </c>
      <c r="E242" s="40"/>
      <c r="F242" s="232" t="s">
        <v>1219</v>
      </c>
      <c r="G242" s="40"/>
      <c r="H242" s="40"/>
      <c r="I242" s="233"/>
      <c r="J242" s="40"/>
      <c r="K242" s="40"/>
      <c r="L242" s="44"/>
      <c r="M242" s="234"/>
      <c r="N242" s="235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137</v>
      </c>
      <c r="AU242" s="17" t="s">
        <v>86</v>
      </c>
    </row>
    <row r="243" s="2" customFormat="1" ht="24.15" customHeight="1">
      <c r="A243" s="38"/>
      <c r="B243" s="39"/>
      <c r="C243" s="268" t="s">
        <v>561</v>
      </c>
      <c r="D243" s="268" t="s">
        <v>323</v>
      </c>
      <c r="E243" s="269" t="s">
        <v>1125</v>
      </c>
      <c r="F243" s="270" t="s">
        <v>1225</v>
      </c>
      <c r="G243" s="271" t="s">
        <v>1130</v>
      </c>
      <c r="H243" s="272">
        <v>1</v>
      </c>
      <c r="I243" s="273"/>
      <c r="J243" s="274">
        <f>ROUND(I243*H243,2)</f>
        <v>0</v>
      </c>
      <c r="K243" s="270" t="s">
        <v>1</v>
      </c>
      <c r="L243" s="275"/>
      <c r="M243" s="276" t="s">
        <v>1</v>
      </c>
      <c r="N243" s="277" t="s">
        <v>41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181</v>
      </c>
      <c r="AT243" s="229" t="s">
        <v>323</v>
      </c>
      <c r="AU243" s="229" t="s">
        <v>86</v>
      </c>
      <c r="AY243" s="17" t="s">
        <v>128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135</v>
      </c>
      <c r="BM243" s="229" t="s">
        <v>1283</v>
      </c>
    </row>
    <row r="244" s="2" customFormat="1">
      <c r="A244" s="38"/>
      <c r="B244" s="39"/>
      <c r="C244" s="40"/>
      <c r="D244" s="231" t="s">
        <v>137</v>
      </c>
      <c r="E244" s="40"/>
      <c r="F244" s="232" t="s">
        <v>1225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137</v>
      </c>
      <c r="AU244" s="17" t="s">
        <v>86</v>
      </c>
    </row>
    <row r="245" s="2" customFormat="1" ht="24.15" customHeight="1">
      <c r="A245" s="38"/>
      <c r="B245" s="39"/>
      <c r="C245" s="268" t="s">
        <v>570</v>
      </c>
      <c r="D245" s="268" t="s">
        <v>323</v>
      </c>
      <c r="E245" s="269" t="s">
        <v>1162</v>
      </c>
      <c r="F245" s="270" t="s">
        <v>1228</v>
      </c>
      <c r="G245" s="271" t="s">
        <v>1130</v>
      </c>
      <c r="H245" s="272">
        <v>1</v>
      </c>
      <c r="I245" s="273"/>
      <c r="J245" s="274">
        <f>ROUND(I245*H245,2)</f>
        <v>0</v>
      </c>
      <c r="K245" s="270" t="s">
        <v>1</v>
      </c>
      <c r="L245" s="275"/>
      <c r="M245" s="276" t="s">
        <v>1</v>
      </c>
      <c r="N245" s="277" t="s">
        <v>41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181</v>
      </c>
      <c r="AT245" s="229" t="s">
        <v>323</v>
      </c>
      <c r="AU245" s="229" t="s">
        <v>86</v>
      </c>
      <c r="AY245" s="17" t="s">
        <v>128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135</v>
      </c>
      <c r="BM245" s="229" t="s">
        <v>1284</v>
      </c>
    </row>
    <row r="246" s="2" customFormat="1">
      <c r="A246" s="38"/>
      <c r="B246" s="39"/>
      <c r="C246" s="40"/>
      <c r="D246" s="231" t="s">
        <v>137</v>
      </c>
      <c r="E246" s="40"/>
      <c r="F246" s="232" t="s">
        <v>1228</v>
      </c>
      <c r="G246" s="40"/>
      <c r="H246" s="40"/>
      <c r="I246" s="233"/>
      <c r="J246" s="40"/>
      <c r="K246" s="40"/>
      <c r="L246" s="44"/>
      <c r="M246" s="234"/>
      <c r="N246" s="235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137</v>
      </c>
      <c r="AU246" s="17" t="s">
        <v>86</v>
      </c>
    </row>
    <row r="247" s="2" customFormat="1" ht="16.5" customHeight="1">
      <c r="A247" s="38"/>
      <c r="B247" s="39"/>
      <c r="C247" s="268" t="s">
        <v>576</v>
      </c>
      <c r="D247" s="268" t="s">
        <v>323</v>
      </c>
      <c r="E247" s="269" t="s">
        <v>1195</v>
      </c>
      <c r="F247" s="270" t="s">
        <v>1231</v>
      </c>
      <c r="G247" s="271" t="s">
        <v>1130</v>
      </c>
      <c r="H247" s="272">
        <v>1</v>
      </c>
      <c r="I247" s="273"/>
      <c r="J247" s="274">
        <f>ROUND(I247*H247,2)</f>
        <v>0</v>
      </c>
      <c r="K247" s="270" t="s">
        <v>1</v>
      </c>
      <c r="L247" s="275"/>
      <c r="M247" s="276" t="s">
        <v>1</v>
      </c>
      <c r="N247" s="277" t="s">
        <v>41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181</v>
      </c>
      <c r="AT247" s="229" t="s">
        <v>323</v>
      </c>
      <c r="AU247" s="229" t="s">
        <v>86</v>
      </c>
      <c r="AY247" s="17" t="s">
        <v>128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135</v>
      </c>
      <c r="BM247" s="229" t="s">
        <v>1285</v>
      </c>
    </row>
    <row r="248" s="2" customFormat="1">
      <c r="A248" s="38"/>
      <c r="B248" s="39"/>
      <c r="C248" s="40"/>
      <c r="D248" s="231" t="s">
        <v>137</v>
      </c>
      <c r="E248" s="40"/>
      <c r="F248" s="232" t="s">
        <v>1231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137</v>
      </c>
      <c r="AU248" s="17" t="s">
        <v>86</v>
      </c>
    </row>
    <row r="249" s="2" customFormat="1" ht="16.5" customHeight="1">
      <c r="A249" s="38"/>
      <c r="B249" s="39"/>
      <c r="C249" s="268" t="s">
        <v>582</v>
      </c>
      <c r="D249" s="268" t="s">
        <v>323</v>
      </c>
      <c r="E249" s="269" t="s">
        <v>1213</v>
      </c>
      <c r="F249" s="270" t="s">
        <v>1235</v>
      </c>
      <c r="G249" s="271" t="s">
        <v>1130</v>
      </c>
      <c r="H249" s="272">
        <v>1</v>
      </c>
      <c r="I249" s="273"/>
      <c r="J249" s="274">
        <f>ROUND(I249*H249,2)</f>
        <v>0</v>
      </c>
      <c r="K249" s="270" t="s">
        <v>1</v>
      </c>
      <c r="L249" s="275"/>
      <c r="M249" s="276" t="s">
        <v>1</v>
      </c>
      <c r="N249" s="277" t="s">
        <v>41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181</v>
      </c>
      <c r="AT249" s="229" t="s">
        <v>323</v>
      </c>
      <c r="AU249" s="229" t="s">
        <v>86</v>
      </c>
      <c r="AY249" s="17" t="s">
        <v>128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84</v>
      </c>
      <c r="BK249" s="230">
        <f>ROUND(I249*H249,2)</f>
        <v>0</v>
      </c>
      <c r="BL249" s="17" t="s">
        <v>135</v>
      </c>
      <c r="BM249" s="229" t="s">
        <v>1286</v>
      </c>
    </row>
    <row r="250" s="2" customFormat="1">
      <c r="A250" s="38"/>
      <c r="B250" s="39"/>
      <c r="C250" s="40"/>
      <c r="D250" s="231" t="s">
        <v>137</v>
      </c>
      <c r="E250" s="40"/>
      <c r="F250" s="232" t="s">
        <v>1235</v>
      </c>
      <c r="G250" s="40"/>
      <c r="H250" s="40"/>
      <c r="I250" s="233"/>
      <c r="J250" s="40"/>
      <c r="K250" s="40"/>
      <c r="L250" s="44"/>
      <c r="M250" s="234"/>
      <c r="N250" s="235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137</v>
      </c>
      <c r="AU250" s="17" t="s">
        <v>86</v>
      </c>
    </row>
    <row r="251" s="2" customFormat="1" ht="24.15" customHeight="1">
      <c r="A251" s="38"/>
      <c r="B251" s="39"/>
      <c r="C251" s="268" t="s">
        <v>587</v>
      </c>
      <c r="D251" s="268" t="s">
        <v>323</v>
      </c>
      <c r="E251" s="269" t="s">
        <v>1119</v>
      </c>
      <c r="F251" s="270" t="s">
        <v>1219</v>
      </c>
      <c r="G251" s="271" t="s">
        <v>1130</v>
      </c>
      <c r="H251" s="272">
        <v>1</v>
      </c>
      <c r="I251" s="273"/>
      <c r="J251" s="274">
        <f>ROUND(I251*H251,2)</f>
        <v>0</v>
      </c>
      <c r="K251" s="270" t="s">
        <v>1</v>
      </c>
      <c r="L251" s="275"/>
      <c r="M251" s="276" t="s">
        <v>1</v>
      </c>
      <c r="N251" s="277" t="s">
        <v>41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181</v>
      </c>
      <c r="AT251" s="229" t="s">
        <v>323</v>
      </c>
      <c r="AU251" s="229" t="s">
        <v>86</v>
      </c>
      <c r="AY251" s="17" t="s">
        <v>128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84</v>
      </c>
      <c r="BK251" s="230">
        <f>ROUND(I251*H251,2)</f>
        <v>0</v>
      </c>
      <c r="BL251" s="17" t="s">
        <v>135</v>
      </c>
      <c r="BM251" s="229" t="s">
        <v>1287</v>
      </c>
    </row>
    <row r="252" s="2" customFormat="1">
      <c r="A252" s="38"/>
      <c r="B252" s="39"/>
      <c r="C252" s="40"/>
      <c r="D252" s="231" t="s">
        <v>137</v>
      </c>
      <c r="E252" s="40"/>
      <c r="F252" s="232" t="s">
        <v>1219</v>
      </c>
      <c r="G252" s="40"/>
      <c r="H252" s="40"/>
      <c r="I252" s="233"/>
      <c r="J252" s="40"/>
      <c r="K252" s="40"/>
      <c r="L252" s="44"/>
      <c r="M252" s="234"/>
      <c r="N252" s="235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137</v>
      </c>
      <c r="AU252" s="17" t="s">
        <v>86</v>
      </c>
    </row>
    <row r="253" s="2" customFormat="1" ht="24.15" customHeight="1">
      <c r="A253" s="38"/>
      <c r="B253" s="39"/>
      <c r="C253" s="268" t="s">
        <v>591</v>
      </c>
      <c r="D253" s="268" t="s">
        <v>323</v>
      </c>
      <c r="E253" s="269" t="s">
        <v>1218</v>
      </c>
      <c r="F253" s="270" t="s">
        <v>1129</v>
      </c>
      <c r="G253" s="271" t="s">
        <v>1130</v>
      </c>
      <c r="H253" s="272">
        <v>1</v>
      </c>
      <c r="I253" s="273"/>
      <c r="J253" s="274">
        <f>ROUND(I253*H253,2)</f>
        <v>0</v>
      </c>
      <c r="K253" s="270" t="s">
        <v>1</v>
      </c>
      <c r="L253" s="275"/>
      <c r="M253" s="276" t="s">
        <v>1</v>
      </c>
      <c r="N253" s="277" t="s">
        <v>41</v>
      </c>
      <c r="O253" s="91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181</v>
      </c>
      <c r="AT253" s="229" t="s">
        <v>323</v>
      </c>
      <c r="AU253" s="229" t="s">
        <v>86</v>
      </c>
      <c r="AY253" s="17" t="s">
        <v>128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84</v>
      </c>
      <c r="BK253" s="230">
        <f>ROUND(I253*H253,2)</f>
        <v>0</v>
      </c>
      <c r="BL253" s="17" t="s">
        <v>135</v>
      </c>
      <c r="BM253" s="229" t="s">
        <v>1288</v>
      </c>
    </row>
    <row r="254" s="2" customFormat="1">
      <c r="A254" s="38"/>
      <c r="B254" s="39"/>
      <c r="C254" s="40"/>
      <c r="D254" s="231" t="s">
        <v>137</v>
      </c>
      <c r="E254" s="40"/>
      <c r="F254" s="232" t="s">
        <v>1129</v>
      </c>
      <c r="G254" s="40"/>
      <c r="H254" s="40"/>
      <c r="I254" s="233"/>
      <c r="J254" s="40"/>
      <c r="K254" s="40"/>
      <c r="L254" s="44"/>
      <c r="M254" s="234"/>
      <c r="N254" s="235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137</v>
      </c>
      <c r="AU254" s="17" t="s">
        <v>86</v>
      </c>
    </row>
    <row r="255" s="2" customFormat="1" ht="24.15" customHeight="1">
      <c r="A255" s="38"/>
      <c r="B255" s="39"/>
      <c r="C255" s="268" t="s">
        <v>595</v>
      </c>
      <c r="D255" s="268" t="s">
        <v>323</v>
      </c>
      <c r="E255" s="269" t="s">
        <v>1224</v>
      </c>
      <c r="F255" s="270" t="s">
        <v>1133</v>
      </c>
      <c r="G255" s="271" t="s">
        <v>1130</v>
      </c>
      <c r="H255" s="272">
        <v>1</v>
      </c>
      <c r="I255" s="273"/>
      <c r="J255" s="274">
        <f>ROUND(I255*H255,2)</f>
        <v>0</v>
      </c>
      <c r="K255" s="270" t="s">
        <v>1</v>
      </c>
      <c r="L255" s="275"/>
      <c r="M255" s="276" t="s">
        <v>1</v>
      </c>
      <c r="N255" s="277" t="s">
        <v>41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181</v>
      </c>
      <c r="AT255" s="229" t="s">
        <v>323</v>
      </c>
      <c r="AU255" s="229" t="s">
        <v>86</v>
      </c>
      <c r="AY255" s="17" t="s">
        <v>128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84</v>
      </c>
      <c r="BK255" s="230">
        <f>ROUND(I255*H255,2)</f>
        <v>0</v>
      </c>
      <c r="BL255" s="17" t="s">
        <v>135</v>
      </c>
      <c r="BM255" s="229" t="s">
        <v>1289</v>
      </c>
    </row>
    <row r="256" s="2" customFormat="1">
      <c r="A256" s="38"/>
      <c r="B256" s="39"/>
      <c r="C256" s="40"/>
      <c r="D256" s="231" t="s">
        <v>137</v>
      </c>
      <c r="E256" s="40"/>
      <c r="F256" s="232" t="s">
        <v>1133</v>
      </c>
      <c r="G256" s="40"/>
      <c r="H256" s="40"/>
      <c r="I256" s="233"/>
      <c r="J256" s="40"/>
      <c r="K256" s="40"/>
      <c r="L256" s="44"/>
      <c r="M256" s="234"/>
      <c r="N256" s="235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137</v>
      </c>
      <c r="AU256" s="17" t="s">
        <v>86</v>
      </c>
    </row>
    <row r="257" s="2" customFormat="1" ht="16.5" customHeight="1">
      <c r="A257" s="38"/>
      <c r="B257" s="39"/>
      <c r="C257" s="268" t="s">
        <v>599</v>
      </c>
      <c r="D257" s="268" t="s">
        <v>323</v>
      </c>
      <c r="E257" s="269" t="s">
        <v>1227</v>
      </c>
      <c r="F257" s="270" t="s">
        <v>1137</v>
      </c>
      <c r="G257" s="271" t="s">
        <v>1130</v>
      </c>
      <c r="H257" s="272">
        <v>1</v>
      </c>
      <c r="I257" s="273"/>
      <c r="J257" s="274">
        <f>ROUND(I257*H257,2)</f>
        <v>0</v>
      </c>
      <c r="K257" s="270" t="s">
        <v>1</v>
      </c>
      <c r="L257" s="275"/>
      <c r="M257" s="276" t="s">
        <v>1</v>
      </c>
      <c r="N257" s="277" t="s">
        <v>41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181</v>
      </c>
      <c r="AT257" s="229" t="s">
        <v>323</v>
      </c>
      <c r="AU257" s="229" t="s">
        <v>86</v>
      </c>
      <c r="AY257" s="17" t="s">
        <v>128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135</v>
      </c>
      <c r="BM257" s="229" t="s">
        <v>1290</v>
      </c>
    </row>
    <row r="258" s="2" customFormat="1">
      <c r="A258" s="38"/>
      <c r="B258" s="39"/>
      <c r="C258" s="40"/>
      <c r="D258" s="231" t="s">
        <v>137</v>
      </c>
      <c r="E258" s="40"/>
      <c r="F258" s="232" t="s">
        <v>1137</v>
      </c>
      <c r="G258" s="40"/>
      <c r="H258" s="40"/>
      <c r="I258" s="233"/>
      <c r="J258" s="40"/>
      <c r="K258" s="40"/>
      <c r="L258" s="44"/>
      <c r="M258" s="234"/>
      <c r="N258" s="235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137</v>
      </c>
      <c r="AU258" s="17" t="s">
        <v>86</v>
      </c>
    </row>
    <row r="259" s="2" customFormat="1" ht="16.5" customHeight="1">
      <c r="A259" s="38"/>
      <c r="B259" s="39"/>
      <c r="C259" s="268" t="s">
        <v>603</v>
      </c>
      <c r="D259" s="268" t="s">
        <v>323</v>
      </c>
      <c r="E259" s="269" t="s">
        <v>1230</v>
      </c>
      <c r="F259" s="270" t="s">
        <v>1141</v>
      </c>
      <c r="G259" s="271" t="s">
        <v>1130</v>
      </c>
      <c r="H259" s="272">
        <v>1</v>
      </c>
      <c r="I259" s="273"/>
      <c r="J259" s="274">
        <f>ROUND(I259*H259,2)</f>
        <v>0</v>
      </c>
      <c r="K259" s="270" t="s">
        <v>1</v>
      </c>
      <c r="L259" s="275"/>
      <c r="M259" s="276" t="s">
        <v>1</v>
      </c>
      <c r="N259" s="277" t="s">
        <v>41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181</v>
      </c>
      <c r="AT259" s="229" t="s">
        <v>323</v>
      </c>
      <c r="AU259" s="229" t="s">
        <v>86</v>
      </c>
      <c r="AY259" s="17" t="s">
        <v>128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84</v>
      </c>
      <c r="BK259" s="230">
        <f>ROUND(I259*H259,2)</f>
        <v>0</v>
      </c>
      <c r="BL259" s="17" t="s">
        <v>135</v>
      </c>
      <c r="BM259" s="229" t="s">
        <v>1291</v>
      </c>
    </row>
    <row r="260" s="2" customFormat="1">
      <c r="A260" s="38"/>
      <c r="B260" s="39"/>
      <c r="C260" s="40"/>
      <c r="D260" s="231" t="s">
        <v>137</v>
      </c>
      <c r="E260" s="40"/>
      <c r="F260" s="232" t="s">
        <v>1141</v>
      </c>
      <c r="G260" s="40"/>
      <c r="H260" s="40"/>
      <c r="I260" s="233"/>
      <c r="J260" s="40"/>
      <c r="K260" s="40"/>
      <c r="L260" s="44"/>
      <c r="M260" s="234"/>
      <c r="N260" s="235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137</v>
      </c>
      <c r="AU260" s="17" t="s">
        <v>86</v>
      </c>
    </row>
    <row r="261" s="2" customFormat="1" ht="16.5" customHeight="1">
      <c r="A261" s="38"/>
      <c r="B261" s="39"/>
      <c r="C261" s="268" t="s">
        <v>608</v>
      </c>
      <c r="D261" s="268" t="s">
        <v>323</v>
      </c>
      <c r="E261" s="269" t="s">
        <v>1234</v>
      </c>
      <c r="F261" s="270" t="s">
        <v>1292</v>
      </c>
      <c r="G261" s="271" t="s">
        <v>208</v>
      </c>
      <c r="H261" s="272">
        <v>8</v>
      </c>
      <c r="I261" s="273"/>
      <c r="J261" s="274">
        <f>ROUND(I261*H261,2)</f>
        <v>0</v>
      </c>
      <c r="K261" s="270" t="s">
        <v>1</v>
      </c>
      <c r="L261" s="275"/>
      <c r="M261" s="276" t="s">
        <v>1</v>
      </c>
      <c r="N261" s="277" t="s">
        <v>41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181</v>
      </c>
      <c r="AT261" s="229" t="s">
        <v>323</v>
      </c>
      <c r="AU261" s="229" t="s">
        <v>86</v>
      </c>
      <c r="AY261" s="17" t="s">
        <v>128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84</v>
      </c>
      <c r="BK261" s="230">
        <f>ROUND(I261*H261,2)</f>
        <v>0</v>
      </c>
      <c r="BL261" s="17" t="s">
        <v>135</v>
      </c>
      <c r="BM261" s="229" t="s">
        <v>1293</v>
      </c>
    </row>
    <row r="262" s="2" customFormat="1">
      <c r="A262" s="38"/>
      <c r="B262" s="39"/>
      <c r="C262" s="40"/>
      <c r="D262" s="231" t="s">
        <v>137</v>
      </c>
      <c r="E262" s="40"/>
      <c r="F262" s="232" t="s">
        <v>1292</v>
      </c>
      <c r="G262" s="40"/>
      <c r="H262" s="40"/>
      <c r="I262" s="233"/>
      <c r="J262" s="40"/>
      <c r="K262" s="40"/>
      <c r="L262" s="44"/>
      <c r="M262" s="234"/>
      <c r="N262" s="235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137</v>
      </c>
      <c r="AU262" s="17" t="s">
        <v>86</v>
      </c>
    </row>
    <row r="263" s="2" customFormat="1" ht="16.5" customHeight="1">
      <c r="A263" s="38"/>
      <c r="B263" s="39"/>
      <c r="C263" s="268" t="s">
        <v>612</v>
      </c>
      <c r="D263" s="268" t="s">
        <v>323</v>
      </c>
      <c r="E263" s="269" t="s">
        <v>1128</v>
      </c>
      <c r="F263" s="270" t="s">
        <v>1294</v>
      </c>
      <c r="G263" s="271" t="s">
        <v>208</v>
      </c>
      <c r="H263" s="272">
        <v>3</v>
      </c>
      <c r="I263" s="273"/>
      <c r="J263" s="274">
        <f>ROUND(I263*H263,2)</f>
        <v>0</v>
      </c>
      <c r="K263" s="270" t="s">
        <v>1</v>
      </c>
      <c r="L263" s="275"/>
      <c r="M263" s="276" t="s">
        <v>1</v>
      </c>
      <c r="N263" s="277" t="s">
        <v>41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181</v>
      </c>
      <c r="AT263" s="229" t="s">
        <v>323</v>
      </c>
      <c r="AU263" s="229" t="s">
        <v>86</v>
      </c>
      <c r="AY263" s="17" t="s">
        <v>128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135</v>
      </c>
      <c r="BM263" s="229" t="s">
        <v>1295</v>
      </c>
    </row>
    <row r="264" s="2" customFormat="1">
      <c r="A264" s="38"/>
      <c r="B264" s="39"/>
      <c r="C264" s="40"/>
      <c r="D264" s="231" t="s">
        <v>137</v>
      </c>
      <c r="E264" s="40"/>
      <c r="F264" s="232" t="s">
        <v>1294</v>
      </c>
      <c r="G264" s="40"/>
      <c r="H264" s="40"/>
      <c r="I264" s="233"/>
      <c r="J264" s="40"/>
      <c r="K264" s="40"/>
      <c r="L264" s="44"/>
      <c r="M264" s="234"/>
      <c r="N264" s="235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137</v>
      </c>
      <c r="AU264" s="17" t="s">
        <v>86</v>
      </c>
    </row>
    <row r="265" s="2" customFormat="1" ht="24.15" customHeight="1">
      <c r="A265" s="38"/>
      <c r="B265" s="39"/>
      <c r="C265" s="268" t="s">
        <v>616</v>
      </c>
      <c r="D265" s="268" t="s">
        <v>323</v>
      </c>
      <c r="E265" s="269" t="s">
        <v>1132</v>
      </c>
      <c r="F265" s="270" t="s">
        <v>1160</v>
      </c>
      <c r="G265" s="271" t="s">
        <v>1130</v>
      </c>
      <c r="H265" s="272">
        <v>1</v>
      </c>
      <c r="I265" s="273"/>
      <c r="J265" s="274">
        <f>ROUND(I265*H265,2)</f>
        <v>0</v>
      </c>
      <c r="K265" s="270" t="s">
        <v>1</v>
      </c>
      <c r="L265" s="275"/>
      <c r="M265" s="276" t="s">
        <v>1</v>
      </c>
      <c r="N265" s="277" t="s">
        <v>41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181</v>
      </c>
      <c r="AT265" s="229" t="s">
        <v>323</v>
      </c>
      <c r="AU265" s="229" t="s">
        <v>86</v>
      </c>
      <c r="AY265" s="17" t="s">
        <v>128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84</v>
      </c>
      <c r="BK265" s="230">
        <f>ROUND(I265*H265,2)</f>
        <v>0</v>
      </c>
      <c r="BL265" s="17" t="s">
        <v>135</v>
      </c>
      <c r="BM265" s="229" t="s">
        <v>1296</v>
      </c>
    </row>
    <row r="266" s="2" customFormat="1">
      <c r="A266" s="38"/>
      <c r="B266" s="39"/>
      <c r="C266" s="40"/>
      <c r="D266" s="231" t="s">
        <v>137</v>
      </c>
      <c r="E266" s="40"/>
      <c r="F266" s="232" t="s">
        <v>1160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137</v>
      </c>
      <c r="AU266" s="17" t="s">
        <v>86</v>
      </c>
    </row>
    <row r="267" s="2" customFormat="1" ht="24.15" customHeight="1">
      <c r="A267" s="38"/>
      <c r="B267" s="39"/>
      <c r="C267" s="268" t="s">
        <v>621</v>
      </c>
      <c r="D267" s="268" t="s">
        <v>323</v>
      </c>
      <c r="E267" s="269" t="s">
        <v>1119</v>
      </c>
      <c r="F267" s="270" t="s">
        <v>1219</v>
      </c>
      <c r="G267" s="271" t="s">
        <v>1130</v>
      </c>
      <c r="H267" s="272">
        <v>1</v>
      </c>
      <c r="I267" s="273"/>
      <c r="J267" s="274">
        <f>ROUND(I267*H267,2)</f>
        <v>0</v>
      </c>
      <c r="K267" s="270" t="s">
        <v>1</v>
      </c>
      <c r="L267" s="275"/>
      <c r="M267" s="276" t="s">
        <v>1</v>
      </c>
      <c r="N267" s="277" t="s">
        <v>41</v>
      </c>
      <c r="O267" s="91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181</v>
      </c>
      <c r="AT267" s="229" t="s">
        <v>323</v>
      </c>
      <c r="AU267" s="229" t="s">
        <v>86</v>
      </c>
      <c r="AY267" s="17" t="s">
        <v>128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84</v>
      </c>
      <c r="BK267" s="230">
        <f>ROUND(I267*H267,2)</f>
        <v>0</v>
      </c>
      <c r="BL267" s="17" t="s">
        <v>135</v>
      </c>
      <c r="BM267" s="229" t="s">
        <v>1297</v>
      </c>
    </row>
    <row r="268" s="2" customFormat="1">
      <c r="A268" s="38"/>
      <c r="B268" s="39"/>
      <c r="C268" s="40"/>
      <c r="D268" s="231" t="s">
        <v>137</v>
      </c>
      <c r="E268" s="40"/>
      <c r="F268" s="232" t="s">
        <v>1219</v>
      </c>
      <c r="G268" s="40"/>
      <c r="H268" s="40"/>
      <c r="I268" s="233"/>
      <c r="J268" s="40"/>
      <c r="K268" s="40"/>
      <c r="L268" s="44"/>
      <c r="M268" s="234"/>
      <c r="N268" s="235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137</v>
      </c>
      <c r="AU268" s="17" t="s">
        <v>86</v>
      </c>
    </row>
    <row r="269" s="2" customFormat="1" ht="24.15" customHeight="1">
      <c r="A269" s="38"/>
      <c r="B269" s="39"/>
      <c r="C269" s="268" t="s">
        <v>626</v>
      </c>
      <c r="D269" s="268" t="s">
        <v>323</v>
      </c>
      <c r="E269" s="269" t="s">
        <v>1136</v>
      </c>
      <c r="F269" s="270" t="s">
        <v>1166</v>
      </c>
      <c r="G269" s="271" t="s">
        <v>1130</v>
      </c>
      <c r="H269" s="272">
        <v>1</v>
      </c>
      <c r="I269" s="273"/>
      <c r="J269" s="274">
        <f>ROUND(I269*H269,2)</f>
        <v>0</v>
      </c>
      <c r="K269" s="270" t="s">
        <v>1</v>
      </c>
      <c r="L269" s="275"/>
      <c r="M269" s="276" t="s">
        <v>1</v>
      </c>
      <c r="N269" s="277" t="s">
        <v>41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181</v>
      </c>
      <c r="AT269" s="229" t="s">
        <v>323</v>
      </c>
      <c r="AU269" s="229" t="s">
        <v>86</v>
      </c>
      <c r="AY269" s="17" t="s">
        <v>128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84</v>
      </c>
      <c r="BK269" s="230">
        <f>ROUND(I269*H269,2)</f>
        <v>0</v>
      </c>
      <c r="BL269" s="17" t="s">
        <v>135</v>
      </c>
      <c r="BM269" s="229" t="s">
        <v>1298</v>
      </c>
    </row>
    <row r="270" s="2" customFormat="1">
      <c r="A270" s="38"/>
      <c r="B270" s="39"/>
      <c r="C270" s="40"/>
      <c r="D270" s="231" t="s">
        <v>137</v>
      </c>
      <c r="E270" s="40"/>
      <c r="F270" s="232" t="s">
        <v>1166</v>
      </c>
      <c r="G270" s="40"/>
      <c r="H270" s="40"/>
      <c r="I270" s="233"/>
      <c r="J270" s="40"/>
      <c r="K270" s="40"/>
      <c r="L270" s="44"/>
      <c r="M270" s="234"/>
      <c r="N270" s="235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137</v>
      </c>
      <c r="AU270" s="17" t="s">
        <v>86</v>
      </c>
    </row>
    <row r="271" s="2" customFormat="1" ht="24.15" customHeight="1">
      <c r="A271" s="38"/>
      <c r="B271" s="39"/>
      <c r="C271" s="268" t="s">
        <v>632</v>
      </c>
      <c r="D271" s="268" t="s">
        <v>323</v>
      </c>
      <c r="E271" s="269" t="s">
        <v>1224</v>
      </c>
      <c r="F271" s="270" t="s">
        <v>1133</v>
      </c>
      <c r="G271" s="271" t="s">
        <v>1130</v>
      </c>
      <c r="H271" s="272">
        <v>1</v>
      </c>
      <c r="I271" s="273"/>
      <c r="J271" s="274">
        <f>ROUND(I271*H271,2)</f>
        <v>0</v>
      </c>
      <c r="K271" s="270" t="s">
        <v>1</v>
      </c>
      <c r="L271" s="275"/>
      <c r="M271" s="276" t="s">
        <v>1</v>
      </c>
      <c r="N271" s="277" t="s">
        <v>41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181</v>
      </c>
      <c r="AT271" s="229" t="s">
        <v>323</v>
      </c>
      <c r="AU271" s="229" t="s">
        <v>86</v>
      </c>
      <c r="AY271" s="17" t="s">
        <v>128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135</v>
      </c>
      <c r="BM271" s="229" t="s">
        <v>1299</v>
      </c>
    </row>
    <row r="272" s="2" customFormat="1">
      <c r="A272" s="38"/>
      <c r="B272" s="39"/>
      <c r="C272" s="40"/>
      <c r="D272" s="231" t="s">
        <v>137</v>
      </c>
      <c r="E272" s="40"/>
      <c r="F272" s="232" t="s">
        <v>1133</v>
      </c>
      <c r="G272" s="40"/>
      <c r="H272" s="40"/>
      <c r="I272" s="233"/>
      <c r="J272" s="40"/>
      <c r="K272" s="40"/>
      <c r="L272" s="44"/>
      <c r="M272" s="234"/>
      <c r="N272" s="235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137</v>
      </c>
      <c r="AU272" s="17" t="s">
        <v>86</v>
      </c>
    </row>
    <row r="273" s="2" customFormat="1" ht="16.5" customHeight="1">
      <c r="A273" s="38"/>
      <c r="B273" s="39"/>
      <c r="C273" s="268" t="s">
        <v>637</v>
      </c>
      <c r="D273" s="268" t="s">
        <v>323</v>
      </c>
      <c r="E273" s="269" t="s">
        <v>1227</v>
      </c>
      <c r="F273" s="270" t="s">
        <v>1137</v>
      </c>
      <c r="G273" s="271" t="s">
        <v>1130</v>
      </c>
      <c r="H273" s="272">
        <v>1</v>
      </c>
      <c r="I273" s="273"/>
      <c r="J273" s="274">
        <f>ROUND(I273*H273,2)</f>
        <v>0</v>
      </c>
      <c r="K273" s="270" t="s">
        <v>1</v>
      </c>
      <c r="L273" s="275"/>
      <c r="M273" s="276" t="s">
        <v>1</v>
      </c>
      <c r="N273" s="277" t="s">
        <v>41</v>
      </c>
      <c r="O273" s="91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9" t="s">
        <v>181</v>
      </c>
      <c r="AT273" s="229" t="s">
        <v>323</v>
      </c>
      <c r="AU273" s="229" t="s">
        <v>86</v>
      </c>
      <c r="AY273" s="17" t="s">
        <v>128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17" t="s">
        <v>84</v>
      </c>
      <c r="BK273" s="230">
        <f>ROUND(I273*H273,2)</f>
        <v>0</v>
      </c>
      <c r="BL273" s="17" t="s">
        <v>135</v>
      </c>
      <c r="BM273" s="229" t="s">
        <v>1300</v>
      </c>
    </row>
    <row r="274" s="2" customFormat="1">
      <c r="A274" s="38"/>
      <c r="B274" s="39"/>
      <c r="C274" s="40"/>
      <c r="D274" s="231" t="s">
        <v>137</v>
      </c>
      <c r="E274" s="40"/>
      <c r="F274" s="232" t="s">
        <v>1137</v>
      </c>
      <c r="G274" s="40"/>
      <c r="H274" s="40"/>
      <c r="I274" s="233"/>
      <c r="J274" s="40"/>
      <c r="K274" s="40"/>
      <c r="L274" s="44"/>
      <c r="M274" s="234"/>
      <c r="N274" s="235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137</v>
      </c>
      <c r="AU274" s="17" t="s">
        <v>86</v>
      </c>
    </row>
    <row r="275" s="2" customFormat="1" ht="16.5" customHeight="1">
      <c r="A275" s="38"/>
      <c r="B275" s="39"/>
      <c r="C275" s="268" t="s">
        <v>642</v>
      </c>
      <c r="D275" s="268" t="s">
        <v>323</v>
      </c>
      <c r="E275" s="269" t="s">
        <v>1230</v>
      </c>
      <c r="F275" s="270" t="s">
        <v>1141</v>
      </c>
      <c r="G275" s="271" t="s">
        <v>1130</v>
      </c>
      <c r="H275" s="272">
        <v>1</v>
      </c>
      <c r="I275" s="273"/>
      <c r="J275" s="274">
        <f>ROUND(I275*H275,2)</f>
        <v>0</v>
      </c>
      <c r="K275" s="270" t="s">
        <v>1</v>
      </c>
      <c r="L275" s="275"/>
      <c r="M275" s="276" t="s">
        <v>1</v>
      </c>
      <c r="N275" s="277" t="s">
        <v>41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181</v>
      </c>
      <c r="AT275" s="229" t="s">
        <v>323</v>
      </c>
      <c r="AU275" s="229" t="s">
        <v>86</v>
      </c>
      <c r="AY275" s="17" t="s">
        <v>128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135</v>
      </c>
      <c r="BM275" s="229" t="s">
        <v>1301</v>
      </c>
    </row>
    <row r="276" s="2" customFormat="1">
      <c r="A276" s="38"/>
      <c r="B276" s="39"/>
      <c r="C276" s="40"/>
      <c r="D276" s="231" t="s">
        <v>137</v>
      </c>
      <c r="E276" s="40"/>
      <c r="F276" s="232" t="s">
        <v>1141</v>
      </c>
      <c r="G276" s="40"/>
      <c r="H276" s="40"/>
      <c r="I276" s="233"/>
      <c r="J276" s="40"/>
      <c r="K276" s="40"/>
      <c r="L276" s="44"/>
      <c r="M276" s="234"/>
      <c r="N276" s="235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137</v>
      </c>
      <c r="AU276" s="17" t="s">
        <v>86</v>
      </c>
    </row>
    <row r="277" s="2" customFormat="1" ht="24.15" customHeight="1">
      <c r="A277" s="38"/>
      <c r="B277" s="39"/>
      <c r="C277" s="268" t="s">
        <v>647</v>
      </c>
      <c r="D277" s="268" t="s">
        <v>323</v>
      </c>
      <c r="E277" s="269" t="s">
        <v>1119</v>
      </c>
      <c r="F277" s="270" t="s">
        <v>1219</v>
      </c>
      <c r="G277" s="271" t="s">
        <v>1130</v>
      </c>
      <c r="H277" s="272">
        <v>6</v>
      </c>
      <c r="I277" s="273"/>
      <c r="J277" s="274">
        <f>ROUND(I277*H277,2)</f>
        <v>0</v>
      </c>
      <c r="K277" s="270" t="s">
        <v>1</v>
      </c>
      <c r="L277" s="275"/>
      <c r="M277" s="276" t="s">
        <v>1</v>
      </c>
      <c r="N277" s="277" t="s">
        <v>41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9" t="s">
        <v>181</v>
      </c>
      <c r="AT277" s="229" t="s">
        <v>323</v>
      </c>
      <c r="AU277" s="229" t="s">
        <v>86</v>
      </c>
      <c r="AY277" s="17" t="s">
        <v>128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7" t="s">
        <v>84</v>
      </c>
      <c r="BK277" s="230">
        <f>ROUND(I277*H277,2)</f>
        <v>0</v>
      </c>
      <c r="BL277" s="17" t="s">
        <v>135</v>
      </c>
      <c r="BM277" s="229" t="s">
        <v>1302</v>
      </c>
    </row>
    <row r="278" s="2" customFormat="1">
      <c r="A278" s="38"/>
      <c r="B278" s="39"/>
      <c r="C278" s="40"/>
      <c r="D278" s="231" t="s">
        <v>137</v>
      </c>
      <c r="E278" s="40"/>
      <c r="F278" s="232" t="s">
        <v>1219</v>
      </c>
      <c r="G278" s="40"/>
      <c r="H278" s="40"/>
      <c r="I278" s="233"/>
      <c r="J278" s="40"/>
      <c r="K278" s="40"/>
      <c r="L278" s="44"/>
      <c r="M278" s="234"/>
      <c r="N278" s="235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137</v>
      </c>
      <c r="AU278" s="17" t="s">
        <v>86</v>
      </c>
    </row>
    <row r="279" s="2" customFormat="1" ht="24.15" customHeight="1">
      <c r="A279" s="38"/>
      <c r="B279" s="39"/>
      <c r="C279" s="268" t="s">
        <v>652</v>
      </c>
      <c r="D279" s="268" t="s">
        <v>323</v>
      </c>
      <c r="E279" s="269" t="s">
        <v>1140</v>
      </c>
      <c r="F279" s="270" t="s">
        <v>1169</v>
      </c>
      <c r="G279" s="271" t="s">
        <v>1130</v>
      </c>
      <c r="H279" s="272">
        <v>6</v>
      </c>
      <c r="I279" s="273"/>
      <c r="J279" s="274">
        <f>ROUND(I279*H279,2)</f>
        <v>0</v>
      </c>
      <c r="K279" s="270" t="s">
        <v>1</v>
      </c>
      <c r="L279" s="275"/>
      <c r="M279" s="276" t="s">
        <v>1</v>
      </c>
      <c r="N279" s="277" t="s">
        <v>41</v>
      </c>
      <c r="O279" s="91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181</v>
      </c>
      <c r="AT279" s="229" t="s">
        <v>323</v>
      </c>
      <c r="AU279" s="229" t="s">
        <v>86</v>
      </c>
      <c r="AY279" s="17" t="s">
        <v>128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84</v>
      </c>
      <c r="BK279" s="230">
        <f>ROUND(I279*H279,2)</f>
        <v>0</v>
      </c>
      <c r="BL279" s="17" t="s">
        <v>135</v>
      </c>
      <c r="BM279" s="229" t="s">
        <v>1303</v>
      </c>
    </row>
    <row r="280" s="2" customFormat="1">
      <c r="A280" s="38"/>
      <c r="B280" s="39"/>
      <c r="C280" s="40"/>
      <c r="D280" s="231" t="s">
        <v>137</v>
      </c>
      <c r="E280" s="40"/>
      <c r="F280" s="232" t="s">
        <v>1169</v>
      </c>
      <c r="G280" s="40"/>
      <c r="H280" s="40"/>
      <c r="I280" s="233"/>
      <c r="J280" s="40"/>
      <c r="K280" s="40"/>
      <c r="L280" s="44"/>
      <c r="M280" s="234"/>
      <c r="N280" s="235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137</v>
      </c>
      <c r="AU280" s="17" t="s">
        <v>86</v>
      </c>
    </row>
    <row r="281" s="2" customFormat="1" ht="24.15" customHeight="1">
      <c r="A281" s="38"/>
      <c r="B281" s="39"/>
      <c r="C281" s="268" t="s">
        <v>657</v>
      </c>
      <c r="D281" s="268" t="s">
        <v>323</v>
      </c>
      <c r="E281" s="269" t="s">
        <v>1144</v>
      </c>
      <c r="F281" s="270" t="s">
        <v>1172</v>
      </c>
      <c r="G281" s="271" t="s">
        <v>1130</v>
      </c>
      <c r="H281" s="272">
        <v>6</v>
      </c>
      <c r="I281" s="273"/>
      <c r="J281" s="274">
        <f>ROUND(I281*H281,2)</f>
        <v>0</v>
      </c>
      <c r="K281" s="270" t="s">
        <v>1</v>
      </c>
      <c r="L281" s="275"/>
      <c r="M281" s="276" t="s">
        <v>1</v>
      </c>
      <c r="N281" s="277" t="s">
        <v>41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181</v>
      </c>
      <c r="AT281" s="229" t="s">
        <v>323</v>
      </c>
      <c r="AU281" s="229" t="s">
        <v>86</v>
      </c>
      <c r="AY281" s="17" t="s">
        <v>128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84</v>
      </c>
      <c r="BK281" s="230">
        <f>ROUND(I281*H281,2)</f>
        <v>0</v>
      </c>
      <c r="BL281" s="17" t="s">
        <v>135</v>
      </c>
      <c r="BM281" s="229" t="s">
        <v>1304</v>
      </c>
    </row>
    <row r="282" s="2" customFormat="1">
      <c r="A282" s="38"/>
      <c r="B282" s="39"/>
      <c r="C282" s="40"/>
      <c r="D282" s="231" t="s">
        <v>137</v>
      </c>
      <c r="E282" s="40"/>
      <c r="F282" s="232" t="s">
        <v>1172</v>
      </c>
      <c r="G282" s="40"/>
      <c r="H282" s="40"/>
      <c r="I282" s="233"/>
      <c r="J282" s="40"/>
      <c r="K282" s="40"/>
      <c r="L282" s="44"/>
      <c r="M282" s="234"/>
      <c r="N282" s="235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137</v>
      </c>
      <c r="AU282" s="17" t="s">
        <v>86</v>
      </c>
    </row>
    <row r="283" s="2" customFormat="1" ht="16.5" customHeight="1">
      <c r="A283" s="38"/>
      <c r="B283" s="39"/>
      <c r="C283" s="268" t="s">
        <v>236</v>
      </c>
      <c r="D283" s="268" t="s">
        <v>323</v>
      </c>
      <c r="E283" s="269" t="s">
        <v>1195</v>
      </c>
      <c r="F283" s="270" t="s">
        <v>1231</v>
      </c>
      <c r="G283" s="271" t="s">
        <v>1130</v>
      </c>
      <c r="H283" s="272">
        <v>6</v>
      </c>
      <c r="I283" s="273"/>
      <c r="J283" s="274">
        <f>ROUND(I283*H283,2)</f>
        <v>0</v>
      </c>
      <c r="K283" s="270" t="s">
        <v>1</v>
      </c>
      <c r="L283" s="275"/>
      <c r="M283" s="276" t="s">
        <v>1</v>
      </c>
      <c r="N283" s="277" t="s">
        <v>41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181</v>
      </c>
      <c r="AT283" s="229" t="s">
        <v>323</v>
      </c>
      <c r="AU283" s="229" t="s">
        <v>86</v>
      </c>
      <c r="AY283" s="17" t="s">
        <v>128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84</v>
      </c>
      <c r="BK283" s="230">
        <f>ROUND(I283*H283,2)</f>
        <v>0</v>
      </c>
      <c r="BL283" s="17" t="s">
        <v>135</v>
      </c>
      <c r="BM283" s="229" t="s">
        <v>1305</v>
      </c>
    </row>
    <row r="284" s="2" customFormat="1">
      <c r="A284" s="38"/>
      <c r="B284" s="39"/>
      <c r="C284" s="40"/>
      <c r="D284" s="231" t="s">
        <v>137</v>
      </c>
      <c r="E284" s="40"/>
      <c r="F284" s="232" t="s">
        <v>1231</v>
      </c>
      <c r="G284" s="40"/>
      <c r="H284" s="40"/>
      <c r="I284" s="233"/>
      <c r="J284" s="40"/>
      <c r="K284" s="40"/>
      <c r="L284" s="44"/>
      <c r="M284" s="234"/>
      <c r="N284" s="235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137</v>
      </c>
      <c r="AU284" s="17" t="s">
        <v>86</v>
      </c>
    </row>
    <row r="285" s="2" customFormat="1" ht="16.5" customHeight="1">
      <c r="A285" s="38"/>
      <c r="B285" s="39"/>
      <c r="C285" s="268" t="s">
        <v>664</v>
      </c>
      <c r="D285" s="268" t="s">
        <v>323</v>
      </c>
      <c r="E285" s="269" t="s">
        <v>1147</v>
      </c>
      <c r="F285" s="270" t="s">
        <v>1175</v>
      </c>
      <c r="G285" s="271" t="s">
        <v>1130</v>
      </c>
      <c r="H285" s="272">
        <v>6</v>
      </c>
      <c r="I285" s="273"/>
      <c r="J285" s="274">
        <f>ROUND(I285*H285,2)</f>
        <v>0</v>
      </c>
      <c r="K285" s="270" t="s">
        <v>1</v>
      </c>
      <c r="L285" s="275"/>
      <c r="M285" s="276" t="s">
        <v>1</v>
      </c>
      <c r="N285" s="277" t="s">
        <v>41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181</v>
      </c>
      <c r="AT285" s="229" t="s">
        <v>323</v>
      </c>
      <c r="AU285" s="229" t="s">
        <v>86</v>
      </c>
      <c r="AY285" s="17" t="s">
        <v>128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84</v>
      </c>
      <c r="BK285" s="230">
        <f>ROUND(I285*H285,2)</f>
        <v>0</v>
      </c>
      <c r="BL285" s="17" t="s">
        <v>135</v>
      </c>
      <c r="BM285" s="229" t="s">
        <v>1306</v>
      </c>
    </row>
    <row r="286" s="2" customFormat="1">
      <c r="A286" s="38"/>
      <c r="B286" s="39"/>
      <c r="C286" s="40"/>
      <c r="D286" s="231" t="s">
        <v>137</v>
      </c>
      <c r="E286" s="40"/>
      <c r="F286" s="232" t="s">
        <v>1175</v>
      </c>
      <c r="G286" s="40"/>
      <c r="H286" s="40"/>
      <c r="I286" s="233"/>
      <c r="J286" s="40"/>
      <c r="K286" s="40"/>
      <c r="L286" s="44"/>
      <c r="M286" s="234"/>
      <c r="N286" s="235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137</v>
      </c>
      <c r="AU286" s="17" t="s">
        <v>86</v>
      </c>
    </row>
    <row r="287" s="2" customFormat="1" ht="16.5" customHeight="1">
      <c r="A287" s="38"/>
      <c r="B287" s="39"/>
      <c r="C287" s="268" t="s">
        <v>668</v>
      </c>
      <c r="D287" s="268" t="s">
        <v>323</v>
      </c>
      <c r="E287" s="269" t="s">
        <v>1150</v>
      </c>
      <c r="F287" s="270" t="s">
        <v>1307</v>
      </c>
      <c r="G287" s="271" t="s">
        <v>208</v>
      </c>
      <c r="H287" s="272">
        <v>210</v>
      </c>
      <c r="I287" s="273"/>
      <c r="J287" s="274">
        <f>ROUND(I287*H287,2)</f>
        <v>0</v>
      </c>
      <c r="K287" s="270" t="s">
        <v>1</v>
      </c>
      <c r="L287" s="275"/>
      <c r="M287" s="276" t="s">
        <v>1</v>
      </c>
      <c r="N287" s="277" t="s">
        <v>41</v>
      </c>
      <c r="O287" s="91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181</v>
      </c>
      <c r="AT287" s="229" t="s">
        <v>323</v>
      </c>
      <c r="AU287" s="229" t="s">
        <v>86</v>
      </c>
      <c r="AY287" s="17" t="s">
        <v>128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84</v>
      </c>
      <c r="BK287" s="230">
        <f>ROUND(I287*H287,2)</f>
        <v>0</v>
      </c>
      <c r="BL287" s="17" t="s">
        <v>135</v>
      </c>
      <c r="BM287" s="229" t="s">
        <v>1308</v>
      </c>
    </row>
    <row r="288" s="2" customFormat="1">
      <c r="A288" s="38"/>
      <c r="B288" s="39"/>
      <c r="C288" s="40"/>
      <c r="D288" s="231" t="s">
        <v>137</v>
      </c>
      <c r="E288" s="40"/>
      <c r="F288" s="232" t="s">
        <v>1307</v>
      </c>
      <c r="G288" s="40"/>
      <c r="H288" s="40"/>
      <c r="I288" s="233"/>
      <c r="J288" s="40"/>
      <c r="K288" s="40"/>
      <c r="L288" s="44"/>
      <c r="M288" s="234"/>
      <c r="N288" s="235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137</v>
      </c>
      <c r="AU288" s="17" t="s">
        <v>86</v>
      </c>
    </row>
    <row r="289" s="2" customFormat="1" ht="16.5" customHeight="1">
      <c r="A289" s="38"/>
      <c r="B289" s="39"/>
      <c r="C289" s="268" t="s">
        <v>674</v>
      </c>
      <c r="D289" s="268" t="s">
        <v>323</v>
      </c>
      <c r="E289" s="269" t="s">
        <v>1153</v>
      </c>
      <c r="F289" s="270" t="s">
        <v>1309</v>
      </c>
      <c r="G289" s="271" t="s">
        <v>208</v>
      </c>
      <c r="H289" s="272">
        <v>40</v>
      </c>
      <c r="I289" s="273"/>
      <c r="J289" s="274">
        <f>ROUND(I289*H289,2)</f>
        <v>0</v>
      </c>
      <c r="K289" s="270" t="s">
        <v>1</v>
      </c>
      <c r="L289" s="275"/>
      <c r="M289" s="276" t="s">
        <v>1</v>
      </c>
      <c r="N289" s="277" t="s">
        <v>41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181</v>
      </c>
      <c r="AT289" s="229" t="s">
        <v>323</v>
      </c>
      <c r="AU289" s="229" t="s">
        <v>86</v>
      </c>
      <c r="AY289" s="17" t="s">
        <v>128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84</v>
      </c>
      <c r="BK289" s="230">
        <f>ROUND(I289*H289,2)</f>
        <v>0</v>
      </c>
      <c r="BL289" s="17" t="s">
        <v>135</v>
      </c>
      <c r="BM289" s="229" t="s">
        <v>1310</v>
      </c>
    </row>
    <row r="290" s="2" customFormat="1">
      <c r="A290" s="38"/>
      <c r="B290" s="39"/>
      <c r="C290" s="40"/>
      <c r="D290" s="231" t="s">
        <v>137</v>
      </c>
      <c r="E290" s="40"/>
      <c r="F290" s="232" t="s">
        <v>1309</v>
      </c>
      <c r="G290" s="40"/>
      <c r="H290" s="40"/>
      <c r="I290" s="233"/>
      <c r="J290" s="40"/>
      <c r="K290" s="40"/>
      <c r="L290" s="44"/>
      <c r="M290" s="234"/>
      <c r="N290" s="235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137</v>
      </c>
      <c r="AU290" s="17" t="s">
        <v>86</v>
      </c>
    </row>
    <row r="291" s="2" customFormat="1" ht="16.5" customHeight="1">
      <c r="A291" s="38"/>
      <c r="B291" s="39"/>
      <c r="C291" s="268" t="s">
        <v>678</v>
      </c>
      <c r="D291" s="268" t="s">
        <v>323</v>
      </c>
      <c r="E291" s="269" t="s">
        <v>1156</v>
      </c>
      <c r="F291" s="270" t="s">
        <v>1311</v>
      </c>
      <c r="G291" s="271" t="s">
        <v>1130</v>
      </c>
      <c r="H291" s="272">
        <v>34</v>
      </c>
      <c r="I291" s="273"/>
      <c r="J291" s="274">
        <f>ROUND(I291*H291,2)</f>
        <v>0</v>
      </c>
      <c r="K291" s="270" t="s">
        <v>1</v>
      </c>
      <c r="L291" s="275"/>
      <c r="M291" s="276" t="s">
        <v>1</v>
      </c>
      <c r="N291" s="277" t="s">
        <v>41</v>
      </c>
      <c r="O291" s="91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181</v>
      </c>
      <c r="AT291" s="229" t="s">
        <v>323</v>
      </c>
      <c r="AU291" s="229" t="s">
        <v>86</v>
      </c>
      <c r="AY291" s="17" t="s">
        <v>128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84</v>
      </c>
      <c r="BK291" s="230">
        <f>ROUND(I291*H291,2)</f>
        <v>0</v>
      </c>
      <c r="BL291" s="17" t="s">
        <v>135</v>
      </c>
      <c r="BM291" s="229" t="s">
        <v>1312</v>
      </c>
    </row>
    <row r="292" s="2" customFormat="1">
      <c r="A292" s="38"/>
      <c r="B292" s="39"/>
      <c r="C292" s="40"/>
      <c r="D292" s="231" t="s">
        <v>137</v>
      </c>
      <c r="E292" s="40"/>
      <c r="F292" s="232" t="s">
        <v>1311</v>
      </c>
      <c r="G292" s="40"/>
      <c r="H292" s="40"/>
      <c r="I292" s="233"/>
      <c r="J292" s="40"/>
      <c r="K292" s="40"/>
      <c r="L292" s="44"/>
      <c r="M292" s="234"/>
      <c r="N292" s="235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137</v>
      </c>
      <c r="AU292" s="17" t="s">
        <v>86</v>
      </c>
    </row>
    <row r="293" s="2" customFormat="1" ht="16.5" customHeight="1">
      <c r="A293" s="38"/>
      <c r="B293" s="39"/>
      <c r="C293" s="268" t="s">
        <v>683</v>
      </c>
      <c r="D293" s="268" t="s">
        <v>323</v>
      </c>
      <c r="E293" s="269" t="s">
        <v>1159</v>
      </c>
      <c r="F293" s="270" t="s">
        <v>1313</v>
      </c>
      <c r="G293" s="271" t="s">
        <v>208</v>
      </c>
      <c r="H293" s="272">
        <v>270</v>
      </c>
      <c r="I293" s="273"/>
      <c r="J293" s="274">
        <f>ROUND(I293*H293,2)</f>
        <v>0</v>
      </c>
      <c r="K293" s="270" t="s">
        <v>1</v>
      </c>
      <c r="L293" s="275"/>
      <c r="M293" s="276" t="s">
        <v>1</v>
      </c>
      <c r="N293" s="277" t="s">
        <v>41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181</v>
      </c>
      <c r="AT293" s="229" t="s">
        <v>323</v>
      </c>
      <c r="AU293" s="229" t="s">
        <v>86</v>
      </c>
      <c r="AY293" s="17" t="s">
        <v>128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84</v>
      </c>
      <c r="BK293" s="230">
        <f>ROUND(I293*H293,2)</f>
        <v>0</v>
      </c>
      <c r="BL293" s="17" t="s">
        <v>135</v>
      </c>
      <c r="BM293" s="229" t="s">
        <v>1314</v>
      </c>
    </row>
    <row r="294" s="2" customFormat="1">
      <c r="A294" s="38"/>
      <c r="B294" s="39"/>
      <c r="C294" s="40"/>
      <c r="D294" s="231" t="s">
        <v>137</v>
      </c>
      <c r="E294" s="40"/>
      <c r="F294" s="232" t="s">
        <v>1313</v>
      </c>
      <c r="G294" s="40"/>
      <c r="H294" s="40"/>
      <c r="I294" s="233"/>
      <c r="J294" s="40"/>
      <c r="K294" s="40"/>
      <c r="L294" s="44"/>
      <c r="M294" s="234"/>
      <c r="N294" s="235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137</v>
      </c>
      <c r="AU294" s="17" t="s">
        <v>86</v>
      </c>
    </row>
    <row r="295" s="2" customFormat="1" ht="16.5" customHeight="1">
      <c r="A295" s="38"/>
      <c r="B295" s="39"/>
      <c r="C295" s="268" t="s">
        <v>688</v>
      </c>
      <c r="D295" s="268" t="s">
        <v>323</v>
      </c>
      <c r="E295" s="269" t="s">
        <v>1165</v>
      </c>
      <c r="F295" s="270" t="s">
        <v>1315</v>
      </c>
      <c r="G295" s="271" t="s">
        <v>208</v>
      </c>
      <c r="H295" s="272">
        <v>60</v>
      </c>
      <c r="I295" s="273"/>
      <c r="J295" s="274">
        <f>ROUND(I295*H295,2)</f>
        <v>0</v>
      </c>
      <c r="K295" s="270" t="s">
        <v>1</v>
      </c>
      <c r="L295" s="275"/>
      <c r="M295" s="276" t="s">
        <v>1</v>
      </c>
      <c r="N295" s="277" t="s">
        <v>41</v>
      </c>
      <c r="O295" s="91"/>
      <c r="P295" s="227">
        <f>O295*H295</f>
        <v>0</v>
      </c>
      <c r="Q295" s="227">
        <v>0</v>
      </c>
      <c r="R295" s="227">
        <f>Q295*H295</f>
        <v>0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181</v>
      </c>
      <c r="AT295" s="229" t="s">
        <v>323</v>
      </c>
      <c r="AU295" s="229" t="s">
        <v>86</v>
      </c>
      <c r="AY295" s="17" t="s">
        <v>128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84</v>
      </c>
      <c r="BK295" s="230">
        <f>ROUND(I295*H295,2)</f>
        <v>0</v>
      </c>
      <c r="BL295" s="17" t="s">
        <v>135</v>
      </c>
      <c r="BM295" s="229" t="s">
        <v>1316</v>
      </c>
    </row>
    <row r="296" s="2" customFormat="1">
      <c r="A296" s="38"/>
      <c r="B296" s="39"/>
      <c r="C296" s="40"/>
      <c r="D296" s="231" t="s">
        <v>137</v>
      </c>
      <c r="E296" s="40"/>
      <c r="F296" s="232" t="s">
        <v>1315</v>
      </c>
      <c r="G296" s="40"/>
      <c r="H296" s="40"/>
      <c r="I296" s="233"/>
      <c r="J296" s="40"/>
      <c r="K296" s="40"/>
      <c r="L296" s="44"/>
      <c r="M296" s="234"/>
      <c r="N296" s="235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137</v>
      </c>
      <c r="AU296" s="17" t="s">
        <v>86</v>
      </c>
    </row>
    <row r="297" s="2" customFormat="1" ht="16.5" customHeight="1">
      <c r="A297" s="38"/>
      <c r="B297" s="39"/>
      <c r="C297" s="268" t="s">
        <v>693</v>
      </c>
      <c r="D297" s="268" t="s">
        <v>323</v>
      </c>
      <c r="E297" s="269" t="s">
        <v>1168</v>
      </c>
      <c r="F297" s="270" t="s">
        <v>1193</v>
      </c>
      <c r="G297" s="271" t="s">
        <v>208</v>
      </c>
      <c r="H297" s="272">
        <v>11</v>
      </c>
      <c r="I297" s="273"/>
      <c r="J297" s="274">
        <f>ROUND(I297*H297,2)</f>
        <v>0</v>
      </c>
      <c r="K297" s="270" t="s">
        <v>1</v>
      </c>
      <c r="L297" s="275"/>
      <c r="M297" s="276" t="s">
        <v>1</v>
      </c>
      <c r="N297" s="277" t="s">
        <v>41</v>
      </c>
      <c r="O297" s="91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181</v>
      </c>
      <c r="AT297" s="229" t="s">
        <v>323</v>
      </c>
      <c r="AU297" s="229" t="s">
        <v>86</v>
      </c>
      <c r="AY297" s="17" t="s">
        <v>128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84</v>
      </c>
      <c r="BK297" s="230">
        <f>ROUND(I297*H297,2)</f>
        <v>0</v>
      </c>
      <c r="BL297" s="17" t="s">
        <v>135</v>
      </c>
      <c r="BM297" s="229" t="s">
        <v>1317</v>
      </c>
    </row>
    <row r="298" s="2" customFormat="1">
      <c r="A298" s="38"/>
      <c r="B298" s="39"/>
      <c r="C298" s="40"/>
      <c r="D298" s="231" t="s">
        <v>137</v>
      </c>
      <c r="E298" s="40"/>
      <c r="F298" s="232" t="s">
        <v>1193</v>
      </c>
      <c r="G298" s="40"/>
      <c r="H298" s="40"/>
      <c r="I298" s="233"/>
      <c r="J298" s="40"/>
      <c r="K298" s="40"/>
      <c r="L298" s="44"/>
      <c r="M298" s="234"/>
      <c r="N298" s="235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137</v>
      </c>
      <c r="AU298" s="17" t="s">
        <v>86</v>
      </c>
    </row>
    <row r="299" s="2" customFormat="1" ht="24.15" customHeight="1">
      <c r="A299" s="38"/>
      <c r="B299" s="39"/>
      <c r="C299" s="268" t="s">
        <v>697</v>
      </c>
      <c r="D299" s="268" t="s">
        <v>323</v>
      </c>
      <c r="E299" s="269" t="s">
        <v>1171</v>
      </c>
      <c r="F299" s="270" t="s">
        <v>1318</v>
      </c>
      <c r="G299" s="271" t="s">
        <v>208</v>
      </c>
      <c r="H299" s="272">
        <v>270</v>
      </c>
      <c r="I299" s="273"/>
      <c r="J299" s="274">
        <f>ROUND(I299*H299,2)</f>
        <v>0</v>
      </c>
      <c r="K299" s="270" t="s">
        <v>1</v>
      </c>
      <c r="L299" s="275"/>
      <c r="M299" s="276" t="s">
        <v>1</v>
      </c>
      <c r="N299" s="277" t="s">
        <v>41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181</v>
      </c>
      <c r="AT299" s="229" t="s">
        <v>323</v>
      </c>
      <c r="AU299" s="229" t="s">
        <v>86</v>
      </c>
      <c r="AY299" s="17" t="s">
        <v>128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84</v>
      </c>
      <c r="BK299" s="230">
        <f>ROUND(I299*H299,2)</f>
        <v>0</v>
      </c>
      <c r="BL299" s="17" t="s">
        <v>135</v>
      </c>
      <c r="BM299" s="229" t="s">
        <v>1319</v>
      </c>
    </row>
    <row r="300" s="2" customFormat="1">
      <c r="A300" s="38"/>
      <c r="B300" s="39"/>
      <c r="C300" s="40"/>
      <c r="D300" s="231" t="s">
        <v>137</v>
      </c>
      <c r="E300" s="40"/>
      <c r="F300" s="232" t="s">
        <v>1318</v>
      </c>
      <c r="G300" s="40"/>
      <c r="H300" s="40"/>
      <c r="I300" s="233"/>
      <c r="J300" s="40"/>
      <c r="K300" s="40"/>
      <c r="L300" s="44"/>
      <c r="M300" s="234"/>
      <c r="N300" s="235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137</v>
      </c>
      <c r="AU300" s="17" t="s">
        <v>86</v>
      </c>
    </row>
    <row r="301" s="2" customFormat="1" ht="16.5" customHeight="1">
      <c r="A301" s="38"/>
      <c r="B301" s="39"/>
      <c r="C301" s="268" t="s">
        <v>702</v>
      </c>
      <c r="D301" s="268" t="s">
        <v>323</v>
      </c>
      <c r="E301" s="269" t="s">
        <v>1174</v>
      </c>
      <c r="F301" s="270" t="s">
        <v>1320</v>
      </c>
      <c r="G301" s="271" t="s">
        <v>246</v>
      </c>
      <c r="H301" s="272">
        <v>11.5</v>
      </c>
      <c r="I301" s="273"/>
      <c r="J301" s="274">
        <f>ROUND(I301*H301,2)</f>
        <v>0</v>
      </c>
      <c r="K301" s="270" t="s">
        <v>1</v>
      </c>
      <c r="L301" s="275"/>
      <c r="M301" s="276" t="s">
        <v>1</v>
      </c>
      <c r="N301" s="277" t="s">
        <v>41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181</v>
      </c>
      <c r="AT301" s="229" t="s">
        <v>323</v>
      </c>
      <c r="AU301" s="229" t="s">
        <v>86</v>
      </c>
      <c r="AY301" s="17" t="s">
        <v>128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84</v>
      </c>
      <c r="BK301" s="230">
        <f>ROUND(I301*H301,2)</f>
        <v>0</v>
      </c>
      <c r="BL301" s="17" t="s">
        <v>135</v>
      </c>
      <c r="BM301" s="229" t="s">
        <v>1321</v>
      </c>
    </row>
    <row r="302" s="2" customFormat="1">
      <c r="A302" s="38"/>
      <c r="B302" s="39"/>
      <c r="C302" s="40"/>
      <c r="D302" s="231" t="s">
        <v>137</v>
      </c>
      <c r="E302" s="40"/>
      <c r="F302" s="232" t="s">
        <v>1320</v>
      </c>
      <c r="G302" s="40"/>
      <c r="H302" s="40"/>
      <c r="I302" s="233"/>
      <c r="J302" s="40"/>
      <c r="K302" s="40"/>
      <c r="L302" s="44"/>
      <c r="M302" s="234"/>
      <c r="N302" s="235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137</v>
      </c>
      <c r="AU302" s="17" t="s">
        <v>86</v>
      </c>
    </row>
    <row r="303" s="2" customFormat="1" ht="16.5" customHeight="1">
      <c r="A303" s="38"/>
      <c r="B303" s="39"/>
      <c r="C303" s="268" t="s">
        <v>706</v>
      </c>
      <c r="D303" s="268" t="s">
        <v>323</v>
      </c>
      <c r="E303" s="269" t="s">
        <v>1177</v>
      </c>
      <c r="F303" s="270" t="s">
        <v>1322</v>
      </c>
      <c r="G303" s="271" t="s">
        <v>246</v>
      </c>
      <c r="H303" s="272">
        <v>2</v>
      </c>
      <c r="I303" s="273"/>
      <c r="J303" s="274">
        <f>ROUND(I303*H303,2)</f>
        <v>0</v>
      </c>
      <c r="K303" s="270" t="s">
        <v>1</v>
      </c>
      <c r="L303" s="275"/>
      <c r="M303" s="276" t="s">
        <v>1</v>
      </c>
      <c r="N303" s="277" t="s">
        <v>41</v>
      </c>
      <c r="O303" s="91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181</v>
      </c>
      <c r="AT303" s="229" t="s">
        <v>323</v>
      </c>
      <c r="AU303" s="229" t="s">
        <v>86</v>
      </c>
      <c r="AY303" s="17" t="s">
        <v>128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84</v>
      </c>
      <c r="BK303" s="230">
        <f>ROUND(I303*H303,2)</f>
        <v>0</v>
      </c>
      <c r="BL303" s="17" t="s">
        <v>135</v>
      </c>
      <c r="BM303" s="229" t="s">
        <v>1323</v>
      </c>
    </row>
    <row r="304" s="2" customFormat="1">
      <c r="A304" s="38"/>
      <c r="B304" s="39"/>
      <c r="C304" s="40"/>
      <c r="D304" s="231" t="s">
        <v>137</v>
      </c>
      <c r="E304" s="40"/>
      <c r="F304" s="232" t="s">
        <v>1322</v>
      </c>
      <c r="G304" s="40"/>
      <c r="H304" s="40"/>
      <c r="I304" s="233"/>
      <c r="J304" s="40"/>
      <c r="K304" s="40"/>
      <c r="L304" s="44"/>
      <c r="M304" s="234"/>
      <c r="N304" s="235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137</v>
      </c>
      <c r="AU304" s="17" t="s">
        <v>86</v>
      </c>
    </row>
    <row r="305" s="2" customFormat="1" ht="16.5" customHeight="1">
      <c r="A305" s="38"/>
      <c r="B305" s="39"/>
      <c r="C305" s="268" t="s">
        <v>710</v>
      </c>
      <c r="D305" s="268" t="s">
        <v>323</v>
      </c>
      <c r="E305" s="269" t="s">
        <v>1180</v>
      </c>
      <c r="F305" s="270" t="s">
        <v>1324</v>
      </c>
      <c r="G305" s="271" t="s">
        <v>246</v>
      </c>
      <c r="H305" s="272">
        <v>0.5</v>
      </c>
      <c r="I305" s="273"/>
      <c r="J305" s="274">
        <f>ROUND(I305*H305,2)</f>
        <v>0</v>
      </c>
      <c r="K305" s="270" t="s">
        <v>1</v>
      </c>
      <c r="L305" s="275"/>
      <c r="M305" s="276" t="s">
        <v>1</v>
      </c>
      <c r="N305" s="277" t="s">
        <v>41</v>
      </c>
      <c r="O305" s="91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181</v>
      </c>
      <c r="AT305" s="229" t="s">
        <v>323</v>
      </c>
      <c r="AU305" s="229" t="s">
        <v>86</v>
      </c>
      <c r="AY305" s="17" t="s">
        <v>128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84</v>
      </c>
      <c r="BK305" s="230">
        <f>ROUND(I305*H305,2)</f>
        <v>0</v>
      </c>
      <c r="BL305" s="17" t="s">
        <v>135</v>
      </c>
      <c r="BM305" s="229" t="s">
        <v>1325</v>
      </c>
    </row>
    <row r="306" s="2" customFormat="1">
      <c r="A306" s="38"/>
      <c r="B306" s="39"/>
      <c r="C306" s="40"/>
      <c r="D306" s="231" t="s">
        <v>137</v>
      </c>
      <c r="E306" s="40"/>
      <c r="F306" s="232" t="s">
        <v>1324</v>
      </c>
      <c r="G306" s="40"/>
      <c r="H306" s="40"/>
      <c r="I306" s="233"/>
      <c r="J306" s="40"/>
      <c r="K306" s="40"/>
      <c r="L306" s="44"/>
      <c r="M306" s="234"/>
      <c r="N306" s="235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137</v>
      </c>
      <c r="AU306" s="17" t="s">
        <v>86</v>
      </c>
    </row>
    <row r="307" s="2" customFormat="1" ht="16.5" customHeight="1">
      <c r="A307" s="38"/>
      <c r="B307" s="39"/>
      <c r="C307" s="268" t="s">
        <v>714</v>
      </c>
      <c r="D307" s="268" t="s">
        <v>323</v>
      </c>
      <c r="E307" s="269" t="s">
        <v>1183</v>
      </c>
      <c r="F307" s="270" t="s">
        <v>1264</v>
      </c>
      <c r="G307" s="271" t="s">
        <v>208</v>
      </c>
      <c r="H307" s="272">
        <v>212</v>
      </c>
      <c r="I307" s="273"/>
      <c r="J307" s="274">
        <f>ROUND(I307*H307,2)</f>
        <v>0</v>
      </c>
      <c r="K307" s="270" t="s">
        <v>1</v>
      </c>
      <c r="L307" s="275"/>
      <c r="M307" s="276" t="s">
        <v>1</v>
      </c>
      <c r="N307" s="277" t="s">
        <v>41</v>
      </c>
      <c r="O307" s="91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181</v>
      </c>
      <c r="AT307" s="229" t="s">
        <v>323</v>
      </c>
      <c r="AU307" s="229" t="s">
        <v>86</v>
      </c>
      <c r="AY307" s="17" t="s">
        <v>128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84</v>
      </c>
      <c r="BK307" s="230">
        <f>ROUND(I307*H307,2)</f>
        <v>0</v>
      </c>
      <c r="BL307" s="17" t="s">
        <v>135</v>
      </c>
      <c r="BM307" s="229" t="s">
        <v>1326</v>
      </c>
    </row>
    <row r="308" s="2" customFormat="1">
      <c r="A308" s="38"/>
      <c r="B308" s="39"/>
      <c r="C308" s="40"/>
      <c r="D308" s="231" t="s">
        <v>137</v>
      </c>
      <c r="E308" s="40"/>
      <c r="F308" s="232" t="s">
        <v>1264</v>
      </c>
      <c r="G308" s="40"/>
      <c r="H308" s="40"/>
      <c r="I308" s="233"/>
      <c r="J308" s="40"/>
      <c r="K308" s="40"/>
      <c r="L308" s="44"/>
      <c r="M308" s="278"/>
      <c r="N308" s="279"/>
      <c r="O308" s="280"/>
      <c r="P308" s="280"/>
      <c r="Q308" s="280"/>
      <c r="R308" s="280"/>
      <c r="S308" s="280"/>
      <c r="T308" s="281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137</v>
      </c>
      <c r="AU308" s="17" t="s">
        <v>86</v>
      </c>
    </row>
    <row r="309" s="2" customFormat="1" ht="6.96" customHeight="1">
      <c r="A309" s="38"/>
      <c r="B309" s="66"/>
      <c r="C309" s="67"/>
      <c r="D309" s="67"/>
      <c r="E309" s="67"/>
      <c r="F309" s="67"/>
      <c r="G309" s="67"/>
      <c r="H309" s="67"/>
      <c r="I309" s="67"/>
      <c r="J309" s="67"/>
      <c r="K309" s="67"/>
      <c r="L309" s="44"/>
      <c r="M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</row>
  </sheetData>
  <sheetProtection sheet="1" autoFilter="0" formatColumns="0" formatRows="0" objects="1" scenarios="1" spinCount="100000" saltValue="+n8mchK/mg5GG4RlWMSI89RXQ5bAZ32t5hmmH3c2msg3bX6bK/Gbt3xFoVQitzughXbzrjdLKi3LSz7qG+JhiA==" hashValue="OAzaNUpiDL7uVbbf7fi6oTSq/+z4mP91R7bJFq6TDr0UKoLm/7V5Cp4ZiF5RjM2LB4tDFgxzuaM5OUdkNEZMQw==" algorithmName="SHA-512" password="CC35"/>
  <autoFilter ref="C119:K30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ul. Pernerova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1327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1328</v>
      </c>
      <c r="G12" s="38"/>
      <c r="H12" s="38"/>
      <c r="I12" s="140" t="s">
        <v>22</v>
      </c>
      <c r="J12" s="144" t="str">
        <f>'Rekapitulace stavby'!AN8</f>
        <v>24. 12. 2021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Choceň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ROUND((SUM(BE123:BE188)),  2)</f>
        <v>0</v>
      </c>
      <c r="G33" s="38"/>
      <c r="H33" s="38"/>
      <c r="I33" s="155">
        <v>0.20999999999999999</v>
      </c>
      <c r="J33" s="154">
        <f>ROUND(((SUM(BE123:BE188))*I33),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ROUND((SUM(BF123:BF188)),  2)</f>
        <v>0</v>
      </c>
      <c r="G34" s="38"/>
      <c r="H34" s="38"/>
      <c r="I34" s="155">
        <v>0.12</v>
      </c>
      <c r="J34" s="154">
        <f>ROUND(((SUM(BF123:BF188))*I34),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ROUND((SUM(BG123:BG188)),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ROUND((SUM(BH123:BH188)),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ROUND((SUM(BI123:BI188)),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ul. Pernerova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381-21-VRN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24. 12. 2021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Choceň</v>
      </c>
      <c r="G91" s="40"/>
      <c r="H91" s="40"/>
      <c r="I91" s="32" t="s">
        <v>30</v>
      </c>
      <c r="J91" s="36" t="str">
        <f>E21</f>
        <v>JDS projekt,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Suchánek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1329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1330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1331</v>
      </c>
      <c r="E99" s="188"/>
      <c r="F99" s="188"/>
      <c r="G99" s="188"/>
      <c r="H99" s="188"/>
      <c r="I99" s="188"/>
      <c r="J99" s="189">
        <f>J138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1332</v>
      </c>
      <c r="E100" s="188"/>
      <c r="F100" s="188"/>
      <c r="G100" s="188"/>
      <c r="H100" s="188"/>
      <c r="I100" s="188"/>
      <c r="J100" s="189">
        <f>J151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1333</v>
      </c>
      <c r="E101" s="188"/>
      <c r="F101" s="188"/>
      <c r="G101" s="188"/>
      <c r="H101" s="188"/>
      <c r="I101" s="188"/>
      <c r="J101" s="189">
        <f>J166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1334</v>
      </c>
      <c r="E102" s="188"/>
      <c r="F102" s="188"/>
      <c r="G102" s="188"/>
      <c r="H102" s="188"/>
      <c r="I102" s="188"/>
      <c r="J102" s="189">
        <f>J173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1335</v>
      </c>
      <c r="E103" s="182"/>
      <c r="F103" s="182"/>
      <c r="G103" s="182"/>
      <c r="H103" s="182"/>
      <c r="I103" s="182"/>
      <c r="J103" s="183">
        <f>J178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113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Chodník ul. Pernerova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97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381-21-VRN - VEDLEJŠÍ ROZPOČTOVÉ NÁKLADY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24. 12. 2021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>Město Choceň</v>
      </c>
      <c r="G119" s="40"/>
      <c r="H119" s="40"/>
      <c r="I119" s="32" t="s">
        <v>30</v>
      </c>
      <c r="J119" s="36" t="str">
        <f>E21</f>
        <v>JDS projekt,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Suchánek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114</v>
      </c>
      <c r="D122" s="194" t="s">
        <v>61</v>
      </c>
      <c r="E122" s="194" t="s">
        <v>57</v>
      </c>
      <c r="F122" s="194" t="s">
        <v>58</v>
      </c>
      <c r="G122" s="194" t="s">
        <v>115</v>
      </c>
      <c r="H122" s="194" t="s">
        <v>116</v>
      </c>
      <c r="I122" s="194" t="s">
        <v>117</v>
      </c>
      <c r="J122" s="194" t="s">
        <v>101</v>
      </c>
      <c r="K122" s="195" t="s">
        <v>118</v>
      </c>
      <c r="L122" s="196"/>
      <c r="M122" s="100" t="s">
        <v>1</v>
      </c>
      <c r="N122" s="101" t="s">
        <v>40</v>
      </c>
      <c r="O122" s="101" t="s">
        <v>119</v>
      </c>
      <c r="P122" s="101" t="s">
        <v>120</v>
      </c>
      <c r="Q122" s="101" t="s">
        <v>121</v>
      </c>
      <c r="R122" s="101" t="s">
        <v>122</v>
      </c>
      <c r="S122" s="101" t="s">
        <v>123</v>
      </c>
      <c r="T122" s="102" t="s">
        <v>124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125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P124+P178</f>
        <v>0</v>
      </c>
      <c r="Q123" s="104"/>
      <c r="R123" s="199">
        <f>R124+R178</f>
        <v>0</v>
      </c>
      <c r="S123" s="104"/>
      <c r="T123" s="200">
        <f>T124+T178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103</v>
      </c>
      <c r="BK123" s="201">
        <f>BK124+BK178</f>
        <v>0</v>
      </c>
    </row>
    <row r="124" s="12" customFormat="1" ht="25.92" customHeight="1">
      <c r="A124" s="12"/>
      <c r="B124" s="202"/>
      <c r="C124" s="203"/>
      <c r="D124" s="204" t="s">
        <v>75</v>
      </c>
      <c r="E124" s="205" t="s">
        <v>1336</v>
      </c>
      <c r="F124" s="205" t="s">
        <v>1337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P125+P138+P151+P166+P173</f>
        <v>0</v>
      </c>
      <c r="Q124" s="210"/>
      <c r="R124" s="211">
        <f>R125+R138+R151+R166+R173</f>
        <v>0</v>
      </c>
      <c r="S124" s="210"/>
      <c r="T124" s="212">
        <f>T125+T138+T151+T166+T173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157</v>
      </c>
      <c r="AT124" s="214" t="s">
        <v>75</v>
      </c>
      <c r="AU124" s="214" t="s">
        <v>76</v>
      </c>
      <c r="AY124" s="213" t="s">
        <v>128</v>
      </c>
      <c r="BK124" s="215">
        <f>BK125+BK138+BK151+BK166+BK173</f>
        <v>0</v>
      </c>
    </row>
    <row r="125" s="12" customFormat="1" ht="22.8" customHeight="1">
      <c r="A125" s="12"/>
      <c r="B125" s="202"/>
      <c r="C125" s="203"/>
      <c r="D125" s="204" t="s">
        <v>75</v>
      </c>
      <c r="E125" s="216" t="s">
        <v>1338</v>
      </c>
      <c r="F125" s="216" t="s">
        <v>1339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SUM(P126:P137)</f>
        <v>0</v>
      </c>
      <c r="Q125" s="210"/>
      <c r="R125" s="211">
        <f>SUM(R126:R137)</f>
        <v>0</v>
      </c>
      <c r="S125" s="210"/>
      <c r="T125" s="212">
        <f>SUM(T126:T137)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157</v>
      </c>
      <c r="AT125" s="214" t="s">
        <v>75</v>
      </c>
      <c r="AU125" s="214" t="s">
        <v>84</v>
      </c>
      <c r="AY125" s="213" t="s">
        <v>128</v>
      </c>
      <c r="BK125" s="215">
        <f>SUM(BK126:BK137)</f>
        <v>0</v>
      </c>
    </row>
    <row r="126" s="2" customFormat="1" ht="16.5" customHeight="1">
      <c r="A126" s="38"/>
      <c r="B126" s="39"/>
      <c r="C126" s="218" t="s">
        <v>84</v>
      </c>
      <c r="D126" s="218" t="s">
        <v>130</v>
      </c>
      <c r="E126" s="219" t="s">
        <v>1340</v>
      </c>
      <c r="F126" s="220" t="s">
        <v>1341</v>
      </c>
      <c r="G126" s="221" t="s">
        <v>141</v>
      </c>
      <c r="H126" s="222">
        <v>1</v>
      </c>
      <c r="I126" s="223"/>
      <c r="J126" s="224">
        <f>ROUND(I126*H126,2)</f>
        <v>0</v>
      </c>
      <c r="K126" s="220" t="s">
        <v>1342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135</v>
      </c>
      <c r="AT126" s="229" t="s">
        <v>130</v>
      </c>
      <c r="AU126" s="229" t="s">
        <v>86</v>
      </c>
      <c r="AY126" s="17" t="s">
        <v>128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135</v>
      </c>
      <c r="BM126" s="229" t="s">
        <v>86</v>
      </c>
    </row>
    <row r="127" s="2" customFormat="1">
      <c r="A127" s="38"/>
      <c r="B127" s="39"/>
      <c r="C127" s="40"/>
      <c r="D127" s="231" t="s">
        <v>137</v>
      </c>
      <c r="E127" s="40"/>
      <c r="F127" s="232" t="s">
        <v>1341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137</v>
      </c>
      <c r="AU127" s="17" t="s">
        <v>86</v>
      </c>
    </row>
    <row r="128" s="2" customFormat="1" ht="16.5" customHeight="1">
      <c r="A128" s="38"/>
      <c r="B128" s="39"/>
      <c r="C128" s="218" t="s">
        <v>86</v>
      </c>
      <c r="D128" s="218" t="s">
        <v>130</v>
      </c>
      <c r="E128" s="219" t="s">
        <v>1343</v>
      </c>
      <c r="F128" s="220" t="s">
        <v>1344</v>
      </c>
      <c r="G128" s="221" t="s">
        <v>141</v>
      </c>
      <c r="H128" s="222">
        <v>1</v>
      </c>
      <c r="I128" s="223"/>
      <c r="J128" s="224">
        <f>ROUND(I128*H128,2)</f>
        <v>0</v>
      </c>
      <c r="K128" s="220" t="s">
        <v>1342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135</v>
      </c>
      <c r="AT128" s="229" t="s">
        <v>130</v>
      </c>
      <c r="AU128" s="229" t="s">
        <v>86</v>
      </c>
      <c r="AY128" s="17" t="s">
        <v>128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135</v>
      </c>
      <c r="BM128" s="229" t="s">
        <v>135</v>
      </c>
    </row>
    <row r="129" s="2" customFormat="1">
      <c r="A129" s="38"/>
      <c r="B129" s="39"/>
      <c r="C129" s="40"/>
      <c r="D129" s="231" t="s">
        <v>137</v>
      </c>
      <c r="E129" s="40"/>
      <c r="F129" s="232" t="s">
        <v>1344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137</v>
      </c>
      <c r="AU129" s="17" t="s">
        <v>86</v>
      </c>
    </row>
    <row r="130" s="2" customFormat="1" ht="16.5" customHeight="1">
      <c r="A130" s="38"/>
      <c r="B130" s="39"/>
      <c r="C130" s="218" t="s">
        <v>144</v>
      </c>
      <c r="D130" s="218" t="s">
        <v>130</v>
      </c>
      <c r="E130" s="219" t="s">
        <v>1345</v>
      </c>
      <c r="F130" s="220" t="s">
        <v>1346</v>
      </c>
      <c r="G130" s="221" t="s">
        <v>141</v>
      </c>
      <c r="H130" s="222">
        <v>1</v>
      </c>
      <c r="I130" s="223"/>
      <c r="J130" s="224">
        <f>ROUND(I130*H130,2)</f>
        <v>0</v>
      </c>
      <c r="K130" s="220" t="s">
        <v>1342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135</v>
      </c>
      <c r="AT130" s="229" t="s">
        <v>130</v>
      </c>
      <c r="AU130" s="229" t="s">
        <v>86</v>
      </c>
      <c r="AY130" s="17" t="s">
        <v>128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135</v>
      </c>
      <c r="BM130" s="229" t="s">
        <v>165</v>
      </c>
    </row>
    <row r="131" s="2" customFormat="1">
      <c r="A131" s="38"/>
      <c r="B131" s="39"/>
      <c r="C131" s="40"/>
      <c r="D131" s="231" t="s">
        <v>137</v>
      </c>
      <c r="E131" s="40"/>
      <c r="F131" s="232" t="s">
        <v>1346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137</v>
      </c>
      <c r="AU131" s="17" t="s">
        <v>86</v>
      </c>
    </row>
    <row r="132" s="2" customFormat="1" ht="16.5" customHeight="1">
      <c r="A132" s="38"/>
      <c r="B132" s="39"/>
      <c r="C132" s="218" t="s">
        <v>135</v>
      </c>
      <c r="D132" s="218" t="s">
        <v>130</v>
      </c>
      <c r="E132" s="219" t="s">
        <v>1347</v>
      </c>
      <c r="F132" s="220" t="s">
        <v>1348</v>
      </c>
      <c r="G132" s="221" t="s">
        <v>141</v>
      </c>
      <c r="H132" s="222">
        <v>1</v>
      </c>
      <c r="I132" s="223"/>
      <c r="J132" s="224">
        <f>ROUND(I132*H132,2)</f>
        <v>0</v>
      </c>
      <c r="K132" s="220" t="s">
        <v>1342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135</v>
      </c>
      <c r="AT132" s="229" t="s">
        <v>130</v>
      </c>
      <c r="AU132" s="229" t="s">
        <v>86</v>
      </c>
      <c r="AY132" s="17" t="s">
        <v>128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135</v>
      </c>
      <c r="BM132" s="229" t="s">
        <v>181</v>
      </c>
    </row>
    <row r="133" s="2" customFormat="1">
      <c r="A133" s="38"/>
      <c r="B133" s="39"/>
      <c r="C133" s="40"/>
      <c r="D133" s="231" t="s">
        <v>137</v>
      </c>
      <c r="E133" s="40"/>
      <c r="F133" s="232" t="s">
        <v>1348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137</v>
      </c>
      <c r="AU133" s="17" t="s">
        <v>86</v>
      </c>
    </row>
    <row r="134" s="2" customFormat="1" ht="16.5" customHeight="1">
      <c r="A134" s="38"/>
      <c r="B134" s="39"/>
      <c r="C134" s="218" t="s">
        <v>157</v>
      </c>
      <c r="D134" s="218" t="s">
        <v>130</v>
      </c>
      <c r="E134" s="219" t="s">
        <v>1349</v>
      </c>
      <c r="F134" s="220" t="s">
        <v>1350</v>
      </c>
      <c r="G134" s="221" t="s">
        <v>141</v>
      </c>
      <c r="H134" s="222">
        <v>1</v>
      </c>
      <c r="I134" s="223"/>
      <c r="J134" s="224">
        <f>ROUND(I134*H134,2)</f>
        <v>0</v>
      </c>
      <c r="K134" s="220" t="s">
        <v>1342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135</v>
      </c>
      <c r="AT134" s="229" t="s">
        <v>130</v>
      </c>
      <c r="AU134" s="229" t="s">
        <v>86</v>
      </c>
      <c r="AY134" s="17" t="s">
        <v>128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135</v>
      </c>
      <c r="BM134" s="229" t="s">
        <v>196</v>
      </c>
    </row>
    <row r="135" s="2" customFormat="1">
      <c r="A135" s="38"/>
      <c r="B135" s="39"/>
      <c r="C135" s="40"/>
      <c r="D135" s="231" t="s">
        <v>137</v>
      </c>
      <c r="E135" s="40"/>
      <c r="F135" s="232" t="s">
        <v>1350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137</v>
      </c>
      <c r="AU135" s="17" t="s">
        <v>86</v>
      </c>
    </row>
    <row r="136" s="2" customFormat="1" ht="16.5" customHeight="1">
      <c r="A136" s="38"/>
      <c r="B136" s="39"/>
      <c r="C136" s="218" t="s">
        <v>165</v>
      </c>
      <c r="D136" s="218" t="s">
        <v>130</v>
      </c>
      <c r="E136" s="219" t="s">
        <v>1351</v>
      </c>
      <c r="F136" s="220" t="s">
        <v>1352</v>
      </c>
      <c r="G136" s="221" t="s">
        <v>141</v>
      </c>
      <c r="H136" s="222">
        <v>1</v>
      </c>
      <c r="I136" s="223"/>
      <c r="J136" s="224">
        <f>ROUND(I136*H136,2)</f>
        <v>0</v>
      </c>
      <c r="K136" s="220" t="s">
        <v>1342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135</v>
      </c>
      <c r="AT136" s="229" t="s">
        <v>130</v>
      </c>
      <c r="AU136" s="229" t="s">
        <v>86</v>
      </c>
      <c r="AY136" s="17" t="s">
        <v>128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135</v>
      </c>
      <c r="BM136" s="229" t="s">
        <v>8</v>
      </c>
    </row>
    <row r="137" s="2" customFormat="1">
      <c r="A137" s="38"/>
      <c r="B137" s="39"/>
      <c r="C137" s="40"/>
      <c r="D137" s="231" t="s">
        <v>137</v>
      </c>
      <c r="E137" s="40"/>
      <c r="F137" s="232" t="s">
        <v>1352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137</v>
      </c>
      <c r="AU137" s="17" t="s">
        <v>86</v>
      </c>
    </row>
    <row r="138" s="12" customFormat="1" ht="22.8" customHeight="1">
      <c r="A138" s="12"/>
      <c r="B138" s="202"/>
      <c r="C138" s="203"/>
      <c r="D138" s="204" t="s">
        <v>75</v>
      </c>
      <c r="E138" s="216" t="s">
        <v>1353</v>
      </c>
      <c r="F138" s="216" t="s">
        <v>1354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SUM(P139:P150)</f>
        <v>0</v>
      </c>
      <c r="Q138" s="210"/>
      <c r="R138" s="211">
        <f>SUM(R139:R150)</f>
        <v>0</v>
      </c>
      <c r="S138" s="210"/>
      <c r="T138" s="212">
        <f>SUM(T139:T150)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157</v>
      </c>
      <c r="AT138" s="214" t="s">
        <v>75</v>
      </c>
      <c r="AU138" s="214" t="s">
        <v>84</v>
      </c>
      <c r="AY138" s="213" t="s">
        <v>128</v>
      </c>
      <c r="BK138" s="215">
        <f>SUM(BK139:BK150)</f>
        <v>0</v>
      </c>
    </row>
    <row r="139" s="2" customFormat="1" ht="33" customHeight="1">
      <c r="A139" s="38"/>
      <c r="B139" s="39"/>
      <c r="C139" s="218" t="s">
        <v>172</v>
      </c>
      <c r="D139" s="218" t="s">
        <v>130</v>
      </c>
      <c r="E139" s="219" t="s">
        <v>1355</v>
      </c>
      <c r="F139" s="220" t="s">
        <v>1356</v>
      </c>
      <c r="G139" s="221" t="s">
        <v>141</v>
      </c>
      <c r="H139" s="222">
        <v>1</v>
      </c>
      <c r="I139" s="223"/>
      <c r="J139" s="224">
        <f>ROUND(I139*H139,2)</f>
        <v>0</v>
      </c>
      <c r="K139" s="220" t="s">
        <v>1342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135</v>
      </c>
      <c r="AT139" s="229" t="s">
        <v>130</v>
      </c>
      <c r="AU139" s="229" t="s">
        <v>86</v>
      </c>
      <c r="AY139" s="17" t="s">
        <v>128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135</v>
      </c>
      <c r="BM139" s="229" t="s">
        <v>230</v>
      </c>
    </row>
    <row r="140" s="2" customFormat="1">
      <c r="A140" s="38"/>
      <c r="B140" s="39"/>
      <c r="C140" s="40"/>
      <c r="D140" s="231" t="s">
        <v>137</v>
      </c>
      <c r="E140" s="40"/>
      <c r="F140" s="232" t="s">
        <v>1354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137</v>
      </c>
      <c r="AU140" s="17" t="s">
        <v>86</v>
      </c>
    </row>
    <row r="141" s="2" customFormat="1" ht="16.5" customHeight="1">
      <c r="A141" s="38"/>
      <c r="B141" s="39"/>
      <c r="C141" s="218" t="s">
        <v>181</v>
      </c>
      <c r="D141" s="218" t="s">
        <v>130</v>
      </c>
      <c r="E141" s="219" t="s">
        <v>1357</v>
      </c>
      <c r="F141" s="220" t="s">
        <v>1358</v>
      </c>
      <c r="G141" s="221" t="s">
        <v>141</v>
      </c>
      <c r="H141" s="222">
        <v>1</v>
      </c>
      <c r="I141" s="223"/>
      <c r="J141" s="224">
        <f>ROUND(I141*H141,2)</f>
        <v>0</v>
      </c>
      <c r="K141" s="220" t="s">
        <v>1342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135</v>
      </c>
      <c r="AT141" s="229" t="s">
        <v>130</v>
      </c>
      <c r="AU141" s="229" t="s">
        <v>86</v>
      </c>
      <c r="AY141" s="17" t="s">
        <v>128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135</v>
      </c>
      <c r="BM141" s="229" t="s">
        <v>243</v>
      </c>
    </row>
    <row r="142" s="2" customFormat="1">
      <c r="A142" s="38"/>
      <c r="B142" s="39"/>
      <c r="C142" s="40"/>
      <c r="D142" s="231" t="s">
        <v>137</v>
      </c>
      <c r="E142" s="40"/>
      <c r="F142" s="232" t="s">
        <v>1358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137</v>
      </c>
      <c r="AU142" s="17" t="s">
        <v>86</v>
      </c>
    </row>
    <row r="143" s="2" customFormat="1" ht="16.5" customHeight="1">
      <c r="A143" s="38"/>
      <c r="B143" s="39"/>
      <c r="C143" s="218" t="s">
        <v>189</v>
      </c>
      <c r="D143" s="218" t="s">
        <v>130</v>
      </c>
      <c r="E143" s="219" t="s">
        <v>1359</v>
      </c>
      <c r="F143" s="220" t="s">
        <v>1360</v>
      </c>
      <c r="G143" s="221" t="s">
        <v>141</v>
      </c>
      <c r="H143" s="222">
        <v>1</v>
      </c>
      <c r="I143" s="223"/>
      <c r="J143" s="224">
        <f>ROUND(I143*H143,2)</f>
        <v>0</v>
      </c>
      <c r="K143" s="220" t="s">
        <v>1342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135</v>
      </c>
      <c r="AT143" s="229" t="s">
        <v>130</v>
      </c>
      <c r="AU143" s="229" t="s">
        <v>86</v>
      </c>
      <c r="AY143" s="17" t="s">
        <v>128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135</v>
      </c>
      <c r="BM143" s="229" t="s">
        <v>260</v>
      </c>
    </row>
    <row r="144" s="2" customFormat="1">
      <c r="A144" s="38"/>
      <c r="B144" s="39"/>
      <c r="C144" s="40"/>
      <c r="D144" s="231" t="s">
        <v>137</v>
      </c>
      <c r="E144" s="40"/>
      <c r="F144" s="232" t="s">
        <v>1361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137</v>
      </c>
      <c r="AU144" s="17" t="s">
        <v>86</v>
      </c>
    </row>
    <row r="145" s="2" customFormat="1" ht="16.5" customHeight="1">
      <c r="A145" s="38"/>
      <c r="B145" s="39"/>
      <c r="C145" s="218" t="s">
        <v>196</v>
      </c>
      <c r="D145" s="218" t="s">
        <v>130</v>
      </c>
      <c r="E145" s="219" t="s">
        <v>1362</v>
      </c>
      <c r="F145" s="220" t="s">
        <v>1363</v>
      </c>
      <c r="G145" s="221" t="s">
        <v>141</v>
      </c>
      <c r="H145" s="222">
        <v>1</v>
      </c>
      <c r="I145" s="223"/>
      <c r="J145" s="224">
        <f>ROUND(I145*H145,2)</f>
        <v>0</v>
      </c>
      <c r="K145" s="220" t="s">
        <v>1342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135</v>
      </c>
      <c r="AT145" s="229" t="s">
        <v>130</v>
      </c>
      <c r="AU145" s="229" t="s">
        <v>86</v>
      </c>
      <c r="AY145" s="17" t="s">
        <v>128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135</v>
      </c>
      <c r="BM145" s="229" t="s">
        <v>266</v>
      </c>
    </row>
    <row r="146" s="2" customFormat="1">
      <c r="A146" s="38"/>
      <c r="B146" s="39"/>
      <c r="C146" s="40"/>
      <c r="D146" s="231" t="s">
        <v>137</v>
      </c>
      <c r="E146" s="40"/>
      <c r="F146" s="232" t="s">
        <v>1363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137</v>
      </c>
      <c r="AU146" s="17" t="s">
        <v>86</v>
      </c>
    </row>
    <row r="147" s="2" customFormat="1" ht="16.5" customHeight="1">
      <c r="A147" s="38"/>
      <c r="B147" s="39"/>
      <c r="C147" s="218" t="s">
        <v>205</v>
      </c>
      <c r="D147" s="218" t="s">
        <v>130</v>
      </c>
      <c r="E147" s="219" t="s">
        <v>1364</v>
      </c>
      <c r="F147" s="220" t="s">
        <v>1365</v>
      </c>
      <c r="G147" s="221" t="s">
        <v>141</v>
      </c>
      <c r="H147" s="222">
        <v>1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135</v>
      </c>
      <c r="AT147" s="229" t="s">
        <v>130</v>
      </c>
      <c r="AU147" s="229" t="s">
        <v>86</v>
      </c>
      <c r="AY147" s="17" t="s">
        <v>128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135</v>
      </c>
      <c r="BM147" s="229" t="s">
        <v>295</v>
      </c>
    </row>
    <row r="148" s="2" customFormat="1">
      <c r="A148" s="38"/>
      <c r="B148" s="39"/>
      <c r="C148" s="40"/>
      <c r="D148" s="231" t="s">
        <v>137</v>
      </c>
      <c r="E148" s="40"/>
      <c r="F148" s="232" t="s">
        <v>1365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137</v>
      </c>
      <c r="AU148" s="17" t="s">
        <v>86</v>
      </c>
    </row>
    <row r="149" s="2" customFormat="1" ht="16.5" customHeight="1">
      <c r="A149" s="38"/>
      <c r="B149" s="39"/>
      <c r="C149" s="218" t="s">
        <v>8</v>
      </c>
      <c r="D149" s="218" t="s">
        <v>130</v>
      </c>
      <c r="E149" s="219" t="s">
        <v>1366</v>
      </c>
      <c r="F149" s="220" t="s">
        <v>1367</v>
      </c>
      <c r="G149" s="221" t="s">
        <v>141</v>
      </c>
      <c r="H149" s="222">
        <v>1</v>
      </c>
      <c r="I149" s="223"/>
      <c r="J149" s="224">
        <f>ROUND(I149*H149,2)</f>
        <v>0</v>
      </c>
      <c r="K149" s="220" t="s">
        <v>1342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135</v>
      </c>
      <c r="AT149" s="229" t="s">
        <v>130</v>
      </c>
      <c r="AU149" s="229" t="s">
        <v>86</v>
      </c>
      <c r="AY149" s="17" t="s">
        <v>128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135</v>
      </c>
      <c r="BM149" s="229" t="s">
        <v>214</v>
      </c>
    </row>
    <row r="150" s="2" customFormat="1">
      <c r="A150" s="38"/>
      <c r="B150" s="39"/>
      <c r="C150" s="40"/>
      <c r="D150" s="231" t="s">
        <v>137</v>
      </c>
      <c r="E150" s="40"/>
      <c r="F150" s="232" t="s">
        <v>1367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137</v>
      </c>
      <c r="AU150" s="17" t="s">
        <v>86</v>
      </c>
    </row>
    <row r="151" s="12" customFormat="1" ht="22.8" customHeight="1">
      <c r="A151" s="12"/>
      <c r="B151" s="202"/>
      <c r="C151" s="203"/>
      <c r="D151" s="204" t="s">
        <v>75</v>
      </c>
      <c r="E151" s="216" t="s">
        <v>1368</v>
      </c>
      <c r="F151" s="216" t="s">
        <v>1369</v>
      </c>
      <c r="G151" s="203"/>
      <c r="H151" s="203"/>
      <c r="I151" s="206"/>
      <c r="J151" s="217">
        <f>BK151</f>
        <v>0</v>
      </c>
      <c r="K151" s="203"/>
      <c r="L151" s="208"/>
      <c r="M151" s="209"/>
      <c r="N151" s="210"/>
      <c r="O151" s="210"/>
      <c r="P151" s="211">
        <f>SUM(P152:P165)</f>
        <v>0</v>
      </c>
      <c r="Q151" s="210"/>
      <c r="R151" s="211">
        <f>SUM(R152:R165)</f>
        <v>0</v>
      </c>
      <c r="S151" s="210"/>
      <c r="T151" s="212">
        <f>SUM(T152:T165)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157</v>
      </c>
      <c r="AT151" s="214" t="s">
        <v>75</v>
      </c>
      <c r="AU151" s="214" t="s">
        <v>84</v>
      </c>
      <c r="AY151" s="213" t="s">
        <v>128</v>
      </c>
      <c r="BK151" s="215">
        <f>SUM(BK152:BK165)</f>
        <v>0</v>
      </c>
    </row>
    <row r="152" s="2" customFormat="1" ht="16.5" customHeight="1">
      <c r="A152" s="38"/>
      <c r="B152" s="39"/>
      <c r="C152" s="218" t="s">
        <v>223</v>
      </c>
      <c r="D152" s="218" t="s">
        <v>130</v>
      </c>
      <c r="E152" s="219" t="s">
        <v>1370</v>
      </c>
      <c r="F152" s="220" t="s">
        <v>1371</v>
      </c>
      <c r="G152" s="221" t="s">
        <v>141</v>
      </c>
      <c r="H152" s="222">
        <v>1</v>
      </c>
      <c r="I152" s="223"/>
      <c r="J152" s="224">
        <f>ROUND(I152*H152,2)</f>
        <v>0</v>
      </c>
      <c r="K152" s="220" t="s">
        <v>1342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135</v>
      </c>
      <c r="AT152" s="229" t="s">
        <v>130</v>
      </c>
      <c r="AU152" s="229" t="s">
        <v>86</v>
      </c>
      <c r="AY152" s="17" t="s">
        <v>128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135</v>
      </c>
      <c r="BM152" s="229" t="s">
        <v>328</v>
      </c>
    </row>
    <row r="153" s="2" customFormat="1">
      <c r="A153" s="38"/>
      <c r="B153" s="39"/>
      <c r="C153" s="40"/>
      <c r="D153" s="231" t="s">
        <v>137</v>
      </c>
      <c r="E153" s="40"/>
      <c r="F153" s="232" t="s">
        <v>1372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137</v>
      </c>
      <c r="AU153" s="17" t="s">
        <v>86</v>
      </c>
    </row>
    <row r="154" s="2" customFormat="1" ht="16.5" customHeight="1">
      <c r="A154" s="38"/>
      <c r="B154" s="39"/>
      <c r="C154" s="218" t="s">
        <v>230</v>
      </c>
      <c r="D154" s="218" t="s">
        <v>130</v>
      </c>
      <c r="E154" s="219" t="s">
        <v>1373</v>
      </c>
      <c r="F154" s="220" t="s">
        <v>1374</v>
      </c>
      <c r="G154" s="221" t="s">
        <v>141</v>
      </c>
      <c r="H154" s="222">
        <v>1</v>
      </c>
      <c r="I154" s="223"/>
      <c r="J154" s="224">
        <f>ROUND(I154*H154,2)</f>
        <v>0</v>
      </c>
      <c r="K154" s="220" t="s">
        <v>1342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135</v>
      </c>
      <c r="AT154" s="229" t="s">
        <v>130</v>
      </c>
      <c r="AU154" s="229" t="s">
        <v>86</v>
      </c>
      <c r="AY154" s="17" t="s">
        <v>128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135</v>
      </c>
      <c r="BM154" s="229" t="s">
        <v>343</v>
      </c>
    </row>
    <row r="155" s="2" customFormat="1">
      <c r="A155" s="38"/>
      <c r="B155" s="39"/>
      <c r="C155" s="40"/>
      <c r="D155" s="231" t="s">
        <v>137</v>
      </c>
      <c r="E155" s="40"/>
      <c r="F155" s="232" t="s">
        <v>1375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137</v>
      </c>
      <c r="AU155" s="17" t="s">
        <v>86</v>
      </c>
    </row>
    <row r="156" s="2" customFormat="1" ht="16.5" customHeight="1">
      <c r="A156" s="38"/>
      <c r="B156" s="39"/>
      <c r="C156" s="218" t="s">
        <v>237</v>
      </c>
      <c r="D156" s="218" t="s">
        <v>130</v>
      </c>
      <c r="E156" s="219" t="s">
        <v>1376</v>
      </c>
      <c r="F156" s="220" t="s">
        <v>1377</v>
      </c>
      <c r="G156" s="221" t="s">
        <v>141</v>
      </c>
      <c r="H156" s="222">
        <v>1</v>
      </c>
      <c r="I156" s="223"/>
      <c r="J156" s="224">
        <f>ROUND(I156*H156,2)</f>
        <v>0</v>
      </c>
      <c r="K156" s="220" t="s">
        <v>1342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135</v>
      </c>
      <c r="AT156" s="229" t="s">
        <v>130</v>
      </c>
      <c r="AU156" s="229" t="s">
        <v>86</v>
      </c>
      <c r="AY156" s="17" t="s">
        <v>128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135</v>
      </c>
      <c r="BM156" s="229" t="s">
        <v>354</v>
      </c>
    </row>
    <row r="157" s="2" customFormat="1">
      <c r="A157" s="38"/>
      <c r="B157" s="39"/>
      <c r="C157" s="40"/>
      <c r="D157" s="231" t="s">
        <v>137</v>
      </c>
      <c r="E157" s="40"/>
      <c r="F157" s="232" t="s">
        <v>1377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137</v>
      </c>
      <c r="AU157" s="17" t="s">
        <v>86</v>
      </c>
    </row>
    <row r="158" s="2" customFormat="1" ht="16.5" customHeight="1">
      <c r="A158" s="38"/>
      <c r="B158" s="39"/>
      <c r="C158" s="218" t="s">
        <v>243</v>
      </c>
      <c r="D158" s="218" t="s">
        <v>130</v>
      </c>
      <c r="E158" s="219" t="s">
        <v>1378</v>
      </c>
      <c r="F158" s="220" t="s">
        <v>1379</v>
      </c>
      <c r="G158" s="221" t="s">
        <v>141</v>
      </c>
      <c r="H158" s="222">
        <v>2</v>
      </c>
      <c r="I158" s="223"/>
      <c r="J158" s="224">
        <f>ROUND(I158*H158,2)</f>
        <v>0</v>
      </c>
      <c r="K158" s="220" t="s">
        <v>1342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135</v>
      </c>
      <c r="AT158" s="229" t="s">
        <v>130</v>
      </c>
      <c r="AU158" s="229" t="s">
        <v>86</v>
      </c>
      <c r="AY158" s="17" t="s">
        <v>128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135</v>
      </c>
      <c r="BM158" s="229" t="s">
        <v>366</v>
      </c>
    </row>
    <row r="159" s="2" customFormat="1">
      <c r="A159" s="38"/>
      <c r="B159" s="39"/>
      <c r="C159" s="40"/>
      <c r="D159" s="231" t="s">
        <v>137</v>
      </c>
      <c r="E159" s="40"/>
      <c r="F159" s="232" t="s">
        <v>1379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137</v>
      </c>
      <c r="AU159" s="17" t="s">
        <v>86</v>
      </c>
    </row>
    <row r="160" s="2" customFormat="1" ht="16.5" customHeight="1">
      <c r="A160" s="38"/>
      <c r="B160" s="39"/>
      <c r="C160" s="218" t="s">
        <v>251</v>
      </c>
      <c r="D160" s="218" t="s">
        <v>130</v>
      </c>
      <c r="E160" s="219" t="s">
        <v>1380</v>
      </c>
      <c r="F160" s="220" t="s">
        <v>1381</v>
      </c>
      <c r="G160" s="221" t="s">
        <v>141</v>
      </c>
      <c r="H160" s="222">
        <v>1</v>
      </c>
      <c r="I160" s="223"/>
      <c r="J160" s="224">
        <f>ROUND(I160*H160,2)</f>
        <v>0</v>
      </c>
      <c r="K160" s="220" t="s">
        <v>1342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135</v>
      </c>
      <c r="AT160" s="229" t="s">
        <v>130</v>
      </c>
      <c r="AU160" s="229" t="s">
        <v>86</v>
      </c>
      <c r="AY160" s="17" t="s">
        <v>128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135</v>
      </c>
      <c r="BM160" s="229" t="s">
        <v>377</v>
      </c>
    </row>
    <row r="161" s="2" customFormat="1">
      <c r="A161" s="38"/>
      <c r="B161" s="39"/>
      <c r="C161" s="40"/>
      <c r="D161" s="231" t="s">
        <v>137</v>
      </c>
      <c r="E161" s="40"/>
      <c r="F161" s="232" t="s">
        <v>1381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137</v>
      </c>
      <c r="AU161" s="17" t="s">
        <v>86</v>
      </c>
    </row>
    <row r="162" s="2" customFormat="1" ht="16.5" customHeight="1">
      <c r="A162" s="38"/>
      <c r="B162" s="39"/>
      <c r="C162" s="218" t="s">
        <v>260</v>
      </c>
      <c r="D162" s="218" t="s">
        <v>130</v>
      </c>
      <c r="E162" s="219" t="s">
        <v>1382</v>
      </c>
      <c r="F162" s="220" t="s">
        <v>1383</v>
      </c>
      <c r="G162" s="221" t="s">
        <v>141</v>
      </c>
      <c r="H162" s="222">
        <v>1</v>
      </c>
      <c r="I162" s="223"/>
      <c r="J162" s="224">
        <f>ROUND(I162*H162,2)</f>
        <v>0</v>
      </c>
      <c r="K162" s="220" t="s">
        <v>1342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135</v>
      </c>
      <c r="AT162" s="229" t="s">
        <v>130</v>
      </c>
      <c r="AU162" s="229" t="s">
        <v>86</v>
      </c>
      <c r="AY162" s="17" t="s">
        <v>128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135</v>
      </c>
      <c r="BM162" s="229" t="s">
        <v>397</v>
      </c>
    </row>
    <row r="163" s="2" customFormat="1">
      <c r="A163" s="38"/>
      <c r="B163" s="39"/>
      <c r="C163" s="40"/>
      <c r="D163" s="231" t="s">
        <v>137</v>
      </c>
      <c r="E163" s="40"/>
      <c r="F163" s="232" t="s">
        <v>1383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137</v>
      </c>
      <c r="AU163" s="17" t="s">
        <v>86</v>
      </c>
    </row>
    <row r="164" s="2" customFormat="1" ht="16.5" customHeight="1">
      <c r="A164" s="38"/>
      <c r="B164" s="39"/>
      <c r="C164" s="218" t="s">
        <v>267</v>
      </c>
      <c r="D164" s="218" t="s">
        <v>130</v>
      </c>
      <c r="E164" s="219" t="s">
        <v>1384</v>
      </c>
      <c r="F164" s="220" t="s">
        <v>1385</v>
      </c>
      <c r="G164" s="221" t="s">
        <v>141</v>
      </c>
      <c r="H164" s="222">
        <v>1</v>
      </c>
      <c r="I164" s="223"/>
      <c r="J164" s="224">
        <f>ROUND(I164*H164,2)</f>
        <v>0</v>
      </c>
      <c r="K164" s="220" t="s">
        <v>1342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135</v>
      </c>
      <c r="AT164" s="229" t="s">
        <v>130</v>
      </c>
      <c r="AU164" s="229" t="s">
        <v>86</v>
      </c>
      <c r="AY164" s="17" t="s">
        <v>128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135</v>
      </c>
      <c r="BM164" s="229" t="s">
        <v>371</v>
      </c>
    </row>
    <row r="165" s="2" customFormat="1">
      <c r="A165" s="38"/>
      <c r="B165" s="39"/>
      <c r="C165" s="40"/>
      <c r="D165" s="231" t="s">
        <v>137</v>
      </c>
      <c r="E165" s="40"/>
      <c r="F165" s="232" t="s">
        <v>1385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137</v>
      </c>
      <c r="AU165" s="17" t="s">
        <v>86</v>
      </c>
    </row>
    <row r="166" s="12" customFormat="1" ht="22.8" customHeight="1">
      <c r="A166" s="12"/>
      <c r="B166" s="202"/>
      <c r="C166" s="203"/>
      <c r="D166" s="204" t="s">
        <v>75</v>
      </c>
      <c r="E166" s="216" t="s">
        <v>1386</v>
      </c>
      <c r="F166" s="216" t="s">
        <v>1387</v>
      </c>
      <c r="G166" s="203"/>
      <c r="H166" s="203"/>
      <c r="I166" s="206"/>
      <c r="J166" s="217">
        <f>BK166</f>
        <v>0</v>
      </c>
      <c r="K166" s="203"/>
      <c r="L166" s="208"/>
      <c r="M166" s="209"/>
      <c r="N166" s="210"/>
      <c r="O166" s="210"/>
      <c r="P166" s="211">
        <f>SUM(P167:P172)</f>
        <v>0</v>
      </c>
      <c r="Q166" s="210"/>
      <c r="R166" s="211">
        <f>SUM(R167:R172)</f>
        <v>0</v>
      </c>
      <c r="S166" s="210"/>
      <c r="T166" s="212">
        <f>SUM(T167:T172)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3" t="s">
        <v>157</v>
      </c>
      <c r="AT166" s="214" t="s">
        <v>75</v>
      </c>
      <c r="AU166" s="214" t="s">
        <v>84</v>
      </c>
      <c r="AY166" s="213" t="s">
        <v>128</v>
      </c>
      <c r="BK166" s="215">
        <f>SUM(BK167:BK172)</f>
        <v>0</v>
      </c>
    </row>
    <row r="167" s="2" customFormat="1" ht="16.5" customHeight="1">
      <c r="A167" s="38"/>
      <c r="B167" s="39"/>
      <c r="C167" s="218" t="s">
        <v>266</v>
      </c>
      <c r="D167" s="218" t="s">
        <v>130</v>
      </c>
      <c r="E167" s="219" t="s">
        <v>1388</v>
      </c>
      <c r="F167" s="220" t="s">
        <v>1389</v>
      </c>
      <c r="G167" s="221" t="s">
        <v>141</v>
      </c>
      <c r="H167" s="222">
        <v>1</v>
      </c>
      <c r="I167" s="223"/>
      <c r="J167" s="224">
        <f>ROUND(I167*H167,2)</f>
        <v>0</v>
      </c>
      <c r="K167" s="220" t="s">
        <v>1342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135</v>
      </c>
      <c r="AT167" s="229" t="s">
        <v>130</v>
      </c>
      <c r="AU167" s="229" t="s">
        <v>86</v>
      </c>
      <c r="AY167" s="17" t="s">
        <v>128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135</v>
      </c>
      <c r="BM167" s="229" t="s">
        <v>422</v>
      </c>
    </row>
    <row r="168" s="2" customFormat="1">
      <c r="A168" s="38"/>
      <c r="B168" s="39"/>
      <c r="C168" s="40"/>
      <c r="D168" s="231" t="s">
        <v>137</v>
      </c>
      <c r="E168" s="40"/>
      <c r="F168" s="232" t="s">
        <v>1389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137</v>
      </c>
      <c r="AU168" s="17" t="s">
        <v>86</v>
      </c>
    </row>
    <row r="169" s="2" customFormat="1" ht="21.75" customHeight="1">
      <c r="A169" s="38"/>
      <c r="B169" s="39"/>
      <c r="C169" s="218" t="s">
        <v>7</v>
      </c>
      <c r="D169" s="218" t="s">
        <v>130</v>
      </c>
      <c r="E169" s="219" t="s">
        <v>1390</v>
      </c>
      <c r="F169" s="220" t="s">
        <v>1391</v>
      </c>
      <c r="G169" s="221" t="s">
        <v>141</v>
      </c>
      <c r="H169" s="222">
        <v>1</v>
      </c>
      <c r="I169" s="223"/>
      <c r="J169" s="224">
        <f>ROUND(I169*H169,2)</f>
        <v>0</v>
      </c>
      <c r="K169" s="220" t="s">
        <v>1342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135</v>
      </c>
      <c r="AT169" s="229" t="s">
        <v>130</v>
      </c>
      <c r="AU169" s="229" t="s">
        <v>86</v>
      </c>
      <c r="AY169" s="17" t="s">
        <v>128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135</v>
      </c>
      <c r="BM169" s="229" t="s">
        <v>442</v>
      </c>
    </row>
    <row r="170" s="2" customFormat="1">
      <c r="A170" s="38"/>
      <c r="B170" s="39"/>
      <c r="C170" s="40"/>
      <c r="D170" s="231" t="s">
        <v>137</v>
      </c>
      <c r="E170" s="40"/>
      <c r="F170" s="232" t="s">
        <v>1392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137</v>
      </c>
      <c r="AU170" s="17" t="s">
        <v>86</v>
      </c>
    </row>
    <row r="171" s="2" customFormat="1" ht="16.5" customHeight="1">
      <c r="A171" s="38"/>
      <c r="B171" s="39"/>
      <c r="C171" s="218" t="s">
        <v>295</v>
      </c>
      <c r="D171" s="218" t="s">
        <v>130</v>
      </c>
      <c r="E171" s="219" t="s">
        <v>1393</v>
      </c>
      <c r="F171" s="220" t="s">
        <v>1394</v>
      </c>
      <c r="G171" s="221" t="s">
        <v>141</v>
      </c>
      <c r="H171" s="222">
        <v>1</v>
      </c>
      <c r="I171" s="223"/>
      <c r="J171" s="224">
        <f>ROUND(I171*H171,2)</f>
        <v>0</v>
      </c>
      <c r="K171" s="220" t="s">
        <v>1342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135</v>
      </c>
      <c r="AT171" s="229" t="s">
        <v>130</v>
      </c>
      <c r="AU171" s="229" t="s">
        <v>86</v>
      </c>
      <c r="AY171" s="17" t="s">
        <v>128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135</v>
      </c>
      <c r="BM171" s="229" t="s">
        <v>454</v>
      </c>
    </row>
    <row r="172" s="2" customFormat="1">
      <c r="A172" s="38"/>
      <c r="B172" s="39"/>
      <c r="C172" s="40"/>
      <c r="D172" s="231" t="s">
        <v>137</v>
      </c>
      <c r="E172" s="40"/>
      <c r="F172" s="232" t="s">
        <v>1394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137</v>
      </c>
      <c r="AU172" s="17" t="s">
        <v>86</v>
      </c>
    </row>
    <row r="173" s="12" customFormat="1" ht="22.8" customHeight="1">
      <c r="A173" s="12"/>
      <c r="B173" s="202"/>
      <c r="C173" s="203"/>
      <c r="D173" s="204" t="s">
        <v>75</v>
      </c>
      <c r="E173" s="216" t="s">
        <v>1395</v>
      </c>
      <c r="F173" s="216" t="s">
        <v>1396</v>
      </c>
      <c r="G173" s="203"/>
      <c r="H173" s="203"/>
      <c r="I173" s="206"/>
      <c r="J173" s="217">
        <f>BK173</f>
        <v>0</v>
      </c>
      <c r="K173" s="203"/>
      <c r="L173" s="208"/>
      <c r="M173" s="209"/>
      <c r="N173" s="210"/>
      <c r="O173" s="210"/>
      <c r="P173" s="211">
        <f>SUM(P174:P177)</f>
        <v>0</v>
      </c>
      <c r="Q173" s="210"/>
      <c r="R173" s="211">
        <f>SUM(R174:R177)</f>
        <v>0</v>
      </c>
      <c r="S173" s="210"/>
      <c r="T173" s="212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3" t="s">
        <v>157</v>
      </c>
      <c r="AT173" s="214" t="s">
        <v>75</v>
      </c>
      <c r="AU173" s="214" t="s">
        <v>84</v>
      </c>
      <c r="AY173" s="213" t="s">
        <v>128</v>
      </c>
      <c r="BK173" s="215">
        <f>SUM(BK174:BK177)</f>
        <v>0</v>
      </c>
    </row>
    <row r="174" s="2" customFormat="1" ht="16.5" customHeight="1">
      <c r="A174" s="38"/>
      <c r="B174" s="39"/>
      <c r="C174" s="218" t="s">
        <v>303</v>
      </c>
      <c r="D174" s="218" t="s">
        <v>130</v>
      </c>
      <c r="E174" s="219" t="s">
        <v>1397</v>
      </c>
      <c r="F174" s="220" t="s">
        <v>1398</v>
      </c>
      <c r="G174" s="221" t="s">
        <v>141</v>
      </c>
      <c r="H174" s="222">
        <v>1</v>
      </c>
      <c r="I174" s="223"/>
      <c r="J174" s="224">
        <f>ROUND(I174*H174,2)</f>
        <v>0</v>
      </c>
      <c r="K174" s="220" t="s">
        <v>1342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135</v>
      </c>
      <c r="AT174" s="229" t="s">
        <v>130</v>
      </c>
      <c r="AU174" s="229" t="s">
        <v>86</v>
      </c>
      <c r="AY174" s="17" t="s">
        <v>128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135</v>
      </c>
      <c r="BM174" s="229" t="s">
        <v>163</v>
      </c>
    </row>
    <row r="175" s="2" customFormat="1">
      <c r="A175" s="38"/>
      <c r="B175" s="39"/>
      <c r="C175" s="40"/>
      <c r="D175" s="231" t="s">
        <v>137</v>
      </c>
      <c r="E175" s="40"/>
      <c r="F175" s="232" t="s">
        <v>1398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137</v>
      </c>
      <c r="AU175" s="17" t="s">
        <v>86</v>
      </c>
    </row>
    <row r="176" s="2" customFormat="1" ht="16.5" customHeight="1">
      <c r="A176" s="38"/>
      <c r="B176" s="39"/>
      <c r="C176" s="218" t="s">
        <v>214</v>
      </c>
      <c r="D176" s="218" t="s">
        <v>130</v>
      </c>
      <c r="E176" s="219" t="s">
        <v>1399</v>
      </c>
      <c r="F176" s="220" t="s">
        <v>1400</v>
      </c>
      <c r="G176" s="221" t="s">
        <v>141</v>
      </c>
      <c r="H176" s="222">
        <v>1</v>
      </c>
      <c r="I176" s="223"/>
      <c r="J176" s="224">
        <f>ROUND(I176*H176,2)</f>
        <v>0</v>
      </c>
      <c r="K176" s="220" t="s">
        <v>1342</v>
      </c>
      <c r="L176" s="44"/>
      <c r="M176" s="225" t="s">
        <v>1</v>
      </c>
      <c r="N176" s="226" t="s">
        <v>41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135</v>
      </c>
      <c r="AT176" s="229" t="s">
        <v>130</v>
      </c>
      <c r="AU176" s="229" t="s">
        <v>86</v>
      </c>
      <c r="AY176" s="17" t="s">
        <v>128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135</v>
      </c>
      <c r="BM176" s="229" t="s">
        <v>481</v>
      </c>
    </row>
    <row r="177" s="2" customFormat="1">
      <c r="A177" s="38"/>
      <c r="B177" s="39"/>
      <c r="C177" s="40"/>
      <c r="D177" s="231" t="s">
        <v>137</v>
      </c>
      <c r="E177" s="40"/>
      <c r="F177" s="232" t="s">
        <v>1400</v>
      </c>
      <c r="G177" s="40"/>
      <c r="H177" s="40"/>
      <c r="I177" s="233"/>
      <c r="J177" s="40"/>
      <c r="K177" s="40"/>
      <c r="L177" s="44"/>
      <c r="M177" s="234"/>
      <c r="N177" s="23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137</v>
      </c>
      <c r="AU177" s="17" t="s">
        <v>86</v>
      </c>
    </row>
    <row r="178" s="12" customFormat="1" ht="25.92" customHeight="1">
      <c r="A178" s="12"/>
      <c r="B178" s="202"/>
      <c r="C178" s="203"/>
      <c r="D178" s="204" t="s">
        <v>75</v>
      </c>
      <c r="E178" s="205" t="s">
        <v>1401</v>
      </c>
      <c r="F178" s="205" t="s">
        <v>1337</v>
      </c>
      <c r="G178" s="203"/>
      <c r="H178" s="203"/>
      <c r="I178" s="206"/>
      <c r="J178" s="207">
        <f>BK178</f>
        <v>0</v>
      </c>
      <c r="K178" s="203"/>
      <c r="L178" s="208"/>
      <c r="M178" s="209"/>
      <c r="N178" s="210"/>
      <c r="O178" s="210"/>
      <c r="P178" s="211">
        <f>SUM(P179:P188)</f>
        <v>0</v>
      </c>
      <c r="Q178" s="210"/>
      <c r="R178" s="211">
        <f>SUM(R179:R188)</f>
        <v>0</v>
      </c>
      <c r="S178" s="210"/>
      <c r="T178" s="212">
        <f>SUM(T179:T188)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84</v>
      </c>
      <c r="AT178" s="214" t="s">
        <v>75</v>
      </c>
      <c r="AU178" s="214" t="s">
        <v>76</v>
      </c>
      <c r="AY178" s="213" t="s">
        <v>128</v>
      </c>
      <c r="BK178" s="215">
        <f>SUM(BK179:BK188)</f>
        <v>0</v>
      </c>
    </row>
    <row r="179" s="2" customFormat="1" ht="16.5" customHeight="1">
      <c r="A179" s="38"/>
      <c r="B179" s="39"/>
      <c r="C179" s="218" t="s">
        <v>322</v>
      </c>
      <c r="D179" s="218" t="s">
        <v>130</v>
      </c>
      <c r="E179" s="219" t="s">
        <v>1402</v>
      </c>
      <c r="F179" s="220" t="s">
        <v>1403</v>
      </c>
      <c r="G179" s="221" t="s">
        <v>1404</v>
      </c>
      <c r="H179" s="282"/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135</v>
      </c>
      <c r="AT179" s="229" t="s">
        <v>130</v>
      </c>
      <c r="AU179" s="229" t="s">
        <v>84</v>
      </c>
      <c r="AY179" s="17" t="s">
        <v>128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135</v>
      </c>
      <c r="BM179" s="229" t="s">
        <v>494</v>
      </c>
    </row>
    <row r="180" s="2" customFormat="1">
      <c r="A180" s="38"/>
      <c r="B180" s="39"/>
      <c r="C180" s="40"/>
      <c r="D180" s="231" t="s">
        <v>137</v>
      </c>
      <c r="E180" s="40"/>
      <c r="F180" s="232" t="s">
        <v>1403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137</v>
      </c>
      <c r="AU180" s="17" t="s">
        <v>84</v>
      </c>
    </row>
    <row r="181" s="2" customFormat="1" ht="16.5" customHeight="1">
      <c r="A181" s="38"/>
      <c r="B181" s="39"/>
      <c r="C181" s="218" t="s">
        <v>328</v>
      </c>
      <c r="D181" s="218" t="s">
        <v>130</v>
      </c>
      <c r="E181" s="219" t="s">
        <v>1405</v>
      </c>
      <c r="F181" s="220" t="s">
        <v>1406</v>
      </c>
      <c r="G181" s="221" t="s">
        <v>1404</v>
      </c>
      <c r="H181" s="282"/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135</v>
      </c>
      <c r="AT181" s="229" t="s">
        <v>130</v>
      </c>
      <c r="AU181" s="229" t="s">
        <v>84</v>
      </c>
      <c r="AY181" s="17" t="s">
        <v>128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135</v>
      </c>
      <c r="BM181" s="229" t="s">
        <v>510</v>
      </c>
    </row>
    <row r="182" s="2" customFormat="1">
      <c r="A182" s="38"/>
      <c r="B182" s="39"/>
      <c r="C182" s="40"/>
      <c r="D182" s="231" t="s">
        <v>137</v>
      </c>
      <c r="E182" s="40"/>
      <c r="F182" s="232" t="s">
        <v>1407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137</v>
      </c>
      <c r="AU182" s="17" t="s">
        <v>84</v>
      </c>
    </row>
    <row r="183" s="2" customFormat="1" ht="16.5" customHeight="1">
      <c r="A183" s="38"/>
      <c r="B183" s="39"/>
      <c r="C183" s="218" t="s">
        <v>338</v>
      </c>
      <c r="D183" s="218" t="s">
        <v>130</v>
      </c>
      <c r="E183" s="219" t="s">
        <v>1408</v>
      </c>
      <c r="F183" s="220" t="s">
        <v>1409</v>
      </c>
      <c r="G183" s="221" t="s">
        <v>1404</v>
      </c>
      <c r="H183" s="282"/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135</v>
      </c>
      <c r="AT183" s="229" t="s">
        <v>130</v>
      </c>
      <c r="AU183" s="229" t="s">
        <v>84</v>
      </c>
      <c r="AY183" s="17" t="s">
        <v>128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135</v>
      </c>
      <c r="BM183" s="229" t="s">
        <v>523</v>
      </c>
    </row>
    <row r="184" s="2" customFormat="1">
      <c r="A184" s="38"/>
      <c r="B184" s="39"/>
      <c r="C184" s="40"/>
      <c r="D184" s="231" t="s">
        <v>137</v>
      </c>
      <c r="E184" s="40"/>
      <c r="F184" s="232" t="s">
        <v>1409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137</v>
      </c>
      <c r="AU184" s="17" t="s">
        <v>84</v>
      </c>
    </row>
    <row r="185" s="2" customFormat="1" ht="16.5" customHeight="1">
      <c r="A185" s="38"/>
      <c r="B185" s="39"/>
      <c r="C185" s="218" t="s">
        <v>343</v>
      </c>
      <c r="D185" s="218" t="s">
        <v>130</v>
      </c>
      <c r="E185" s="219" t="s">
        <v>1410</v>
      </c>
      <c r="F185" s="220" t="s">
        <v>1411</v>
      </c>
      <c r="G185" s="221" t="s">
        <v>1404</v>
      </c>
      <c r="H185" s="282"/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135</v>
      </c>
      <c r="AT185" s="229" t="s">
        <v>130</v>
      </c>
      <c r="AU185" s="229" t="s">
        <v>84</v>
      </c>
      <c r="AY185" s="17" t="s">
        <v>128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135</v>
      </c>
      <c r="BM185" s="229" t="s">
        <v>535</v>
      </c>
    </row>
    <row r="186" s="2" customFormat="1">
      <c r="A186" s="38"/>
      <c r="B186" s="39"/>
      <c r="C186" s="40"/>
      <c r="D186" s="231" t="s">
        <v>137</v>
      </c>
      <c r="E186" s="40"/>
      <c r="F186" s="232" t="s">
        <v>1411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137</v>
      </c>
      <c r="AU186" s="17" t="s">
        <v>84</v>
      </c>
    </row>
    <row r="187" s="2" customFormat="1" ht="16.5" customHeight="1">
      <c r="A187" s="38"/>
      <c r="B187" s="39"/>
      <c r="C187" s="218" t="s">
        <v>349</v>
      </c>
      <c r="D187" s="218" t="s">
        <v>130</v>
      </c>
      <c r="E187" s="219" t="s">
        <v>1412</v>
      </c>
      <c r="F187" s="220" t="s">
        <v>1413</v>
      </c>
      <c r="G187" s="221" t="s">
        <v>1404</v>
      </c>
      <c r="H187" s="282"/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135</v>
      </c>
      <c r="AT187" s="229" t="s">
        <v>130</v>
      </c>
      <c r="AU187" s="229" t="s">
        <v>84</v>
      </c>
      <c r="AY187" s="17" t="s">
        <v>128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135</v>
      </c>
      <c r="BM187" s="229" t="s">
        <v>551</v>
      </c>
    </row>
    <row r="188" s="2" customFormat="1">
      <c r="A188" s="38"/>
      <c r="B188" s="39"/>
      <c r="C188" s="40"/>
      <c r="D188" s="231" t="s">
        <v>137</v>
      </c>
      <c r="E188" s="40"/>
      <c r="F188" s="232" t="s">
        <v>1413</v>
      </c>
      <c r="G188" s="40"/>
      <c r="H188" s="40"/>
      <c r="I188" s="233"/>
      <c r="J188" s="40"/>
      <c r="K188" s="40"/>
      <c r="L188" s="44"/>
      <c r="M188" s="278"/>
      <c r="N188" s="279"/>
      <c r="O188" s="280"/>
      <c r="P188" s="280"/>
      <c r="Q188" s="280"/>
      <c r="R188" s="280"/>
      <c r="S188" s="280"/>
      <c r="T188" s="281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137</v>
      </c>
      <c r="AU188" s="17" t="s">
        <v>84</v>
      </c>
    </row>
    <row r="189" s="2" customFormat="1" ht="6.96" customHeight="1">
      <c r="A189" s="38"/>
      <c r="B189" s="66"/>
      <c r="C189" s="67"/>
      <c r="D189" s="67"/>
      <c r="E189" s="67"/>
      <c r="F189" s="67"/>
      <c r="G189" s="67"/>
      <c r="H189" s="67"/>
      <c r="I189" s="67"/>
      <c r="J189" s="67"/>
      <c r="K189" s="67"/>
      <c r="L189" s="44"/>
      <c r="M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</row>
  </sheetData>
  <sheetProtection sheet="1" autoFilter="0" formatColumns="0" formatRows="0" objects="1" scenarios="1" spinCount="100000" saltValue="ZV71LNprcm8Sfpry0Om6M1O8e5Atv28lyYfBntvtptp8WMQpnq1E/WsWi+jc1759KSnUVUB4hHODEkvsFh79rg==" hashValue="QORvPOOht/QloPdskpyLVzHbvKdzHzo88yXt7T9NFy7dzjL6SGCLFUVZFzNBaCPmYIkNvlOXfzk8FrCou09p+g==" algorithmName="SHA-512" password="CC35"/>
  <autoFilter ref="C122:K18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Suchanek</dc:creator>
  <cp:lastModifiedBy>Jan Suchanek</cp:lastModifiedBy>
  <dcterms:created xsi:type="dcterms:W3CDTF">2024-10-28T20:40:31Z</dcterms:created>
  <dcterms:modified xsi:type="dcterms:W3CDTF">2024-10-28T20:40:37Z</dcterms:modified>
</cp:coreProperties>
</file>