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0" windowHeight="0"/>
  </bookViews>
  <sheets>
    <sheet name="Rekapitulace stavby" sheetId="1" r:id="rId1"/>
    <sheet name="01 - Přípravné práce" sheetId="2" r:id="rId2"/>
    <sheet name="02 - Podkládka povrchu" sheetId="3" r:id="rId3"/>
    <sheet name="03 - Dokončovací práce" sheetId="4" r:id="rId4"/>
    <sheet name="1 - Přípravné práce" sheetId="5" r:id="rId5"/>
    <sheet name="2 - Zemní práce" sheetId="6" r:id="rId6"/>
    <sheet name="3 - Dešťová kanalizace" sheetId="7" r:id="rId7"/>
    <sheet name="SO 03 - Sadové úpravy" sheetId="8" r:id="rId8"/>
  </sheets>
  <definedNames>
    <definedName name="_xlnm.Print_Area" localSheetId="0">'Rekapitulace stavby'!$D$4:$AO$76,'Rekapitulace stavby'!$C$82:$AQ$104</definedName>
    <definedName name="_xlnm.Print_Titles" localSheetId="0">'Rekapitulace stavby'!$92:$92</definedName>
    <definedName name="_xlnm._FilterDatabase" localSheetId="1" hidden="1">'01 - Přípravné práce'!$C$125:$K$196</definedName>
    <definedName name="_xlnm.Print_Area" localSheetId="1">'01 - Přípravné práce'!$C$4:$J$76,'01 - Přípravné práce'!$C$82:$J$105,'01 - Přípravné práce'!$C$111:$J$196</definedName>
    <definedName name="_xlnm.Print_Titles" localSheetId="1">'01 - Přípravné práce'!$125:$125</definedName>
    <definedName name="_xlnm._FilterDatabase" localSheetId="2" hidden="1">'02 - Podkládka povrchu'!$C$126:$K$248</definedName>
    <definedName name="_xlnm.Print_Area" localSheetId="2">'02 - Podkládka povrchu'!$C$4:$J$76,'02 - Podkládka povrchu'!$C$82:$J$106,'02 - Podkládka povrchu'!$C$112:$J$248</definedName>
    <definedName name="_xlnm.Print_Titles" localSheetId="2">'02 - Podkládka povrchu'!$126:$126</definedName>
    <definedName name="_xlnm._FilterDatabase" localSheetId="3" hidden="1">'03 - Dokončovací práce'!$C$122:$K$146</definedName>
    <definedName name="_xlnm.Print_Area" localSheetId="3">'03 - Dokončovací práce'!$C$4:$J$76,'03 - Dokončovací práce'!$C$82:$J$102,'03 - Dokončovací práce'!$C$108:$J$146</definedName>
    <definedName name="_xlnm.Print_Titles" localSheetId="3">'03 - Dokončovací práce'!$122:$122</definedName>
    <definedName name="_xlnm._FilterDatabase" localSheetId="4" hidden="1">'1 - Přípravné práce'!$C$122:$K$136</definedName>
    <definedName name="_xlnm.Print_Area" localSheetId="4">'1 - Přípravné práce'!$C$4:$J$76,'1 - Přípravné práce'!$C$82:$J$102,'1 - Přípravné práce'!$C$108:$J$136</definedName>
    <definedName name="_xlnm.Print_Titles" localSheetId="4">'1 - Přípravné práce'!$122:$122</definedName>
    <definedName name="_xlnm._FilterDatabase" localSheetId="5" hidden="1">'2 - Zemní práce'!$C$122:$K$153</definedName>
    <definedName name="_xlnm.Print_Area" localSheetId="5">'2 - Zemní práce'!$C$4:$J$76,'2 - Zemní práce'!$C$82:$J$102,'2 - Zemní práce'!$C$108:$J$153</definedName>
    <definedName name="_xlnm.Print_Titles" localSheetId="5">'2 - Zemní práce'!$122:$122</definedName>
    <definedName name="_xlnm._FilterDatabase" localSheetId="6" hidden="1">'3 - Dešťová kanalizace'!$C$124:$K$143</definedName>
    <definedName name="_xlnm.Print_Area" localSheetId="6">'3 - Dešťová kanalizace'!$C$4:$J$76,'3 - Dešťová kanalizace'!$C$82:$J$104,'3 - Dešťová kanalizace'!$C$110:$J$143</definedName>
    <definedName name="_xlnm.Print_Titles" localSheetId="6">'3 - Dešťová kanalizace'!$124:$124</definedName>
    <definedName name="_xlnm._FilterDatabase" localSheetId="7" hidden="1">'SO 03 - Sadové úpravy'!$C$117:$K$126</definedName>
    <definedName name="_xlnm.Print_Area" localSheetId="7">'SO 03 - Sadové úpravy'!$C$4:$J$76,'SO 03 - Sadové úpravy'!$C$82:$J$99,'SO 03 - Sadové úpravy'!$C$105:$J$126</definedName>
    <definedName name="_xlnm.Print_Titles" localSheetId="7">'SO 03 - Sadové úpravy'!$117:$117</definedName>
  </definedNames>
  <calcPr/>
</workbook>
</file>

<file path=xl/calcChain.xml><?xml version="1.0" encoding="utf-8"?>
<calcChain xmlns="http://schemas.openxmlformats.org/spreadsheetml/2006/main">
  <c i="8" l="1" r="J37"/>
  <c r="J36"/>
  <c i="1" r="AY103"/>
  <c i="8" r="J35"/>
  <c i="1" r="AX103"/>
  <c i="8" r="BI124"/>
  <c r="BH124"/>
  <c r="BG124"/>
  <c r="BF124"/>
  <c r="T124"/>
  <c r="R124"/>
  <c r="P124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92"/>
  <c r="J17"/>
  <c r="J12"/>
  <c r="J89"/>
  <c r="E7"/>
  <c r="E85"/>
  <c i="7" r="J39"/>
  <c r="J38"/>
  <c i="1" r="AY102"/>
  <c i="7" r="J37"/>
  <c i="1" r="AX102"/>
  <c i="7" r="BI143"/>
  <c r="BH143"/>
  <c r="BG143"/>
  <c r="BF143"/>
  <c r="T143"/>
  <c r="T142"/>
  <c r="T141"/>
  <c r="R143"/>
  <c r="R142"/>
  <c r="R141"/>
  <c r="P143"/>
  <c r="P142"/>
  <c r="P141"/>
  <c r="BI138"/>
  <c r="BH138"/>
  <c r="BG138"/>
  <c r="BF138"/>
  <c r="T138"/>
  <c r="T137"/>
  <c r="T136"/>
  <c r="R138"/>
  <c r="R137"/>
  <c r="R136"/>
  <c r="P138"/>
  <c r="P137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J122"/>
  <c r="J121"/>
  <c r="F121"/>
  <c r="F119"/>
  <c r="E117"/>
  <c r="J94"/>
  <c r="J93"/>
  <c r="F93"/>
  <c r="F91"/>
  <c r="E89"/>
  <c r="J20"/>
  <c r="E20"/>
  <c r="F122"/>
  <c r="J19"/>
  <c r="J14"/>
  <c r="J91"/>
  <c r="E7"/>
  <c r="E113"/>
  <c i="6" r="J39"/>
  <c r="J38"/>
  <c i="1" r="AY101"/>
  <c i="6" r="J37"/>
  <c i="1" r="AX101"/>
  <c i="6" r="BI153"/>
  <c r="BH153"/>
  <c r="BG153"/>
  <c r="BF153"/>
  <c r="T153"/>
  <c r="T152"/>
  <c r="R153"/>
  <c r="R152"/>
  <c r="P153"/>
  <c r="P152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120"/>
  <c r="J19"/>
  <c r="J14"/>
  <c r="J91"/>
  <c r="E7"/>
  <c r="E111"/>
  <c i="5" r="J39"/>
  <c r="J38"/>
  <c i="1" r="AY100"/>
  <c i="5" r="J37"/>
  <c i="1" r="AX100"/>
  <c i="5"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T125"/>
  <c r="R126"/>
  <c r="R125"/>
  <c r="P126"/>
  <c r="P125"/>
  <c r="J120"/>
  <c r="J119"/>
  <c r="F119"/>
  <c r="F117"/>
  <c r="E115"/>
  <c r="J94"/>
  <c r="J93"/>
  <c r="F93"/>
  <c r="F91"/>
  <c r="E89"/>
  <c r="J20"/>
  <c r="E20"/>
  <c r="F120"/>
  <c r="J19"/>
  <c r="J14"/>
  <c r="J117"/>
  <c r="E7"/>
  <c r="E111"/>
  <c i="4" r="J39"/>
  <c r="J38"/>
  <c i="1" r="AY98"/>
  <c i="4" r="J37"/>
  <c i="1" r="AX98"/>
  <c i="4"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F117"/>
  <c r="E115"/>
  <c r="F91"/>
  <c r="E89"/>
  <c r="J26"/>
  <c r="E26"/>
  <c r="J120"/>
  <c r="J25"/>
  <c r="J23"/>
  <c r="E23"/>
  <c r="J119"/>
  <c r="J22"/>
  <c r="J20"/>
  <c r="E20"/>
  <c r="F120"/>
  <c r="J19"/>
  <c r="J17"/>
  <c r="E17"/>
  <c r="F119"/>
  <c r="J16"/>
  <c r="J14"/>
  <c r="J117"/>
  <c r="E7"/>
  <c r="E111"/>
  <c i="3" r="J39"/>
  <c r="J38"/>
  <c i="1" r="AY97"/>
  <c i="3" r="J37"/>
  <c i="1" r="AX97"/>
  <c i="3" r="BI248"/>
  <c r="BH248"/>
  <c r="BG248"/>
  <c r="BF248"/>
  <c r="T248"/>
  <c r="T247"/>
  <c r="R248"/>
  <c r="R247"/>
  <c r="P248"/>
  <c r="P247"/>
  <c r="BI246"/>
  <c r="BH246"/>
  <c r="BG246"/>
  <c r="BF246"/>
  <c r="T246"/>
  <c r="R246"/>
  <c r="P246"/>
  <c r="BI245"/>
  <c r="BH245"/>
  <c r="BG245"/>
  <c r="BF245"/>
  <c r="T245"/>
  <c r="R245"/>
  <c r="P245"/>
  <c r="BI241"/>
  <c r="BH241"/>
  <c r="BG241"/>
  <c r="BF241"/>
  <c r="T241"/>
  <c r="R241"/>
  <c r="P241"/>
  <c r="BI238"/>
  <c r="BH238"/>
  <c r="BG238"/>
  <c r="BF238"/>
  <c r="T238"/>
  <c r="R238"/>
  <c r="P238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5"/>
  <c r="BH195"/>
  <c r="BG195"/>
  <c r="BF195"/>
  <c r="T195"/>
  <c r="R195"/>
  <c r="P195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T153"/>
  <c r="R154"/>
  <c r="R153"/>
  <c r="P154"/>
  <c r="P153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F121"/>
  <c r="E119"/>
  <c r="F91"/>
  <c r="E89"/>
  <c r="J26"/>
  <c r="E26"/>
  <c r="J124"/>
  <c r="J25"/>
  <c r="J23"/>
  <c r="E23"/>
  <c r="J93"/>
  <c r="J22"/>
  <c r="J20"/>
  <c r="E20"/>
  <c r="F124"/>
  <c r="J19"/>
  <c r="J17"/>
  <c r="E17"/>
  <c r="F123"/>
  <c r="J16"/>
  <c r="J14"/>
  <c r="J91"/>
  <c r="E7"/>
  <c r="E115"/>
  <c i="2" r="J39"/>
  <c r="J38"/>
  <c i="1" r="AY96"/>
  <c i="2" r="J37"/>
  <c i="1" r="AX96"/>
  <c i="2"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89"/>
  <c r="BH189"/>
  <c r="BG189"/>
  <c r="BF189"/>
  <c r="T189"/>
  <c r="R189"/>
  <c r="P189"/>
  <c r="BI186"/>
  <c r="BH186"/>
  <c r="BG186"/>
  <c r="BF186"/>
  <c r="T186"/>
  <c r="R186"/>
  <c r="P186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T165"/>
  <c r="R166"/>
  <c r="R165"/>
  <c r="P166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48"/>
  <c r="BH148"/>
  <c r="BG148"/>
  <c r="BF148"/>
  <c r="T148"/>
  <c r="R148"/>
  <c r="P148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F120"/>
  <c r="E118"/>
  <c r="F91"/>
  <c r="E89"/>
  <c r="J26"/>
  <c r="E26"/>
  <c r="J123"/>
  <c r="J25"/>
  <c r="J23"/>
  <c r="E23"/>
  <c r="J122"/>
  <c r="J22"/>
  <c r="J20"/>
  <c r="E20"/>
  <c r="F123"/>
  <c r="J19"/>
  <c r="J17"/>
  <c r="E17"/>
  <c r="F122"/>
  <c r="J16"/>
  <c r="J14"/>
  <c r="J120"/>
  <c r="E7"/>
  <c r="E114"/>
  <c i="1" r="L90"/>
  <c r="AM90"/>
  <c r="AM89"/>
  <c r="L89"/>
  <c r="AM87"/>
  <c r="L87"/>
  <c r="L85"/>
  <c r="L84"/>
  <c i="2" r="BK194"/>
  <c r="J186"/>
  <c r="J177"/>
  <c r="BK171"/>
  <c r="J166"/>
  <c r="J159"/>
  <c r="BK153"/>
  <c r="BK148"/>
  <c r="BK139"/>
  <c r="BK132"/>
  <c r="BK129"/>
  <c i="1" r="AS99"/>
  <c i="2" r="J194"/>
  <c r="BK181"/>
  <c r="BK174"/>
  <c r="J168"/>
  <c r="J162"/>
  <c r="BK156"/>
  <c r="J148"/>
  <c r="J139"/>
  <c i="1" r="AS95"/>
  <c i="3" r="J245"/>
  <c r="BK234"/>
  <c r="J228"/>
  <c r="BK221"/>
  <c r="BK215"/>
  <c r="J208"/>
  <c r="J202"/>
  <c r="J195"/>
  <c r="J189"/>
  <c r="J184"/>
  <c r="BK178"/>
  <c r="J173"/>
  <c r="J167"/>
  <c r="BK161"/>
  <c r="J154"/>
  <c r="J148"/>
  <c r="BK142"/>
  <c r="BK136"/>
  <c r="J130"/>
  <c r="J246"/>
  <c r="J241"/>
  <c r="J234"/>
  <c r="BK228"/>
  <c r="J221"/>
  <c r="J215"/>
  <c r="BK208"/>
  <c r="BK202"/>
  <c r="BK195"/>
  <c r="BK189"/>
  <c r="BK184"/>
  <c r="J178"/>
  <c r="BK173"/>
  <c r="BK167"/>
  <c r="J161"/>
  <c r="BK154"/>
  <c r="BK148"/>
  <c r="J142"/>
  <c r="J136"/>
  <c r="BK130"/>
  <c i="4" r="BK143"/>
  <c r="BK141"/>
  <c r="BK136"/>
  <c r="BK129"/>
  <c r="J144"/>
  <c r="J142"/>
  <c r="BK139"/>
  <c r="J132"/>
  <c r="BK126"/>
  <c i="5" r="J132"/>
  <c r="J126"/>
  <c r="BK132"/>
  <c r="BK126"/>
  <c i="6" r="J153"/>
  <c r="BK149"/>
  <c r="BK144"/>
  <c r="BK138"/>
  <c r="BK132"/>
  <c r="BK126"/>
  <c r="J149"/>
  <c r="J144"/>
  <c r="J138"/>
  <c r="J132"/>
  <c r="J126"/>
  <c i="7" r="J138"/>
  <c r="J134"/>
  <c r="J132"/>
  <c r="J130"/>
  <c r="J127"/>
  <c r="BK143"/>
  <c i="2" r="J195"/>
  <c r="J189"/>
  <c r="J181"/>
  <c r="J174"/>
  <c r="BK168"/>
  <c r="BK162"/>
  <c r="J156"/>
  <c r="J143"/>
  <c r="BK135"/>
  <c r="J132"/>
  <c r="J129"/>
  <c r="BK196"/>
  <c r="J196"/>
  <c r="BK195"/>
  <c r="BK189"/>
  <c r="BK186"/>
  <c r="BK177"/>
  <c r="J171"/>
  <c r="BK166"/>
  <c r="BK159"/>
  <c r="J153"/>
  <c r="BK143"/>
  <c r="J135"/>
  <c i="3" r="BK248"/>
  <c r="BK246"/>
  <c r="BK241"/>
  <c r="J238"/>
  <c r="BK231"/>
  <c r="J224"/>
  <c r="BK218"/>
  <c r="BK211"/>
  <c r="J205"/>
  <c r="J199"/>
  <c r="J191"/>
  <c r="BK186"/>
  <c r="J181"/>
  <c r="J176"/>
  <c r="BK170"/>
  <c r="J164"/>
  <c r="BK158"/>
  <c r="BK151"/>
  <c r="BK145"/>
  <c r="J139"/>
  <c r="J133"/>
  <c r="J248"/>
  <c r="BK245"/>
  <c r="BK238"/>
  <c r="J231"/>
  <c r="BK224"/>
  <c r="J218"/>
  <c r="J211"/>
  <c r="BK205"/>
  <c r="BK199"/>
  <c r="BK191"/>
  <c r="J186"/>
  <c r="BK181"/>
  <c r="BK176"/>
  <c r="J170"/>
  <c r="BK164"/>
  <c r="J158"/>
  <c r="J151"/>
  <c r="J145"/>
  <c r="BK139"/>
  <c r="BK133"/>
  <c i="4" r="BK144"/>
  <c r="BK142"/>
  <c r="J139"/>
  <c r="BK132"/>
  <c r="J126"/>
  <c r="J143"/>
  <c r="J141"/>
  <c r="J136"/>
  <c r="J129"/>
  <c i="5" r="BK135"/>
  <c r="J129"/>
  <c r="J135"/>
  <c r="BK129"/>
  <c i="6" r="BK146"/>
  <c r="J141"/>
  <c r="J135"/>
  <c r="J129"/>
  <c r="BK153"/>
  <c r="J146"/>
  <c r="BK141"/>
  <c r="BK135"/>
  <c r="BK129"/>
  <c i="7" r="J143"/>
  <c r="BK135"/>
  <c r="BK133"/>
  <c r="J131"/>
  <c r="BK129"/>
  <c r="BK138"/>
  <c r="J135"/>
  <c r="BK134"/>
  <c r="J133"/>
  <c r="BK132"/>
  <c r="BK131"/>
  <c r="BK130"/>
  <c r="J129"/>
  <c r="BK128"/>
  <c r="J128"/>
  <c r="BK127"/>
  <c i="8" r="BK121"/>
  <c r="BK124"/>
  <c r="J124"/>
  <c r="J121"/>
  <c i="2" l="1" r="BK128"/>
  <c r="J128"/>
  <c r="J100"/>
  <c r="T128"/>
  <c r="BK167"/>
  <c r="J167"/>
  <c r="J102"/>
  <c r="T167"/>
  <c r="P180"/>
  <c r="P179"/>
  <c r="T180"/>
  <c r="T179"/>
  <c i="3" r="P129"/>
  <c r="T129"/>
  <c r="BK157"/>
  <c r="J157"/>
  <c r="J102"/>
  <c r="T157"/>
  <c r="P237"/>
  <c r="R237"/>
  <c r="P244"/>
  <c r="R244"/>
  <c i="4" r="P125"/>
  <c r="T125"/>
  <c r="P135"/>
  <c r="R135"/>
  <c i="5" r="P128"/>
  <c r="P124"/>
  <c r="P123"/>
  <c i="1" r="AU100"/>
  <c i="5" r="R128"/>
  <c r="R124"/>
  <c r="R123"/>
  <c i="6" r="BK125"/>
  <c r="J125"/>
  <c r="J100"/>
  <c r="R125"/>
  <c r="R124"/>
  <c r="R123"/>
  <c i="7" r="BK126"/>
  <c r="J126"/>
  <c r="J99"/>
  <c r="R126"/>
  <c r="R125"/>
  <c i="2" r="P128"/>
  <c r="R128"/>
  <c r="P167"/>
  <c r="R167"/>
  <c r="BK180"/>
  <c r="J180"/>
  <c r="J104"/>
  <c r="R180"/>
  <c r="R179"/>
  <c i="3" r="BK129"/>
  <c r="J129"/>
  <c r="J100"/>
  <c r="R129"/>
  <c r="P157"/>
  <c r="R157"/>
  <c r="BK237"/>
  <c r="J237"/>
  <c r="J103"/>
  <c r="T237"/>
  <c r="BK244"/>
  <c r="J244"/>
  <c r="J104"/>
  <c r="T244"/>
  <c i="4" r="BK125"/>
  <c r="J125"/>
  <c r="J100"/>
  <c r="R125"/>
  <c r="R124"/>
  <c r="R123"/>
  <c r="BK135"/>
  <c r="J135"/>
  <c r="J101"/>
  <c r="T135"/>
  <c i="5" r="BK128"/>
  <c r="J128"/>
  <c r="J101"/>
  <c r="T128"/>
  <c r="T124"/>
  <c r="T123"/>
  <c i="6" r="P125"/>
  <c r="P124"/>
  <c r="P123"/>
  <c i="1" r="AU101"/>
  <c i="6" r="T125"/>
  <c r="T124"/>
  <c r="T123"/>
  <c i="7" r="P126"/>
  <c r="P125"/>
  <c i="1" r="AU102"/>
  <c i="7" r="T126"/>
  <c r="T125"/>
  <c i="8" r="BK120"/>
  <c r="J120"/>
  <c r="J98"/>
  <c r="P120"/>
  <c r="P119"/>
  <c r="P118"/>
  <c i="1" r="AU103"/>
  <c i="8" r="R120"/>
  <c r="R119"/>
  <c r="R118"/>
  <c r="T120"/>
  <c r="T119"/>
  <c r="T118"/>
  <c i="2" r="BK165"/>
  <c r="J165"/>
  <c r="J101"/>
  <c i="3" r="BK247"/>
  <c r="J247"/>
  <c r="J105"/>
  <c i="6" r="BK152"/>
  <c r="J152"/>
  <c r="J101"/>
  <c i="7" r="BK137"/>
  <c r="J137"/>
  <c r="J101"/>
  <c i="3" r="BK153"/>
  <c r="J153"/>
  <c r="J101"/>
  <c i="5" r="BK125"/>
  <c r="J125"/>
  <c r="J100"/>
  <c i="7" r="BK142"/>
  <c r="J142"/>
  <c r="J103"/>
  <c i="8" r="E108"/>
  <c r="J112"/>
  <c r="F115"/>
  <c r="BE124"/>
  <c r="BE121"/>
  <c i="7" r="E85"/>
  <c r="J119"/>
  <c r="BE130"/>
  <c r="BE131"/>
  <c r="BE133"/>
  <c r="BE138"/>
  <c r="BE143"/>
  <c r="F94"/>
  <c r="BE127"/>
  <c r="BE128"/>
  <c r="BE129"/>
  <c r="BE132"/>
  <c r="BE134"/>
  <c r="BE135"/>
  <c i="6" r="E85"/>
  <c r="J117"/>
  <c r="BE126"/>
  <c r="BE132"/>
  <c r="BE138"/>
  <c r="BE149"/>
  <c r="F94"/>
  <c r="BE129"/>
  <c r="BE135"/>
  <c r="BE141"/>
  <c r="BE144"/>
  <c r="BE146"/>
  <c r="BE153"/>
  <c i="5" r="E85"/>
  <c r="J91"/>
  <c r="F94"/>
  <c r="BE126"/>
  <c r="BE129"/>
  <c r="BE135"/>
  <c r="BE132"/>
  <c i="4" r="E85"/>
  <c r="J91"/>
  <c r="J93"/>
  <c r="J94"/>
  <c r="BE136"/>
  <c r="BE141"/>
  <c r="F93"/>
  <c r="F94"/>
  <c r="BE126"/>
  <c r="BE129"/>
  <c r="BE132"/>
  <c r="BE139"/>
  <c r="BE142"/>
  <c r="BE143"/>
  <c r="BE144"/>
  <c i="3" r="E85"/>
  <c r="F93"/>
  <c r="J94"/>
  <c r="J121"/>
  <c r="J123"/>
  <c r="BE130"/>
  <c r="BE136"/>
  <c r="BE139"/>
  <c r="BE148"/>
  <c r="BE154"/>
  <c r="BE161"/>
  <c r="BE164"/>
  <c r="BE167"/>
  <c r="BE173"/>
  <c r="BE178"/>
  <c r="BE181"/>
  <c r="BE189"/>
  <c r="BE191"/>
  <c r="BE199"/>
  <c r="BE202"/>
  <c r="BE205"/>
  <c r="BE211"/>
  <c r="BE215"/>
  <c r="BE221"/>
  <c r="BE228"/>
  <c r="BE231"/>
  <c r="BE241"/>
  <c r="BE246"/>
  <c r="BE248"/>
  <c r="F94"/>
  <c r="BE133"/>
  <c r="BE142"/>
  <c r="BE145"/>
  <c r="BE151"/>
  <c r="BE158"/>
  <c r="BE170"/>
  <c r="BE176"/>
  <c r="BE184"/>
  <c r="BE186"/>
  <c r="BE195"/>
  <c r="BE208"/>
  <c r="BE218"/>
  <c r="BE224"/>
  <c r="BE234"/>
  <c r="BE238"/>
  <c r="BE245"/>
  <c i="2" r="BE196"/>
  <c r="BE129"/>
  <c r="BE139"/>
  <c r="BE156"/>
  <c r="BE159"/>
  <c r="BE166"/>
  <c r="BE171"/>
  <c r="BE177"/>
  <c r="BE181"/>
  <c r="BE186"/>
  <c r="E85"/>
  <c r="J91"/>
  <c r="F93"/>
  <c r="J93"/>
  <c r="F94"/>
  <c r="J94"/>
  <c r="BE132"/>
  <c r="BE135"/>
  <c r="BE143"/>
  <c r="BE148"/>
  <c r="BE153"/>
  <c r="BE162"/>
  <c r="BE168"/>
  <c r="BE174"/>
  <c r="BE189"/>
  <c r="BE194"/>
  <c r="BE195"/>
  <c r="F37"/>
  <c i="1" r="BB96"/>
  <c i="2" r="J36"/>
  <c i="1" r="AW96"/>
  <c r="AS94"/>
  <c i="2" r="F39"/>
  <c i="1" r="BD96"/>
  <c i="3" r="F36"/>
  <c i="1" r="BA97"/>
  <c i="3" r="F37"/>
  <c i="1" r="BB97"/>
  <c i="3" r="F38"/>
  <c i="1" r="BC97"/>
  <c i="4" r="J36"/>
  <c i="1" r="AW98"/>
  <c i="5" r="F36"/>
  <c i="1" r="BA100"/>
  <c i="5" r="F38"/>
  <c i="1" r="BC100"/>
  <c i="5" r="F39"/>
  <c i="1" r="BD100"/>
  <c i="6" r="F36"/>
  <c i="1" r="BA101"/>
  <c i="6" r="F38"/>
  <c i="1" r="BC101"/>
  <c i="7" r="F39"/>
  <c i="1" r="BD102"/>
  <c i="7" r="J36"/>
  <c i="1" r="AW102"/>
  <c i="7" r="F38"/>
  <c i="1" r="BC102"/>
  <c i="8" r="F36"/>
  <c i="1" r="BC103"/>
  <c i="8" r="F35"/>
  <c i="1" r="BB103"/>
  <c i="2" r="F36"/>
  <c i="1" r="BA96"/>
  <c i="2" r="F38"/>
  <c i="1" r="BC96"/>
  <c i="3" r="J36"/>
  <c i="1" r="AW97"/>
  <c i="3" r="F39"/>
  <c i="1" r="BD97"/>
  <c i="4" r="F36"/>
  <c i="1" r="BA98"/>
  <c i="4" r="F37"/>
  <c i="1" r="BB98"/>
  <c i="4" r="F39"/>
  <c i="1" r="BD98"/>
  <c i="4" r="F38"/>
  <c i="1" r="BC98"/>
  <c i="5" r="J36"/>
  <c i="1" r="AW100"/>
  <c i="5" r="F37"/>
  <c i="1" r="BB100"/>
  <c i="6" r="J36"/>
  <c i="1" r="AW101"/>
  <c i="6" r="F39"/>
  <c i="1" r="BD101"/>
  <c i="6" r="F37"/>
  <c i="1" r="BB101"/>
  <c i="7" r="F37"/>
  <c i="1" r="BB102"/>
  <c i="7" r="F36"/>
  <c i="1" r="BA102"/>
  <c i="8" r="J34"/>
  <c i="1" r="AW103"/>
  <c i="8" r="F34"/>
  <c i="1" r="BA103"/>
  <c i="8" r="F37"/>
  <c i="1" r="BD103"/>
  <c i="3" l="1" r="R128"/>
  <c r="R127"/>
  <c i="2" r="R127"/>
  <c r="R126"/>
  <c i="4" r="T124"/>
  <c r="T123"/>
  <c i="3" r="P128"/>
  <c r="P127"/>
  <c i="1" r="AU97"/>
  <c i="2" r="P127"/>
  <c r="P126"/>
  <c i="1" r="AU96"/>
  <c i="4" r="P124"/>
  <c r="P123"/>
  <c i="1" r="AU98"/>
  <c i="3" r="T128"/>
  <c r="T127"/>
  <c i="2" r="T127"/>
  <c r="T126"/>
  <c i="5" r="BK124"/>
  <c r="J124"/>
  <c r="J99"/>
  <c i="6" r="BK124"/>
  <c r="J124"/>
  <c r="J99"/>
  <c i="8" r="BK119"/>
  <c r="J119"/>
  <c r="J97"/>
  <c i="2" r="BK127"/>
  <c r="J127"/>
  <c r="J99"/>
  <c r="BK179"/>
  <c r="J179"/>
  <c r="J103"/>
  <c i="3" r="BK128"/>
  <c r="J128"/>
  <c r="J99"/>
  <c i="4" r="BK124"/>
  <c r="BK123"/>
  <c r="J123"/>
  <c i="7" r="BK141"/>
  <c r="J141"/>
  <c r="J102"/>
  <c i="2" r="J35"/>
  <c i="1" r="AV96"/>
  <c r="AT96"/>
  <c i="3" r="F35"/>
  <c i="1" r="AZ97"/>
  <c i="4" r="F35"/>
  <c i="1" r="AZ98"/>
  <c r="BB95"/>
  <c r="AX95"/>
  <c r="BC95"/>
  <c r="AY95"/>
  <c i="5" r="F35"/>
  <c i="1" r="AZ100"/>
  <c i="6" r="F35"/>
  <c i="1" r="AZ101"/>
  <c i="7" r="F35"/>
  <c i="1" r="AZ102"/>
  <c r="BC99"/>
  <c r="AY99"/>
  <c r="BD99"/>
  <c i="8" r="F33"/>
  <c i="1" r="AZ103"/>
  <c i="4" r="J32"/>
  <c i="1" r="AG98"/>
  <c r="AU99"/>
  <c i="2" r="F35"/>
  <c i="1" r="AZ96"/>
  <c i="3" r="J35"/>
  <c i="1" r="AV97"/>
  <c r="AT97"/>
  <c i="4" r="J35"/>
  <c i="1" r="AV98"/>
  <c r="AT98"/>
  <c r="AN98"/>
  <c r="BD95"/>
  <c r="BA95"/>
  <c r="AW95"/>
  <c i="5" r="J35"/>
  <c i="1" r="AV100"/>
  <c r="AT100"/>
  <c i="6" r="J35"/>
  <c i="1" r="AV101"/>
  <c r="AT101"/>
  <c i="7" r="J35"/>
  <c i="1" r="AV102"/>
  <c r="AT102"/>
  <c r="BA99"/>
  <c r="AW99"/>
  <c r="BB99"/>
  <c r="AX99"/>
  <c i="8" r="J33"/>
  <c i="1" r="AV103"/>
  <c r="AT103"/>
  <c i="7" l="1" r="BK136"/>
  <c r="J136"/>
  <c r="J100"/>
  <c i="3" r="BK127"/>
  <c r="J127"/>
  <c r="J98"/>
  <c i="4" r="J124"/>
  <c r="J99"/>
  <c i="6" r="BK123"/>
  <c r="J123"/>
  <c r="J98"/>
  <c i="2" r="BK126"/>
  <c r="J126"/>
  <c i="5" r="BK123"/>
  <c r="J123"/>
  <c r="J98"/>
  <c i="4" r="J98"/>
  <c i="8" r="BK118"/>
  <c r="J118"/>
  <c r="J96"/>
  <c i="4" r="J41"/>
  <c i="1" r="AU95"/>
  <c r="AU94"/>
  <c r="AZ99"/>
  <c r="AV99"/>
  <c r="AT99"/>
  <c r="BB94"/>
  <c r="W31"/>
  <c i="2" r="J32"/>
  <c i="1" r="AG96"/>
  <c r="AZ95"/>
  <c r="AV95"/>
  <c r="AT95"/>
  <c r="BA94"/>
  <c r="AW94"/>
  <c r="AK30"/>
  <c r="BD94"/>
  <c r="W33"/>
  <c r="BC94"/>
  <c r="W32"/>
  <c i="2" l="1" r="J41"/>
  <c r="J98"/>
  <c i="7" r="BK125"/>
  <c r="J125"/>
  <c r="J98"/>
  <c i="1" r="AN96"/>
  <c r="W30"/>
  <c i="8" r="J30"/>
  <c i="1" r="AG103"/>
  <c i="6" r="J32"/>
  <c i="1" r="AG101"/>
  <c i="5" r="J32"/>
  <c i="1" r="AG100"/>
  <c i="3" r="J32"/>
  <c i="1" r="AG97"/>
  <c r="AG95"/>
  <c r="AY94"/>
  <c r="AX94"/>
  <c r="AZ94"/>
  <c r="W29"/>
  <c i="5" l="1" r="J41"/>
  <c i="6" r="J41"/>
  <c i="8" r="J39"/>
  <c i="3" r="J41"/>
  <c i="1" r="AN97"/>
  <c r="AN100"/>
  <c r="AN101"/>
  <c r="AN103"/>
  <c r="AN95"/>
  <c i="7" r="J32"/>
  <c i="1" r="AG102"/>
  <c r="AG99"/>
  <c r="AV94"/>
  <c r="AK29"/>
  <c l="1" r="AN102"/>
  <c i="7" r="J41"/>
  <c i="1" r="AN99"/>
  <c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<sst xmlns="http://schemas.openxmlformats.org/spreadsheetml/2006/main">
  <si>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</si>
  <si>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</si>
  <si>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</si>
  <si>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</si>
  <si>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</si>
  <si>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{289abe95-6104-400e-80b5-665a03965e9d}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</si>
  <si>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</si>
  <si>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</si>
  <si>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</si>
  <si>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</si>
  <si>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</si>
  <si>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</si>
  <si>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</si>
  <si>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</si>
  <si>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2025-01-08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</si>
  <si>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</si>
  <si>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</si>
  <si>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ulice Topolová ve Zruči nad Sázavou</t>
  </si>
  <si>
    <t>KSO:</t>
  </si>
  <si>
    <t>CC-CZ:</t>
  </si>
  <si>
    <t>Místo:</t>
  </si>
  <si>
    <t>Zruč nad Sázavou</t>
  </si>
  <si>
    <t>Datum:</t>
  </si>
  <si>
    <t>15. 5. 2023</t>
  </si>
  <si>
    <t>Zadavatel:</t>
  </si>
  <si>
    <t>IČ:</t>
  </si>
  <si>
    <t>Město Zruč nad Sázavou</t>
  </si>
  <si>
    <t>DIČ:</t>
  </si>
  <si>
    <t>Uchazeč:</t>
  </si>
  <si>
    <t>Vyplň údaj</t>
  </si>
  <si>
    <t>Projektant:</t>
  </si>
  <si>
    <t>VDG Projektování s.r.o.</t>
  </si>
  <si>
    <t>True</t>
  </si>
  <si>
    <t>Zpracovatel:</t>
  </si>
  <si>
    <t>Ing. Vítězslav Pavel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</si>
  <si>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</si>
  <si>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</si>
  <si>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</si>
  <si>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</si>
  <si>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</si>
  <si>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</si>
  <si>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</si>
  <si>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</si>
  <si>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</si>
  <si>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</si>
  <si>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</si>
  <si>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</si>
  <si>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</si>
  <si>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</si>
  <si>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</si>
  <si>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</si>
  <si>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</si>
  <si>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</si>
  <si>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</si>
  <si>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</si>
  <si>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</si>
  <si>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</si>
  <si>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</si>
  <si>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</si>
  <si>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</si>
  <si>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</si>
  <si>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</si>
  <si>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</si>
  <si>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</si>
  <si>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</si>
  <si>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</si>
  <si>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</si>
  <si>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</si>
  <si>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</si>
  <si>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</si>
  <si>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</si>
  <si>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</si>
  <si>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</si>
  <si>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</si>
  <si>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</si>
  <si>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</si>
  <si>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</si>
  <si>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</si>
  <si>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</si>
  <si>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</si>
  <si>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01</t>
  </si>
  <si>
    <t>komunikace</t>
  </si>
  <si>
    <t>STA</t>
  </si>
  <si>
    <t>1</t>
  </si>
  <si>
    <t>{32d6df38-93a5-41e7-bf36-b417b54592ba}</t>
  </si>
  <si>
    <t>2</t>
  </si>
  <si>
    <t>/</t>
  </si>
  <si>
    <t>01</t>
  </si>
  <si>
    <t>Přípravné práce</t>
  </si>
  <si>
    <t>Soupis</t>
  </si>
  <si>
    <t>{8bb9a5b7-f1f2-4600-a8e8-5c6b1524d746}</t>
  </si>
  <si>
    <t>02</t>
  </si>
  <si>
    <t>Podkládka povrchu</t>
  </si>
  <si>
    <t>{741dbf96-a35b-4134-8f4e-2321b653a928}</t>
  </si>
  <si>
    <t>03</t>
  </si>
  <si>
    <t>Dokončovací práce</t>
  </si>
  <si>
    <t>{a18f2083-9d91-4a60-9c0f-bbdf35b49b54}</t>
  </si>
  <si>
    <t>SO 02</t>
  </si>
  <si>
    <t>dešťová kanalizace</t>
  </si>
  <si>
    <t>{fe5bdab3-2206-43bf-85b0-847f1d6b75ee}</t>
  </si>
  <si>
    <t>{a7212cb5-0d88-4b1c-8678-684827a39ee8}</t>
  </si>
  <si>
    <t>Zemní práce</t>
  </si>
  <si>
    <t>{e40f0be7-3559-4616-b18c-6974db7e7d5e}</t>
  </si>
  <si>
    <t>3</t>
  </si>
  <si>
    <t>Dešťová kanalizace</t>
  </si>
  <si>
    <t>{6fb94bb1-c1cd-4700-9558-b5cc6def352a}</t>
  </si>
  <si>
    <t>SO 03</t>
  </si>
  <si>
    <t>Sadové úpravy</t>
  </si>
  <si>
    <t>{6386c781-0589-4623-8c49-a7a481eca7c8}</t>
  </si>
  <si>
    <t>KRYCÍ LIST SOUPISU PRACÍ</t>
  </si>
  <si>
    <t>Objekt:</t>
  </si>
  <si>
    <t>SO 01 - komunikace</t>
  </si>
  <si>
    <t>Soupis:</t>
  </si>
  <si>
    <t>01 - Přípravné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</si>
  <si>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</si>
  <si>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</si>
  <si>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</si>
  <si>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</si>
  <si>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</si>
  <si>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</si>
  <si>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Přípravné práce</t>
  </si>
  <si>
    <t xml:space="preserve">    9 - Ostatní konstrukce a práce</t>
  </si>
  <si>
    <t xml:space="preserve">    997 - Přesun sutě</t>
  </si>
  <si>
    <t>000 - Nepojmenované práce</t>
  </si>
  <si>
    <t xml:space="preserve">    0 -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</si>
  <si>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</si>
  <si>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</si>
  <si>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</si>
  <si>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</si>
  <si>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</si>
  <si>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</si>
  <si>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</si>
  <si>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</si>
  <si>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</si>
  <si>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</si>
  <si>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</si>
  <si>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</si>
  <si>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</si>
  <si>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</si>
  <si>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</si>
  <si>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</si>
  <si>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</si>
  <si>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Štěpkování dřevních zbytků</t>
  </si>
  <si>
    <t>m2</t>
  </si>
  <si>
    <t>4</t>
  </si>
  <si>
    <t>-1513093232</t>
  </si>
  <si>
    <t>VV</t>
  </si>
  <si>
    <t>"štěpkování zbytků po odstranění dřevin a pařezů"</t>
  </si>
  <si>
    <t>15</t>
  </si>
  <si>
    <t>111251103</t>
  </si>
  <si>
    <t>Odstranění křovin a stromů průměru kmene do 100 mm i s kořeny sklonu terénu do 1:5 z celkové plochy přes 500 m2 strojně</t>
  </si>
  <si>
    <t>-1219925154</t>
  </si>
  <si>
    <t>"odstranění křovin"</t>
  </si>
  <si>
    <t>113106021</t>
  </si>
  <si>
    <t>Rozebrání dlažeb při překopech komunikací pro pěší z betonových dlaždic ručně</t>
  </si>
  <si>
    <t>1526456169</t>
  </si>
  <si>
    <t>13+27</t>
  </si>
  <si>
    <t>"rozebrání velkoformátové dlažby"</t>
  </si>
  <si>
    <t>"13m2 odvezeno na skládku, 27m2 očištěno a použito zpět"</t>
  </si>
  <si>
    <t>113106023</t>
  </si>
  <si>
    <t>Rozebrání dlažeb při překopech komunikací pro pěší ze zámkové dlažby ručně</t>
  </si>
  <si>
    <t>233825851</t>
  </si>
  <si>
    <t>16</t>
  </si>
  <si>
    <t>"rozebrání zámkové dlažby"</t>
  </si>
  <si>
    <t>"dlažba bude očištěna a použita zpět"</t>
  </si>
  <si>
    <t>5</t>
  </si>
  <si>
    <t>113106025</t>
  </si>
  <si>
    <t>Rozebrání dlažeb při překopech komunikací pro pěší z vegetační dlažby betonové ručně</t>
  </si>
  <si>
    <t>796258878</t>
  </si>
  <si>
    <t>150+47</t>
  </si>
  <si>
    <t>"rozebrání vegetační dlažby"</t>
  </si>
  <si>
    <t>"150m2 odvezeno na skládky"</t>
  </si>
  <si>
    <t>"47m2 použito zpět"</t>
  </si>
  <si>
    <t>6</t>
  </si>
  <si>
    <t>113106061</t>
  </si>
  <si>
    <t>Rozebrání dlažeb při překopech vozovek z drobných kostek s ložem z kameniva ručně</t>
  </si>
  <si>
    <t>-1326447767</t>
  </si>
  <si>
    <t>15+5</t>
  </si>
  <si>
    <t>"rozebrání kamenných kostek"</t>
  </si>
  <si>
    <t>"15m2 odvezeno na skládky"</t>
  </si>
  <si>
    <t>"5m2 očištěno a použito zpět"</t>
  </si>
  <si>
    <t>7</t>
  </si>
  <si>
    <t>113107242</t>
  </si>
  <si>
    <t>Odstranění podkladu živičného tl přes 50 do 100 mm strojně pl přes 200 m2</t>
  </si>
  <si>
    <t>1002361364</t>
  </si>
  <si>
    <t>930</t>
  </si>
  <si>
    <t>"frézování asfaltového povrchu"</t>
  </si>
  <si>
    <t>8</t>
  </si>
  <si>
    <t>113107524</t>
  </si>
  <si>
    <t>Odstranění podkladu z kameniva drceného tl přes 300 do 400 mm při překopech strojně pl přes 15 m2</t>
  </si>
  <si>
    <t>-602408015</t>
  </si>
  <si>
    <t>"odstranění původních podkladů a zásypů v překopech"</t>
  </si>
  <si>
    <t>9</t>
  </si>
  <si>
    <t>113107531</t>
  </si>
  <si>
    <t>Odstranění podkladu z betonu prostého tl přes 100 do 150 mm při překopech strojně pl přes 15 m2</t>
  </si>
  <si>
    <t>-1371264302</t>
  </si>
  <si>
    <t>"odstranění zbytků původního podkladního betonu"</t>
  </si>
  <si>
    <t>10</t>
  </si>
  <si>
    <t>113202111</t>
  </si>
  <si>
    <t>Vytrhání obrub krajníků obrubníků stojatých</t>
  </si>
  <si>
    <t>m</t>
  </si>
  <si>
    <t>-210745829</t>
  </si>
  <si>
    <t>380</t>
  </si>
  <si>
    <t>"odstranění stávajících poškozených betonových obrub-budou odvezeny na skládku"</t>
  </si>
  <si>
    <t>Ostatní konstrukce a práce</t>
  </si>
  <si>
    <t>11</t>
  </si>
  <si>
    <t>966006132</t>
  </si>
  <si>
    <t>Odstranění značek dopravních nebo orientačních se sloupky s betonovými patkami</t>
  </si>
  <si>
    <t>kus</t>
  </si>
  <si>
    <t>239603418</t>
  </si>
  <si>
    <t>997</t>
  </si>
  <si>
    <t>Přesun sutě</t>
  </si>
  <si>
    <t>997013601</t>
  </si>
  <si>
    <t>Poplatek za uložení na skládce (skládkovné) stavebního odpadu betonového kód odpadu 17 01 01</t>
  </si>
  <si>
    <t>t</t>
  </si>
  <si>
    <t>376272404</t>
  </si>
  <si>
    <t>(380*0,3*0,4*1,7)+140+((13+15+150)*0,01*1,7)</t>
  </si>
  <si>
    <t>"odstraněné obrubníky a lože obrubníků+betonová podkladní deska+dlažby"</t>
  </si>
  <si>
    <t>13</t>
  </si>
  <si>
    <t>997013645</t>
  </si>
  <si>
    <t>Poplatek za uložení na skládce (skládkovné) odpadu asfaltového bez dehtu kód odpadu 17 03 02</t>
  </si>
  <si>
    <t>-1032972273</t>
  </si>
  <si>
    <t>930*0,1*1,4</t>
  </si>
  <si>
    <t>"uložení sfrézovaného materiálu na skládce (1m3 asfaltu = 1,4t)"</t>
  </si>
  <si>
    <t>14</t>
  </si>
  <si>
    <t>997211529</t>
  </si>
  <si>
    <t>Příplatek ZKD 1 km u vodorovné dopravy vybouraných hmot</t>
  </si>
  <si>
    <t>1142018383</t>
  </si>
  <si>
    <t>10*(220,546+130,2)</t>
  </si>
  <si>
    <t>"odvoz na skládku"</t>
  </si>
  <si>
    <t>997231111</t>
  </si>
  <si>
    <t>Vodorovná doprava suti a vybouraných hmot do 1 km</t>
  </si>
  <si>
    <t>794248222</t>
  </si>
  <si>
    <t>220,546+130,2</t>
  </si>
  <si>
    <t>000</t>
  </si>
  <si>
    <t>Nepojmenované práce</t>
  </si>
  <si>
    <t>Vedlejší rozpočtové náklady</t>
  </si>
  <si>
    <t>0013</t>
  </si>
  <si>
    <t>Zařízení staveniště</t>
  </si>
  <si>
    <t>1152960240</t>
  </si>
  <si>
    <t>"stavební buňka"</t>
  </si>
  <si>
    <t>"mobilní WC"</t>
  </si>
  <si>
    <t>"zařízení staveniště"</t>
  </si>
  <si>
    <t>17</t>
  </si>
  <si>
    <t>012103000</t>
  </si>
  <si>
    <t>Geodetické práce před výstavbou</t>
  </si>
  <si>
    <t>Kč</t>
  </si>
  <si>
    <t>-682711636</t>
  </si>
  <si>
    <t>"vytyčení stavby"</t>
  </si>
  <si>
    <t>18</t>
  </si>
  <si>
    <t>0012</t>
  </si>
  <si>
    <t>DIO</t>
  </si>
  <si>
    <t>1098451131</t>
  </si>
  <si>
    <t>"kompletní vyznačení a povolení objezdných tras"</t>
  </si>
  <si>
    <t>"dočasné dopravní značení"</t>
  </si>
  <si>
    <t>"zajištění nutného průjezdu vozů technických služeb pro svoz odpadu atd."</t>
  </si>
  <si>
    <t>19</t>
  </si>
  <si>
    <t>M</t>
  </si>
  <si>
    <t>Pasportizace příjezdových komunikací</t>
  </si>
  <si>
    <t>soubor</t>
  </si>
  <si>
    <t>-933420984</t>
  </si>
  <si>
    <t>20</t>
  </si>
  <si>
    <t>R12</t>
  </si>
  <si>
    <t>Vytyčení podzemních vedení (elektrika, veřejné osvětlení, telefon, kanalizace, plyn)</t>
  </si>
  <si>
    <t>Kus</t>
  </si>
  <si>
    <t>512</t>
  </si>
  <si>
    <t>-565542238</t>
  </si>
  <si>
    <t xml:space="preserve">       -55</t>
  </si>
  <si>
    <t>náklady na ochranu stávajících inženýrských sítí</t>
  </si>
  <si>
    <t>262144</t>
  </si>
  <si>
    <t>-1567269489</t>
  </si>
  <si>
    <t>02 - Podkládka povrchu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</si>
  <si>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</si>
  <si>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</si>
  <si>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</si>
  <si>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</si>
  <si>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</si>
  <si>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</si>
  <si>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122252204</t>
  </si>
  <si>
    <t>Odkopávky a prokopávky nezapažené pro silnice a dálnice v hornině třídy těžitelnosti I objem do 500 m3 strojně</t>
  </si>
  <si>
    <t>m3</t>
  </si>
  <si>
    <t>-1384356448</t>
  </si>
  <si>
    <t>7+4+77</t>
  </si>
  <si>
    <t>"výkop kufru pro velkoformátovou dlažbu+dlažbu u studny+vegetační dlažbu"</t>
  </si>
  <si>
    <t>132254101</t>
  </si>
  <si>
    <t>Hloubení rýh zapažených š do 800 mm v hornině třídy těžitelnosti I skupiny 3 objem do 20 m3 strojně</t>
  </si>
  <si>
    <t>572475285</t>
  </si>
  <si>
    <t>185*0,3*0,3</t>
  </si>
  <si>
    <t>"rýha pro trativod"</t>
  </si>
  <si>
    <t>162351104</t>
  </si>
  <si>
    <t>Vodorovné přemístění do 1000 m výkopku/sypaniny z horniny třídy těžitelnosti I, skupiny 1 až 3</t>
  </si>
  <si>
    <t>-1940788490</t>
  </si>
  <si>
    <t>7+4+77+185*0,3*0,3</t>
  </si>
  <si>
    <t>"přesun výkopku"</t>
  </si>
  <si>
    <t>167151111</t>
  </si>
  <si>
    <t>Nakládání výkopku z hornin třídy těžitelnosti I, skupiny 1 až 3 přes 100 m3</t>
  </si>
  <si>
    <t>-1215661564</t>
  </si>
  <si>
    <t>"nakládání výkopku"</t>
  </si>
  <si>
    <t>171201101</t>
  </si>
  <si>
    <t>Uložení sypaniny do násypů nezhutněných</t>
  </si>
  <si>
    <t>1270694456</t>
  </si>
  <si>
    <t>"uložení materiálu"</t>
  </si>
  <si>
    <t>181252305</t>
  </si>
  <si>
    <t>Úprava pláně pro silnice a dálnice na násypech se zhutněním</t>
  </si>
  <si>
    <t>1629784755</t>
  </si>
  <si>
    <t>930+210+30+15</t>
  </si>
  <si>
    <t>"úprava pláně"</t>
  </si>
  <si>
    <t>116951213</t>
  </si>
  <si>
    <t>Zemina promísená s vápnem na deponii v množství přes 1,5 do 2 % vápna z objemové hmotnosti zeminy</t>
  </si>
  <si>
    <t>935262965</t>
  </si>
  <si>
    <t>(930+210+30)*0,4</t>
  </si>
  <si>
    <t>"zlepšení zemin v podloží"</t>
  </si>
  <si>
    <t>R 06 - 03</t>
  </si>
  <si>
    <t>Statická zátěžová zkouška</t>
  </si>
  <si>
    <t>-350657093</t>
  </si>
  <si>
    <t>"provedení zkoušek pláně na dvou místech"1</t>
  </si>
  <si>
    <t>Zakládání</t>
  </si>
  <si>
    <t>212752401</t>
  </si>
  <si>
    <t>Trativod z drenážních trubek korugovaných PE-HD SN 8 perforace 360° včetně lože otevřený výkop DN 100 pro liniové stavby</t>
  </si>
  <si>
    <t>567356514</t>
  </si>
  <si>
    <t>185</t>
  </si>
  <si>
    <t>"drenáž komunikace"</t>
  </si>
  <si>
    <t>Komunikace pozemní</t>
  </si>
  <si>
    <t>291111111</t>
  </si>
  <si>
    <t>Podklad pro zpevněné plochy z kameniva drceného 0 až 63 mm</t>
  </si>
  <si>
    <t>1170895742</t>
  </si>
  <si>
    <t>(930*0,2)</t>
  </si>
  <si>
    <t>"podklad pod komunikaci"</t>
  </si>
  <si>
    <t>564730001</t>
  </si>
  <si>
    <t>Podklad z kameniva hrubého drceného vel. 8-16 mm plochy do 100 m2 tl 100 mm</t>
  </si>
  <si>
    <t>1579989543</t>
  </si>
  <si>
    <t>210+30+27+47</t>
  </si>
  <si>
    <t>"podklad parkoviště, sjezdu a překládané velkoformátové dlažby"</t>
  </si>
  <si>
    <t>564730111</t>
  </si>
  <si>
    <t>Podklad z kameniva hrubého drceného vel. 16-32 mm plochy přes 100 m2 tl 100 mm</t>
  </si>
  <si>
    <t>-1598688461</t>
  </si>
  <si>
    <t>(210+30+27+47)*1,02</t>
  </si>
  <si>
    <t>564750001</t>
  </si>
  <si>
    <t>Podklad z kameniva hrubého drceného vel. 8-16 mm plochy do 100 m2 tl 150 mm</t>
  </si>
  <si>
    <t>665796095</t>
  </si>
  <si>
    <t>15+15+5</t>
  </si>
  <si>
    <t>"podklad chodníku, překládané zámkové dlažby a překládaných kostek"</t>
  </si>
  <si>
    <t>564761111</t>
  </si>
  <si>
    <t>Podklad z kameniva hrubého drceného vel. 32-63 mm plochy přes 100 m2 tl 200 mm</t>
  </si>
  <si>
    <t>-1177065879</t>
  </si>
  <si>
    <t>564831111</t>
  </si>
  <si>
    <t>Podklad ze štěrkodrtě ŠD plochy přes 100 m2 tl 100 mm</t>
  </si>
  <si>
    <t>508226252</t>
  </si>
  <si>
    <t>(210+30+27+47)*1,1</t>
  </si>
  <si>
    <t>567120114</t>
  </si>
  <si>
    <t>Podklad ze směsi stmelené cementem SC C 1,5/2,0 (SC II) tl 150 mm</t>
  </si>
  <si>
    <t>-2037701595</t>
  </si>
  <si>
    <t>573231108</t>
  </si>
  <si>
    <t>Postřik živičný spojovací ze silniční emulze v množství 0,50 kg/m2</t>
  </si>
  <si>
    <t>-763036951</t>
  </si>
  <si>
    <t>2*900</t>
  </si>
  <si>
    <t>"spojovací postřik na SC a ACL"</t>
  </si>
  <si>
    <t>577134121</t>
  </si>
  <si>
    <t>Asfaltový beton vrstva obrusná ACO 11 (ABS) tř. I tl 40 mm š přes 3 m z nemodifikovaného asfaltu</t>
  </si>
  <si>
    <t>1403282970</t>
  </si>
  <si>
    <t>880</t>
  </si>
  <si>
    <t>"finální obrusná vrstva"</t>
  </si>
  <si>
    <t>577155112</t>
  </si>
  <si>
    <t>Asfaltový beton vrstva ložní ACL 16 (ABH) tl 60 mm š do 3 m z nemodifikovaného asfaltu</t>
  </si>
  <si>
    <t>-425556314</t>
  </si>
  <si>
    <t>900</t>
  </si>
  <si>
    <t>596211110</t>
  </si>
  <si>
    <t>Kladení zámkové dlažby komunikací pro pěší ručně tl 60 mm skupiny A pl do 50 m2</t>
  </si>
  <si>
    <t>-1479567816</t>
  </si>
  <si>
    <t>"dlažba chodníku"</t>
  </si>
  <si>
    <t>59245015</t>
  </si>
  <si>
    <t>dlažba zámková tvaru I 200x165x60mm přírodní</t>
  </si>
  <si>
    <t>-497592432</t>
  </si>
  <si>
    <t>15*1,03 'Přepočtené koeficientem množství</t>
  </si>
  <si>
    <t>22</t>
  </si>
  <si>
    <t>596412212</t>
  </si>
  <si>
    <t>Kladení dlažby z vegetačních tvárnic pozemních komunikací tl 80 mm pl přes 100 do 300 m2</t>
  </si>
  <si>
    <t>-1037593765</t>
  </si>
  <si>
    <t>210+47</t>
  </si>
  <si>
    <t>"pokládka vegetační dlažby parkovacích ploch"</t>
  </si>
  <si>
    <t>"překládka rozebrané dlažby"</t>
  </si>
  <si>
    <t>23</t>
  </si>
  <si>
    <t>59246016</t>
  </si>
  <si>
    <t>dlažba plošná betonová vegetační 600x400x80mm</t>
  </si>
  <si>
    <t>-405011211</t>
  </si>
  <si>
    <t>47*0,2</t>
  </si>
  <si>
    <t>"doplnění překládané dlažby"</t>
  </si>
  <si>
    <t>9,4*1,02 'Přepočtené koeficientem množství</t>
  </si>
  <si>
    <t>24</t>
  </si>
  <si>
    <t>59245037</t>
  </si>
  <si>
    <t>dlažba plošná betonová vegetační 240x240x80mm přírodní</t>
  </si>
  <si>
    <t>-1956273628</t>
  </si>
  <si>
    <t>210</t>
  </si>
  <si>
    <t>"dlažba parkovacích stání"</t>
  </si>
  <si>
    <t>25</t>
  </si>
  <si>
    <t>919731122</t>
  </si>
  <si>
    <t>Zarovnání styčné plochy podkladu nebo krytu živičného tl přes 50 do 100 mm</t>
  </si>
  <si>
    <t>-1712470573</t>
  </si>
  <si>
    <t>30</t>
  </si>
  <si>
    <t>"napojení nového povrchu na navazující ulice"</t>
  </si>
  <si>
    <t>26</t>
  </si>
  <si>
    <t>596811120</t>
  </si>
  <si>
    <t>Kladení betonové dlažby komunikací pro pěší do lože z kameniva velikosti do 0,09 m2 pl do 50 m2</t>
  </si>
  <si>
    <t>2098805009</t>
  </si>
  <si>
    <t>27</t>
  </si>
  <si>
    <t>"kladení velkoformátové dlažby- překládka"</t>
  </si>
  <si>
    <t>59248005</t>
  </si>
  <si>
    <t>dlažba plošná betonová chodníková 300x300x50mm přírodní</t>
  </si>
  <si>
    <t>-75147217</t>
  </si>
  <si>
    <t>27*0,2</t>
  </si>
  <si>
    <t>5,4*1,03 'Přepočtené koeficientem množství</t>
  </si>
  <si>
    <t>28</t>
  </si>
  <si>
    <t>596211212</t>
  </si>
  <si>
    <t>Kladení zámkové dlažby komunikací pro pěší ručně tl 80 mm skupiny A pl přes 100 do 300 m2</t>
  </si>
  <si>
    <t>-1994476643</t>
  </si>
  <si>
    <t>30+17</t>
  </si>
  <si>
    <t>"pokládka nových sjezdů 30m2"</t>
  </si>
  <si>
    <t>"přeložení zámkové dlažby 16m2"</t>
  </si>
  <si>
    <t>29</t>
  </si>
  <si>
    <t>635111411</t>
  </si>
  <si>
    <t>Doplnění násypů pod podlahy, mazaniny a dlažby pískem pl do 2 m2</t>
  </si>
  <si>
    <t>1857859290</t>
  </si>
  <si>
    <t>15*0,04+((30+16)*0,03)</t>
  </si>
  <si>
    <t>"podsyp dlažby"</t>
  </si>
  <si>
    <t>59245213</t>
  </si>
  <si>
    <t>dlažba zámková tvaru I 196x161x80mm přírodní</t>
  </si>
  <si>
    <t>-1711641680</t>
  </si>
  <si>
    <t>30+(16*0,2)</t>
  </si>
  <si>
    <t>"dlažba sjezdu+doplnění překládané dlažby"</t>
  </si>
  <si>
    <t>31</t>
  </si>
  <si>
    <t>916131213</t>
  </si>
  <si>
    <t>Osazení silničního obrubníku betonového stojatého s boční opěrou do lože z betonu prostého</t>
  </si>
  <si>
    <t>-1269788799</t>
  </si>
  <si>
    <t>165+24+24+270</t>
  </si>
  <si>
    <t>"pokládka nových obrub"</t>
  </si>
  <si>
    <t>32</t>
  </si>
  <si>
    <t>59217031</t>
  </si>
  <si>
    <t>obrubník betonový silniční 1000x150x250mm</t>
  </si>
  <si>
    <t>1203033457</t>
  </si>
  <si>
    <t>165</t>
  </si>
  <si>
    <t>"obrubníky"</t>
  </si>
  <si>
    <t>165*1,02 'Přepočtené koeficientem množství</t>
  </si>
  <si>
    <t>33</t>
  </si>
  <si>
    <t>916991121</t>
  </si>
  <si>
    <t>Lože pod obrubníky, krajníky nebo obruby z dlažebních kostek z betonu prostého</t>
  </si>
  <si>
    <t>1428302815</t>
  </si>
  <si>
    <t>(165+24+24+270)*0,3*0,3</t>
  </si>
  <si>
    <t>"betonové lože pro uložení obrubníků"</t>
  </si>
  <si>
    <t>34</t>
  </si>
  <si>
    <t>59217029</t>
  </si>
  <si>
    <t>obrubník betonový silniční nájezdový 1000x150x150mm</t>
  </si>
  <si>
    <t>1190934609</t>
  </si>
  <si>
    <t>270</t>
  </si>
  <si>
    <t>"snížené obruby v místě sjezdů"</t>
  </si>
  <si>
    <t>35</t>
  </si>
  <si>
    <t>59217030</t>
  </si>
  <si>
    <t>obrubník betonový silniční přechodový 1000x150x150-250mm</t>
  </si>
  <si>
    <t>2128396142</t>
  </si>
  <si>
    <t>24+24</t>
  </si>
  <si>
    <t>"přechodový obrubník"</t>
  </si>
  <si>
    <t>Trubní vedení</t>
  </si>
  <si>
    <t>36</t>
  </si>
  <si>
    <t>899331111</t>
  </si>
  <si>
    <t>Výšková úprava uličního vstupu nebo vpusti do 200 mm zvýšením poklopu</t>
  </si>
  <si>
    <t>422415244</t>
  </si>
  <si>
    <t>"urovnání poklopů kanalizace"</t>
  </si>
  <si>
    <t>37</t>
  </si>
  <si>
    <t>899431111</t>
  </si>
  <si>
    <t>Výšková úprava uličního vstupu nebo vpusti do 200 mm zvýšením krycího hrnce, šoupěte nebo hydrantu</t>
  </si>
  <si>
    <t>342435379</t>
  </si>
  <si>
    <t>"urovnání krycích hrnců/poklopů šoupat a hydrantů"</t>
  </si>
  <si>
    <t>Ostatní konstrukce a práce, bourání</t>
  </si>
  <si>
    <t>38</t>
  </si>
  <si>
    <t>916231113</t>
  </si>
  <si>
    <t>Osazení chodníkového obrubníku betonového ležatého s boční opěrou do lože z betonu prostého</t>
  </si>
  <si>
    <t>-294248161</t>
  </si>
  <si>
    <t>39</t>
  </si>
  <si>
    <t>59217062</t>
  </si>
  <si>
    <t>obrubník parkový betonový 1000x50x250mm přírodní</t>
  </si>
  <si>
    <t>452406837</t>
  </si>
  <si>
    <t>998</t>
  </si>
  <si>
    <t>Přesun hmot</t>
  </si>
  <si>
    <t>40</t>
  </si>
  <si>
    <t>998225111</t>
  </si>
  <si>
    <t>Přesun hmot pro pozemní komunikace s krytem z kamene, monolitickým betonovým nebo živičným</t>
  </si>
  <si>
    <t>2062387588</t>
  </si>
  <si>
    <t>03 - Dokončovací práce</t>
  </si>
  <si>
    <t>569531111</t>
  </si>
  <si>
    <t>Zpevnění krajnic prohozenou zeminou tl 100 mm</t>
  </si>
  <si>
    <t>-199704171</t>
  </si>
  <si>
    <t>2*(165+24+24+20)*0,3</t>
  </si>
  <si>
    <t>"dorovnání krajnice podél obrubníků"</t>
  </si>
  <si>
    <t>599141111</t>
  </si>
  <si>
    <t>Vyplnění spár mezi silničními dílci živičnou zálivkou</t>
  </si>
  <si>
    <t>-1274415853</t>
  </si>
  <si>
    <t>"zalití prořezané spáry v napojení na stávající asfalt"</t>
  </si>
  <si>
    <t>919735113</t>
  </si>
  <si>
    <t>Řezání stávajícího živičného krytu hl přes 100 do 150 mm</t>
  </si>
  <si>
    <t>1777295823</t>
  </si>
  <si>
    <t>"prořezání vozovky v místě napojení / křížení"</t>
  </si>
  <si>
    <t>914111111</t>
  </si>
  <si>
    <t>Montáž svislé dopravní značky do velikosti 1 m2 objímkami na sloupek nebo konzolu</t>
  </si>
  <si>
    <t>1602434482</t>
  </si>
  <si>
    <t>"montáž 2 kusů dopravních značek"</t>
  </si>
  <si>
    <t>40445225</t>
  </si>
  <si>
    <t>sloupek pro dopravní značku Zn D 60mm v 3,5m</t>
  </si>
  <si>
    <t>-804715000</t>
  </si>
  <si>
    <t>40445240</t>
  </si>
  <si>
    <t>patka pro sloupek Al D 60mm</t>
  </si>
  <si>
    <t>-1963612205</t>
  </si>
  <si>
    <t>40445256</t>
  </si>
  <si>
    <t>svorka upínací na sloupek dopravní značky D 60mm</t>
  </si>
  <si>
    <t>1767698540</t>
  </si>
  <si>
    <t>40445253</t>
  </si>
  <si>
    <t>víčko plastové na sloupek D 60mm</t>
  </si>
  <si>
    <t>808706938</t>
  </si>
  <si>
    <t>40445621</t>
  </si>
  <si>
    <t>informativní značky provozní</t>
  </si>
  <si>
    <t>-2143763628</t>
  </si>
  <si>
    <t>"značka C2c"</t>
  </si>
  <si>
    <t>SO 02 - dešťová kanalizace</t>
  </si>
  <si>
    <t>1 - Přípravné práce</t>
  </si>
  <si>
    <t xml:space="preserve">    9 - Bourání konstrukcí</t>
  </si>
  <si>
    <t>Bourání konstrukcí</t>
  </si>
  <si>
    <t>981511116</t>
  </si>
  <si>
    <t>Demolice konstrukcí objektů z betonu prostého postupným rozebíráním</t>
  </si>
  <si>
    <t>252268415</t>
  </si>
  <si>
    <t>2*(1*1*2,2)</t>
  </si>
  <si>
    <t>195726949</t>
  </si>
  <si>
    <t>(4,4*0,01*1,7)</t>
  </si>
  <si>
    <t>"odstraněné betony z UV"</t>
  </si>
  <si>
    <t>1703367416</t>
  </si>
  <si>
    <t>10*4,4</t>
  </si>
  <si>
    <t>1549856136</t>
  </si>
  <si>
    <t>4,4</t>
  </si>
  <si>
    <t>2 - Zemní práce</t>
  </si>
  <si>
    <t>122201109</t>
  </si>
  <si>
    <t>Příplatek za lepivost u odkopávek v hornině tř. 1 až 3</t>
  </si>
  <si>
    <t>1199333479</t>
  </si>
  <si>
    <t>((15)*((0,9+2,3)/2)*0,8)*0,5</t>
  </si>
  <si>
    <t>"příplatek za lepivost 50%"</t>
  </si>
  <si>
    <t>132254204</t>
  </si>
  <si>
    <t>Hloubení zapažených rýh š do 2000 mm v hornině třídy těžitelnosti I skupiny 3 objem do 500 m3</t>
  </si>
  <si>
    <t>1098645397</t>
  </si>
  <si>
    <t>2*1,5*1,5*2,5</t>
  </si>
  <si>
    <t>"výkop pro výměnu 2ks uličních vpustí"</t>
  </si>
  <si>
    <t>151101101</t>
  </si>
  <si>
    <t>Zřízení příložného pažení a rozepření stěn rýh hl do 2 m</t>
  </si>
  <si>
    <t>1176025734</t>
  </si>
  <si>
    <t>"Pažení ve výkopu"</t>
  </si>
  <si>
    <t>2*4*(1,5*2,5)</t>
  </si>
  <si>
    <t>151101111</t>
  </si>
  <si>
    <t>Odstranění příložného pažení a rozepření stěn rýh hl do 2 m</t>
  </si>
  <si>
    <t>-662585065</t>
  </si>
  <si>
    <t>"Odstranění pažení"</t>
  </si>
  <si>
    <t>162202111</t>
  </si>
  <si>
    <t>Vodorovné přemístění drnu bez naložení se složením přes 50 do 100 m</t>
  </si>
  <si>
    <t>-1153089062</t>
  </si>
  <si>
    <t>2*1,5*1,5*2,5*0,5</t>
  </si>
  <si>
    <t>"přesun výkopku pro zpětné zasypání"</t>
  </si>
  <si>
    <t>162601102</t>
  </si>
  <si>
    <t>Vodorovné přemístění do 5000 m výkopku/sypaniny z horniny tř. 1 až 4</t>
  </si>
  <si>
    <t>405355926</t>
  </si>
  <si>
    <t>"odvoz části výkopku na skládku"</t>
  </si>
  <si>
    <t>Nakládání výkopku z hornin třídy těžitelnosti I skupiny 1 až 3 přes 100 m3</t>
  </si>
  <si>
    <t>-991155652</t>
  </si>
  <si>
    <t>171201201</t>
  </si>
  <si>
    <t>Uložení sypaniny na skládky</t>
  </si>
  <si>
    <t xml:space="preserve">m3  </t>
  </si>
  <si>
    <t>-335227408</t>
  </si>
  <si>
    <t>"uložení výkopku nevhodného materiálu na skládce obce"</t>
  </si>
  <si>
    <t>174151101</t>
  </si>
  <si>
    <t>Zásyp jam, šachet rýh nebo kolem objektů sypaninou se zhutněním</t>
  </si>
  <si>
    <t>2034214043</t>
  </si>
  <si>
    <t>"zásyp částí výkopového materiálu"</t>
  </si>
  <si>
    <t>998276101</t>
  </si>
  <si>
    <t>Přesun hmot pro trubní vedení z trub z plastických hmot otevřený výkop</t>
  </si>
  <si>
    <t>-1757686231</t>
  </si>
  <si>
    <t>3 - Dešťová kanalizace</t>
  </si>
  <si>
    <t>0800 - Uliční vpusti</t>
  </si>
  <si>
    <t xml:space="preserve">      99 - Přesun hmot a manipulace se sutí</t>
  </si>
  <si>
    <t>0800</t>
  </si>
  <si>
    <t>Uliční vpusti</t>
  </si>
  <si>
    <t>592238200</t>
  </si>
  <si>
    <t>vpusť betonová uliční TBV-Q 500/290 K /skruž/ 29x50x5 cm</t>
  </si>
  <si>
    <t>-1098752771</t>
  </si>
  <si>
    <t>592238520</t>
  </si>
  <si>
    <t>dno betonové pro uliční vpusť s kalovou prohlubní TBV-Q 2a 45x30x5 cm</t>
  </si>
  <si>
    <t>2096109211</t>
  </si>
  <si>
    <t>592238540</t>
  </si>
  <si>
    <t>skruž betonová pro uliční vpusťs výtokovým otvorem PVC TBV-Q 450/350/3a, 45x35x5 cm</t>
  </si>
  <si>
    <t>-492059712</t>
  </si>
  <si>
    <t>592238620</t>
  </si>
  <si>
    <t>skruž betonová pro uliční vpusť středová TBV-Q 450/295/6a 45x30x5 cm</t>
  </si>
  <si>
    <t>-1606795700</t>
  </si>
  <si>
    <t>592238640</t>
  </si>
  <si>
    <t>prstenec betonový pro uliční vpusť vyrovnávací TBV-Q 390/60/10a, 39x6x5 cm</t>
  </si>
  <si>
    <t>-2022481828</t>
  </si>
  <si>
    <t>5921244</t>
  </si>
  <si>
    <t>mříž na vpusť kompozitní pojezdová 500/500 mm</t>
  </si>
  <si>
    <t>1788349675</t>
  </si>
  <si>
    <t>592238740</t>
  </si>
  <si>
    <t>koš pozink. C3 DIN 4052, vysoký, pro rám 500/300</t>
  </si>
  <si>
    <t>-940633587</t>
  </si>
  <si>
    <t>592238760</t>
  </si>
  <si>
    <t>rám zabetonovaný DIN 19583-9 500/500 mm</t>
  </si>
  <si>
    <t>1785424719</t>
  </si>
  <si>
    <t>895941111</t>
  </si>
  <si>
    <t>Zřízení vpusti kanalizační uliční z betonových dílců typ UV-50 normální</t>
  </si>
  <si>
    <t>1251918917</t>
  </si>
  <si>
    <t>275322511</t>
  </si>
  <si>
    <t>Základové patky ze ŽB se zvýšenými nároky na prostředí tř. C 25/30</t>
  </si>
  <si>
    <t>1634002654</t>
  </si>
  <si>
    <t>4*0,8*0,8*0,3</t>
  </si>
  <si>
    <t>"patka pod vpustí"</t>
  </si>
  <si>
    <t>99</t>
  </si>
  <si>
    <t>Přesun hmot a manipulace se sutí</t>
  </si>
  <si>
    <t>502734033</t>
  </si>
  <si>
    <t>SO 03 - Sadové úpravy</t>
  </si>
  <si>
    <t>005724720</t>
  </si>
  <si>
    <t>osivo směs travní krajinná - rovinná</t>
  </si>
  <si>
    <t>kg</t>
  </si>
  <si>
    <t>755662635</t>
  </si>
  <si>
    <t>"spotřeba cca 5 kg na 100m2"233</t>
  </si>
  <si>
    <t>233*0,05 'Přepočtené koeficientem množství</t>
  </si>
  <si>
    <t>181411121</t>
  </si>
  <si>
    <t>Založení lučního trávníku výsevem plochy do 1000 m2 v rovině a ve svahu do 1:5</t>
  </si>
  <si>
    <t>-1903555288</t>
  </si>
  <si>
    <t>(165+24+24+20)*0,5*2</t>
  </si>
  <si>
    <t>"osetí okolí obrub"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</si>
</sst>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5" fillId="2" borderId="19" xfId="0" applyFont="1" applyFill="1" applyBorder="1" applyAlignment="1" applyProtection="1">
      <alignment horizontal="left" vertical="center"/>
      <protection locked="0"/>
    </xf>
    <xf numFmtId="0" fontId="35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hidden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4.4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2025-01-08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Rekonstrukce ulice Topolová ve Zruči nad Sázavou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Zruč nad Sázavou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15. 5. 2023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6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Zruč nad Sázavou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VDG Projektování s.r.o.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6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>Ing. Vítězslav Pavel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ROUND(AG95+AG99+AG103,2)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ROUND(AS95+AS99+AS103,2)</f>
        <v>0</v>
      </c>
      <c r="AT94" s="113">
        <f>ROUND(SUM(AV94:AW94),2)</f>
        <v>0</v>
      </c>
      <c r="AU94" s="114">
        <f>ROUND(AU95+AU99+AU103,5)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ROUND(AZ95+AZ99+AZ103,2)</f>
        <v>0</v>
      </c>
      <c r="BA94" s="113">
        <f>ROUND(BA95+BA99+BA103,2)</f>
        <v>0</v>
      </c>
      <c r="BB94" s="113">
        <f>ROUND(BB95+BB99+BB103,2)</f>
        <v>0</v>
      </c>
      <c r="BC94" s="113">
        <f>ROUND(BC95+BC99+BC103,2)</f>
        <v>0</v>
      </c>
      <c r="BD94" s="115">
        <f>ROUND(BD95+BD99+BD103,2)</f>
        <v>0</v>
      </c>
      <c r="BE94" s="6"/>
      <c r="BS94" s="116" t="s">
        <v>75</v>
      </c>
      <c r="BT94" s="116" t="s">
        <v>76</v>
      </c>
      <c r="BU94" s="117" t="s">
        <v>77</v>
      </c>
      <c r="BV94" s="116" t="s">
        <v>78</v>
      </c>
      <c r="BW94" s="116" t="s">
        <v>5</v>
      </c>
      <c r="BX94" s="116" t="s">
        <v>79</v>
      </c>
      <c r="CL94" s="116" t="s">
        <v>1</v>
      </c>
    </row>
    <row r="95" s="7" customFormat="1" ht="14.4" customHeight="1">
      <c r="A95" s="7"/>
      <c r="B95" s="118"/>
      <c r="C95" s="119"/>
      <c r="D95" s="120" t="s">
        <v>80</v>
      </c>
      <c r="E95" s="120"/>
      <c r="F95" s="120"/>
      <c r="G95" s="120"/>
      <c r="H95" s="120"/>
      <c r="I95" s="121"/>
      <c r="J95" s="120" t="s">
        <v>81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ROUND(SUM(AG96:AG98),2)</f>
        <v>0</v>
      </c>
      <c r="AH95" s="121"/>
      <c r="AI95" s="121"/>
      <c r="AJ95" s="121"/>
      <c r="AK95" s="121"/>
      <c r="AL95" s="121"/>
      <c r="AM95" s="121"/>
      <c r="AN95" s="123">
        <f>SUM(AG95,AT95)</f>
        <v>0</v>
      </c>
      <c r="AO95" s="121"/>
      <c r="AP95" s="121"/>
      <c r="AQ95" s="124" t="s">
        <v>82</v>
      </c>
      <c r="AR95" s="125"/>
      <c r="AS95" s="126">
        <f>ROUND(SUM(AS96:AS98),2)</f>
        <v>0</v>
      </c>
      <c r="AT95" s="127">
        <f>ROUND(SUM(AV95:AW95),2)</f>
        <v>0</v>
      </c>
      <c r="AU95" s="128">
        <f>ROUND(SUM(AU96:AU98),5)</f>
        <v>0</v>
      </c>
      <c r="AV95" s="127">
        <f>ROUND(AZ95*L29,2)</f>
        <v>0</v>
      </c>
      <c r="AW95" s="127">
        <f>ROUND(BA95*L30,2)</f>
        <v>0</v>
      </c>
      <c r="AX95" s="127">
        <f>ROUND(BB95*L29,2)</f>
        <v>0</v>
      </c>
      <c r="AY95" s="127">
        <f>ROUND(BC95*L30,2)</f>
        <v>0</v>
      </c>
      <c r="AZ95" s="127">
        <f>ROUND(SUM(AZ96:AZ98),2)</f>
        <v>0</v>
      </c>
      <c r="BA95" s="127">
        <f>ROUND(SUM(BA96:BA98),2)</f>
        <v>0</v>
      </c>
      <c r="BB95" s="127">
        <f>ROUND(SUM(BB96:BB98),2)</f>
        <v>0</v>
      </c>
      <c r="BC95" s="127">
        <f>ROUND(SUM(BC96:BC98),2)</f>
        <v>0</v>
      </c>
      <c r="BD95" s="129">
        <f>ROUND(SUM(BD96:BD98),2)</f>
        <v>0</v>
      </c>
      <c r="BE95" s="7"/>
      <c r="BS95" s="130" t="s">
        <v>75</v>
      </c>
      <c r="BT95" s="130" t="s">
        <v>83</v>
      </c>
      <c r="BU95" s="130" t="s">
        <v>77</v>
      </c>
      <c r="BV95" s="130" t="s">
        <v>78</v>
      </c>
      <c r="BW95" s="130" t="s">
        <v>84</v>
      </c>
      <c r="BX95" s="130" t="s">
        <v>5</v>
      </c>
      <c r="CL95" s="130" t="s">
        <v>1</v>
      </c>
      <c r="CM95" s="130" t="s">
        <v>85</v>
      </c>
    </row>
    <row r="96" s="4" customFormat="1" ht="14.4" customHeight="1">
      <c r="A96" s="131" t="s">
        <v>86</v>
      </c>
      <c r="B96" s="69"/>
      <c r="C96" s="132"/>
      <c r="D96" s="132"/>
      <c r="E96" s="133" t="s">
        <v>87</v>
      </c>
      <c r="F96" s="133"/>
      <c r="G96" s="133"/>
      <c r="H96" s="133"/>
      <c r="I96" s="133"/>
      <c r="J96" s="132"/>
      <c r="K96" s="133" t="s">
        <v>88</v>
      </c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4">
        <f>'01 - Přípravné práce'!J32</f>
        <v>0</v>
      </c>
      <c r="AH96" s="132"/>
      <c r="AI96" s="132"/>
      <c r="AJ96" s="132"/>
      <c r="AK96" s="132"/>
      <c r="AL96" s="132"/>
      <c r="AM96" s="132"/>
      <c r="AN96" s="134">
        <f>SUM(AG96,AT96)</f>
        <v>0</v>
      </c>
      <c r="AO96" s="132"/>
      <c r="AP96" s="132"/>
      <c r="AQ96" s="135" t="s">
        <v>89</v>
      </c>
      <c r="AR96" s="71"/>
      <c r="AS96" s="136">
        <v>0</v>
      </c>
      <c r="AT96" s="137">
        <f>ROUND(SUM(AV96:AW96),2)</f>
        <v>0</v>
      </c>
      <c r="AU96" s="138">
        <f>'01 - Přípravné práce'!P126</f>
        <v>0</v>
      </c>
      <c r="AV96" s="137">
        <f>'01 - Přípravné práce'!J35</f>
        <v>0</v>
      </c>
      <c r="AW96" s="137">
        <f>'01 - Přípravné práce'!J36</f>
        <v>0</v>
      </c>
      <c r="AX96" s="137">
        <f>'01 - Přípravné práce'!J37</f>
        <v>0</v>
      </c>
      <c r="AY96" s="137">
        <f>'01 - Přípravné práce'!J38</f>
        <v>0</v>
      </c>
      <c r="AZ96" s="137">
        <f>'01 - Přípravné práce'!F35</f>
        <v>0</v>
      </c>
      <c r="BA96" s="137">
        <f>'01 - Přípravné práce'!F36</f>
        <v>0</v>
      </c>
      <c r="BB96" s="137">
        <f>'01 - Přípravné práce'!F37</f>
        <v>0</v>
      </c>
      <c r="BC96" s="137">
        <f>'01 - Přípravné práce'!F38</f>
        <v>0</v>
      </c>
      <c r="BD96" s="139">
        <f>'01 - Přípravné práce'!F39</f>
        <v>0</v>
      </c>
      <c r="BE96" s="4"/>
      <c r="BT96" s="140" t="s">
        <v>85</v>
      </c>
      <c r="BV96" s="140" t="s">
        <v>78</v>
      </c>
      <c r="BW96" s="140" t="s">
        <v>90</v>
      </c>
      <c r="BX96" s="140" t="s">
        <v>84</v>
      </c>
      <c r="CL96" s="140" t="s">
        <v>1</v>
      </c>
    </row>
    <row r="97" s="4" customFormat="1" ht="14.4" customHeight="1">
      <c r="A97" s="131" t="s">
        <v>86</v>
      </c>
      <c r="B97" s="69"/>
      <c r="C97" s="132"/>
      <c r="D97" s="132"/>
      <c r="E97" s="133" t="s">
        <v>91</v>
      </c>
      <c r="F97" s="133"/>
      <c r="G97" s="133"/>
      <c r="H97" s="133"/>
      <c r="I97" s="133"/>
      <c r="J97" s="132"/>
      <c r="K97" s="133" t="s">
        <v>92</v>
      </c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  <c r="AF97" s="133"/>
      <c r="AG97" s="134">
        <f>'02 - Podkládka povrchu'!J32</f>
        <v>0</v>
      </c>
      <c r="AH97" s="132"/>
      <c r="AI97" s="132"/>
      <c r="AJ97" s="132"/>
      <c r="AK97" s="132"/>
      <c r="AL97" s="132"/>
      <c r="AM97" s="132"/>
      <c r="AN97" s="134">
        <f>SUM(AG97,AT97)</f>
        <v>0</v>
      </c>
      <c r="AO97" s="132"/>
      <c r="AP97" s="132"/>
      <c r="AQ97" s="135" t="s">
        <v>89</v>
      </c>
      <c r="AR97" s="71"/>
      <c r="AS97" s="136">
        <v>0</v>
      </c>
      <c r="AT97" s="137">
        <f>ROUND(SUM(AV97:AW97),2)</f>
        <v>0</v>
      </c>
      <c r="AU97" s="138">
        <f>'02 - Podkládka povrchu'!P127</f>
        <v>0</v>
      </c>
      <c r="AV97" s="137">
        <f>'02 - Podkládka povrchu'!J35</f>
        <v>0</v>
      </c>
      <c r="AW97" s="137">
        <f>'02 - Podkládka povrchu'!J36</f>
        <v>0</v>
      </c>
      <c r="AX97" s="137">
        <f>'02 - Podkládka povrchu'!J37</f>
        <v>0</v>
      </c>
      <c r="AY97" s="137">
        <f>'02 - Podkládka povrchu'!J38</f>
        <v>0</v>
      </c>
      <c r="AZ97" s="137">
        <f>'02 - Podkládka povrchu'!F35</f>
        <v>0</v>
      </c>
      <c r="BA97" s="137">
        <f>'02 - Podkládka povrchu'!F36</f>
        <v>0</v>
      </c>
      <c r="BB97" s="137">
        <f>'02 - Podkládka povrchu'!F37</f>
        <v>0</v>
      </c>
      <c r="BC97" s="137">
        <f>'02 - Podkládka povrchu'!F38</f>
        <v>0</v>
      </c>
      <c r="BD97" s="139">
        <f>'02 - Podkládka povrchu'!F39</f>
        <v>0</v>
      </c>
      <c r="BE97" s="4"/>
      <c r="BT97" s="140" t="s">
        <v>85</v>
      </c>
      <c r="BV97" s="140" t="s">
        <v>78</v>
      </c>
      <c r="BW97" s="140" t="s">
        <v>93</v>
      </c>
      <c r="BX97" s="140" t="s">
        <v>84</v>
      </c>
      <c r="CL97" s="140" t="s">
        <v>1</v>
      </c>
    </row>
    <row r="98" s="4" customFormat="1" ht="14.4" customHeight="1">
      <c r="A98" s="131" t="s">
        <v>86</v>
      </c>
      <c r="B98" s="69"/>
      <c r="C98" s="132"/>
      <c r="D98" s="132"/>
      <c r="E98" s="133" t="s">
        <v>94</v>
      </c>
      <c r="F98" s="133"/>
      <c r="G98" s="133"/>
      <c r="H98" s="133"/>
      <c r="I98" s="133"/>
      <c r="J98" s="132"/>
      <c r="K98" s="133" t="s">
        <v>95</v>
      </c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4">
        <f>'03 - Dokončovací práce'!J32</f>
        <v>0</v>
      </c>
      <c r="AH98" s="132"/>
      <c r="AI98" s="132"/>
      <c r="AJ98" s="132"/>
      <c r="AK98" s="132"/>
      <c r="AL98" s="132"/>
      <c r="AM98" s="132"/>
      <c r="AN98" s="134">
        <f>SUM(AG98,AT98)</f>
        <v>0</v>
      </c>
      <c r="AO98" s="132"/>
      <c r="AP98" s="132"/>
      <c r="AQ98" s="135" t="s">
        <v>89</v>
      </c>
      <c r="AR98" s="71"/>
      <c r="AS98" s="136">
        <v>0</v>
      </c>
      <c r="AT98" s="137">
        <f>ROUND(SUM(AV98:AW98),2)</f>
        <v>0</v>
      </c>
      <c r="AU98" s="138">
        <f>'03 - Dokončovací práce'!P123</f>
        <v>0</v>
      </c>
      <c r="AV98" s="137">
        <f>'03 - Dokončovací práce'!J35</f>
        <v>0</v>
      </c>
      <c r="AW98" s="137">
        <f>'03 - Dokončovací práce'!J36</f>
        <v>0</v>
      </c>
      <c r="AX98" s="137">
        <f>'03 - Dokončovací práce'!J37</f>
        <v>0</v>
      </c>
      <c r="AY98" s="137">
        <f>'03 - Dokončovací práce'!J38</f>
        <v>0</v>
      </c>
      <c r="AZ98" s="137">
        <f>'03 - Dokončovací práce'!F35</f>
        <v>0</v>
      </c>
      <c r="BA98" s="137">
        <f>'03 - Dokončovací práce'!F36</f>
        <v>0</v>
      </c>
      <c r="BB98" s="137">
        <f>'03 - Dokončovací práce'!F37</f>
        <v>0</v>
      </c>
      <c r="BC98" s="137">
        <f>'03 - Dokončovací práce'!F38</f>
        <v>0</v>
      </c>
      <c r="BD98" s="139">
        <f>'03 - Dokončovací práce'!F39</f>
        <v>0</v>
      </c>
      <c r="BE98" s="4"/>
      <c r="BT98" s="140" t="s">
        <v>85</v>
      </c>
      <c r="BV98" s="140" t="s">
        <v>78</v>
      </c>
      <c r="BW98" s="140" t="s">
        <v>96</v>
      </c>
      <c r="BX98" s="140" t="s">
        <v>84</v>
      </c>
      <c r="CL98" s="140" t="s">
        <v>1</v>
      </c>
    </row>
    <row r="99" s="7" customFormat="1" ht="14.4" customHeight="1">
      <c r="A99" s="7"/>
      <c r="B99" s="118"/>
      <c r="C99" s="119"/>
      <c r="D99" s="120" t="s">
        <v>97</v>
      </c>
      <c r="E99" s="120"/>
      <c r="F99" s="120"/>
      <c r="G99" s="120"/>
      <c r="H99" s="120"/>
      <c r="I99" s="121"/>
      <c r="J99" s="120" t="s">
        <v>98</v>
      </c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2">
        <f>ROUND(SUM(AG100:AG102),2)</f>
        <v>0</v>
      </c>
      <c r="AH99" s="121"/>
      <c r="AI99" s="121"/>
      <c r="AJ99" s="121"/>
      <c r="AK99" s="121"/>
      <c r="AL99" s="121"/>
      <c r="AM99" s="121"/>
      <c r="AN99" s="123">
        <f>SUM(AG99,AT99)</f>
        <v>0</v>
      </c>
      <c r="AO99" s="121"/>
      <c r="AP99" s="121"/>
      <c r="AQ99" s="124" t="s">
        <v>82</v>
      </c>
      <c r="AR99" s="125"/>
      <c r="AS99" s="126">
        <f>ROUND(SUM(AS100:AS102),2)</f>
        <v>0</v>
      </c>
      <c r="AT99" s="127">
        <f>ROUND(SUM(AV99:AW99),2)</f>
        <v>0</v>
      </c>
      <c r="AU99" s="128">
        <f>ROUND(SUM(AU100:AU102),5)</f>
        <v>0</v>
      </c>
      <c r="AV99" s="127">
        <f>ROUND(AZ99*L29,2)</f>
        <v>0</v>
      </c>
      <c r="AW99" s="127">
        <f>ROUND(BA99*L30,2)</f>
        <v>0</v>
      </c>
      <c r="AX99" s="127">
        <f>ROUND(BB99*L29,2)</f>
        <v>0</v>
      </c>
      <c r="AY99" s="127">
        <f>ROUND(BC99*L30,2)</f>
        <v>0</v>
      </c>
      <c r="AZ99" s="127">
        <f>ROUND(SUM(AZ100:AZ102),2)</f>
        <v>0</v>
      </c>
      <c r="BA99" s="127">
        <f>ROUND(SUM(BA100:BA102),2)</f>
        <v>0</v>
      </c>
      <c r="BB99" s="127">
        <f>ROUND(SUM(BB100:BB102),2)</f>
        <v>0</v>
      </c>
      <c r="BC99" s="127">
        <f>ROUND(SUM(BC100:BC102),2)</f>
        <v>0</v>
      </c>
      <c r="BD99" s="129">
        <f>ROUND(SUM(BD100:BD102),2)</f>
        <v>0</v>
      </c>
      <c r="BE99" s="7"/>
      <c r="BS99" s="130" t="s">
        <v>75</v>
      </c>
      <c r="BT99" s="130" t="s">
        <v>83</v>
      </c>
      <c r="BU99" s="130" t="s">
        <v>77</v>
      </c>
      <c r="BV99" s="130" t="s">
        <v>78</v>
      </c>
      <c r="BW99" s="130" t="s">
        <v>99</v>
      </c>
      <c r="BX99" s="130" t="s">
        <v>5</v>
      </c>
      <c r="CL99" s="130" t="s">
        <v>1</v>
      </c>
      <c r="CM99" s="130" t="s">
        <v>85</v>
      </c>
    </row>
    <row r="100" s="4" customFormat="1" ht="14.4" customHeight="1">
      <c r="A100" s="131" t="s">
        <v>86</v>
      </c>
      <c r="B100" s="69"/>
      <c r="C100" s="132"/>
      <c r="D100" s="132"/>
      <c r="E100" s="133" t="s">
        <v>83</v>
      </c>
      <c r="F100" s="133"/>
      <c r="G100" s="133"/>
      <c r="H100" s="133"/>
      <c r="I100" s="133"/>
      <c r="J100" s="132"/>
      <c r="K100" s="133" t="s">
        <v>88</v>
      </c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4">
        <f>'1 - Přípravné práce'!J32</f>
        <v>0</v>
      </c>
      <c r="AH100" s="132"/>
      <c r="AI100" s="132"/>
      <c r="AJ100" s="132"/>
      <c r="AK100" s="132"/>
      <c r="AL100" s="132"/>
      <c r="AM100" s="132"/>
      <c r="AN100" s="134">
        <f>SUM(AG100,AT100)</f>
        <v>0</v>
      </c>
      <c r="AO100" s="132"/>
      <c r="AP100" s="132"/>
      <c r="AQ100" s="135" t="s">
        <v>89</v>
      </c>
      <c r="AR100" s="71"/>
      <c r="AS100" s="136">
        <v>0</v>
      </c>
      <c r="AT100" s="137">
        <f>ROUND(SUM(AV100:AW100),2)</f>
        <v>0</v>
      </c>
      <c r="AU100" s="138">
        <f>'1 - Přípravné práce'!P123</f>
        <v>0</v>
      </c>
      <c r="AV100" s="137">
        <f>'1 - Přípravné práce'!J35</f>
        <v>0</v>
      </c>
      <c r="AW100" s="137">
        <f>'1 - Přípravné práce'!J36</f>
        <v>0</v>
      </c>
      <c r="AX100" s="137">
        <f>'1 - Přípravné práce'!J37</f>
        <v>0</v>
      </c>
      <c r="AY100" s="137">
        <f>'1 - Přípravné práce'!J38</f>
        <v>0</v>
      </c>
      <c r="AZ100" s="137">
        <f>'1 - Přípravné práce'!F35</f>
        <v>0</v>
      </c>
      <c r="BA100" s="137">
        <f>'1 - Přípravné práce'!F36</f>
        <v>0</v>
      </c>
      <c r="BB100" s="137">
        <f>'1 - Přípravné práce'!F37</f>
        <v>0</v>
      </c>
      <c r="BC100" s="137">
        <f>'1 - Přípravné práce'!F38</f>
        <v>0</v>
      </c>
      <c r="BD100" s="139">
        <f>'1 - Přípravné práce'!F39</f>
        <v>0</v>
      </c>
      <c r="BE100" s="4"/>
      <c r="BT100" s="140" t="s">
        <v>85</v>
      </c>
      <c r="BV100" s="140" t="s">
        <v>78</v>
      </c>
      <c r="BW100" s="140" t="s">
        <v>100</v>
      </c>
      <c r="BX100" s="140" t="s">
        <v>99</v>
      </c>
      <c r="CL100" s="140" t="s">
        <v>1</v>
      </c>
    </row>
    <row r="101" s="4" customFormat="1" ht="14.4" customHeight="1">
      <c r="A101" s="131" t="s">
        <v>86</v>
      </c>
      <c r="B101" s="69"/>
      <c r="C101" s="132"/>
      <c r="D101" s="132"/>
      <c r="E101" s="133" t="s">
        <v>85</v>
      </c>
      <c r="F101" s="133"/>
      <c r="G101" s="133"/>
      <c r="H101" s="133"/>
      <c r="I101" s="133"/>
      <c r="J101" s="132"/>
      <c r="K101" s="133" t="s">
        <v>101</v>
      </c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4">
        <f>'2 - Zemní práce'!J32</f>
        <v>0</v>
      </c>
      <c r="AH101" s="132"/>
      <c r="AI101" s="132"/>
      <c r="AJ101" s="132"/>
      <c r="AK101" s="132"/>
      <c r="AL101" s="132"/>
      <c r="AM101" s="132"/>
      <c r="AN101" s="134">
        <f>SUM(AG101,AT101)</f>
        <v>0</v>
      </c>
      <c r="AO101" s="132"/>
      <c r="AP101" s="132"/>
      <c r="AQ101" s="135" t="s">
        <v>89</v>
      </c>
      <c r="AR101" s="71"/>
      <c r="AS101" s="136">
        <v>0</v>
      </c>
      <c r="AT101" s="137">
        <f>ROUND(SUM(AV101:AW101),2)</f>
        <v>0</v>
      </c>
      <c r="AU101" s="138">
        <f>'2 - Zemní práce'!P123</f>
        <v>0</v>
      </c>
      <c r="AV101" s="137">
        <f>'2 - Zemní práce'!J35</f>
        <v>0</v>
      </c>
      <c r="AW101" s="137">
        <f>'2 - Zemní práce'!J36</f>
        <v>0</v>
      </c>
      <c r="AX101" s="137">
        <f>'2 - Zemní práce'!J37</f>
        <v>0</v>
      </c>
      <c r="AY101" s="137">
        <f>'2 - Zemní práce'!J38</f>
        <v>0</v>
      </c>
      <c r="AZ101" s="137">
        <f>'2 - Zemní práce'!F35</f>
        <v>0</v>
      </c>
      <c r="BA101" s="137">
        <f>'2 - Zemní práce'!F36</f>
        <v>0</v>
      </c>
      <c r="BB101" s="137">
        <f>'2 - Zemní práce'!F37</f>
        <v>0</v>
      </c>
      <c r="BC101" s="137">
        <f>'2 - Zemní práce'!F38</f>
        <v>0</v>
      </c>
      <c r="BD101" s="139">
        <f>'2 - Zemní práce'!F39</f>
        <v>0</v>
      </c>
      <c r="BE101" s="4"/>
      <c r="BT101" s="140" t="s">
        <v>85</v>
      </c>
      <c r="BV101" s="140" t="s">
        <v>78</v>
      </c>
      <c r="BW101" s="140" t="s">
        <v>102</v>
      </c>
      <c r="BX101" s="140" t="s">
        <v>99</v>
      </c>
      <c r="CL101" s="140" t="s">
        <v>1</v>
      </c>
    </row>
    <row r="102" s="4" customFormat="1" ht="14.4" customHeight="1">
      <c r="A102" s="131" t="s">
        <v>86</v>
      </c>
      <c r="B102" s="69"/>
      <c r="C102" s="132"/>
      <c r="D102" s="132"/>
      <c r="E102" s="133" t="s">
        <v>103</v>
      </c>
      <c r="F102" s="133"/>
      <c r="G102" s="133"/>
      <c r="H102" s="133"/>
      <c r="I102" s="133"/>
      <c r="J102" s="132"/>
      <c r="K102" s="133" t="s">
        <v>104</v>
      </c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4">
        <f>'3 - Dešťová kanalizace'!J32</f>
        <v>0</v>
      </c>
      <c r="AH102" s="132"/>
      <c r="AI102" s="132"/>
      <c r="AJ102" s="132"/>
      <c r="AK102" s="132"/>
      <c r="AL102" s="132"/>
      <c r="AM102" s="132"/>
      <c r="AN102" s="134">
        <f>SUM(AG102,AT102)</f>
        <v>0</v>
      </c>
      <c r="AO102" s="132"/>
      <c r="AP102" s="132"/>
      <c r="AQ102" s="135" t="s">
        <v>89</v>
      </c>
      <c r="AR102" s="71"/>
      <c r="AS102" s="136">
        <v>0</v>
      </c>
      <c r="AT102" s="137">
        <f>ROUND(SUM(AV102:AW102),2)</f>
        <v>0</v>
      </c>
      <c r="AU102" s="138">
        <f>'3 - Dešťová kanalizace'!P125</f>
        <v>0</v>
      </c>
      <c r="AV102" s="137">
        <f>'3 - Dešťová kanalizace'!J35</f>
        <v>0</v>
      </c>
      <c r="AW102" s="137">
        <f>'3 - Dešťová kanalizace'!J36</f>
        <v>0</v>
      </c>
      <c r="AX102" s="137">
        <f>'3 - Dešťová kanalizace'!J37</f>
        <v>0</v>
      </c>
      <c r="AY102" s="137">
        <f>'3 - Dešťová kanalizace'!J38</f>
        <v>0</v>
      </c>
      <c r="AZ102" s="137">
        <f>'3 - Dešťová kanalizace'!F35</f>
        <v>0</v>
      </c>
      <c r="BA102" s="137">
        <f>'3 - Dešťová kanalizace'!F36</f>
        <v>0</v>
      </c>
      <c r="BB102" s="137">
        <f>'3 - Dešťová kanalizace'!F37</f>
        <v>0</v>
      </c>
      <c r="BC102" s="137">
        <f>'3 - Dešťová kanalizace'!F38</f>
        <v>0</v>
      </c>
      <c r="BD102" s="139">
        <f>'3 - Dešťová kanalizace'!F39</f>
        <v>0</v>
      </c>
      <c r="BE102" s="4"/>
      <c r="BT102" s="140" t="s">
        <v>85</v>
      </c>
      <c r="BV102" s="140" t="s">
        <v>78</v>
      </c>
      <c r="BW102" s="140" t="s">
        <v>105</v>
      </c>
      <c r="BX102" s="140" t="s">
        <v>99</v>
      </c>
      <c r="CL102" s="140" t="s">
        <v>1</v>
      </c>
    </row>
    <row r="103" s="7" customFormat="1" ht="14.4" customHeight="1">
      <c r="A103" s="131" t="s">
        <v>86</v>
      </c>
      <c r="B103" s="118"/>
      <c r="C103" s="119"/>
      <c r="D103" s="120" t="s">
        <v>106</v>
      </c>
      <c r="E103" s="120"/>
      <c r="F103" s="120"/>
      <c r="G103" s="120"/>
      <c r="H103" s="120"/>
      <c r="I103" s="121"/>
      <c r="J103" s="120" t="s">
        <v>107</v>
      </c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3">
        <f>'SO 03 - Sadové úpravy'!J30</f>
        <v>0</v>
      </c>
      <c r="AH103" s="121"/>
      <c r="AI103" s="121"/>
      <c r="AJ103" s="121"/>
      <c r="AK103" s="121"/>
      <c r="AL103" s="121"/>
      <c r="AM103" s="121"/>
      <c r="AN103" s="123">
        <f>SUM(AG103,AT103)</f>
        <v>0</v>
      </c>
      <c r="AO103" s="121"/>
      <c r="AP103" s="121"/>
      <c r="AQ103" s="124" t="s">
        <v>82</v>
      </c>
      <c r="AR103" s="125"/>
      <c r="AS103" s="141">
        <v>0</v>
      </c>
      <c r="AT103" s="142">
        <f>ROUND(SUM(AV103:AW103),2)</f>
        <v>0</v>
      </c>
      <c r="AU103" s="143">
        <f>'SO 03 - Sadové úpravy'!P118</f>
        <v>0</v>
      </c>
      <c r="AV103" s="142">
        <f>'SO 03 - Sadové úpravy'!J33</f>
        <v>0</v>
      </c>
      <c r="AW103" s="142">
        <f>'SO 03 - Sadové úpravy'!J34</f>
        <v>0</v>
      </c>
      <c r="AX103" s="142">
        <f>'SO 03 - Sadové úpravy'!J35</f>
        <v>0</v>
      </c>
      <c r="AY103" s="142">
        <f>'SO 03 - Sadové úpravy'!J36</f>
        <v>0</v>
      </c>
      <c r="AZ103" s="142">
        <f>'SO 03 - Sadové úpravy'!F33</f>
        <v>0</v>
      </c>
      <c r="BA103" s="142">
        <f>'SO 03 - Sadové úpravy'!F34</f>
        <v>0</v>
      </c>
      <c r="BB103" s="142">
        <f>'SO 03 - Sadové úpravy'!F35</f>
        <v>0</v>
      </c>
      <c r="BC103" s="142">
        <f>'SO 03 - Sadové úpravy'!F36</f>
        <v>0</v>
      </c>
      <c r="BD103" s="144">
        <f>'SO 03 - Sadové úpravy'!F37</f>
        <v>0</v>
      </c>
      <c r="BE103" s="7"/>
      <c r="BT103" s="130" t="s">
        <v>83</v>
      </c>
      <c r="BV103" s="130" t="s">
        <v>78</v>
      </c>
      <c r="BW103" s="130" t="s">
        <v>108</v>
      </c>
      <c r="BX103" s="130" t="s">
        <v>5</v>
      </c>
      <c r="CL103" s="130" t="s">
        <v>1</v>
      </c>
      <c r="CM103" s="130" t="s">
        <v>85</v>
      </c>
    </row>
    <row r="104" s="2" customFormat="1" ht="30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43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43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</sheetData>
  <sheetProtection sheet="1" formatColumns="0" formatRows="0" objects="1" scenarios="1" spinCount="100000" saltValue="XiLayyEzEaRkbdt34z7iC58KZxGYWFwEFwn13nFxf3+diSSOYZ2QsOM39fOjAib5az5K4ove3rhnBDht+5H0qQ==" hashValue="4mwJVzmgqxroevdi15mBrf4Bw12GFdGFIGmP+tfVchTS2tCRnXmJMPb9goBdyS/Q0PUKfj/j4AVxZvWyQrSC7A==" algorithmName="SHA-512" password="CC35"/>
  <mergeCells count="74">
    <mergeCell ref="L85:AJ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D99:H99"/>
    <mergeCell ref="J99:AF99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N102:AP102"/>
    <mergeCell ref="AG102:AM102"/>
    <mergeCell ref="E102:I102"/>
    <mergeCell ref="K102:AF102"/>
    <mergeCell ref="AN103:AP103"/>
    <mergeCell ref="AG103:AM103"/>
    <mergeCell ref="D103:H103"/>
    <mergeCell ref="J103:AF103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01 - Přípravné práce'!C2" display="/"/>
    <hyperlink ref="A97" location="'02 - Podkládka povrchu'!C2" display="/"/>
    <hyperlink ref="A98" location="'03 - Dokončovací práce'!C2" display="/"/>
    <hyperlink ref="A100" location="'1 - Přípravné práce'!C2" display="/"/>
    <hyperlink ref="A101" location="'2 - Zemní práce'!C2" display="/"/>
    <hyperlink ref="A102" location="'3 - Dešťová kanalizace'!C2" display="/"/>
    <hyperlink ref="A103" location="'SO 03 - Sadové úprav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90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109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4.4" customHeight="1">
      <c r="B7" s="19"/>
      <c r="E7" s="150" t="str">
        <f>'Rekapitulace stavby'!K6</f>
        <v>Rekonstrukce ulice Topolová ve Zruči nad Sázavou</v>
      </c>
      <c r="F7" s="149"/>
      <c r="G7" s="149"/>
      <c r="H7" s="149"/>
      <c r="L7" s="19"/>
    </row>
    <row r="8" s="1" customFormat="1" ht="12" customHeight="1">
      <c r="B8" s="19"/>
      <c r="D8" s="149" t="s">
        <v>110</v>
      </c>
      <c r="L8" s="19"/>
    </row>
    <row r="9" s="2" customFormat="1" ht="14.4" customHeight="1">
      <c r="A9" s="37"/>
      <c r="B9" s="43"/>
      <c r="C9" s="37"/>
      <c r="D9" s="37"/>
      <c r="E9" s="150" t="s">
        <v>111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112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5.6" customHeight="1">
      <c r="A11" s="37"/>
      <c r="B11" s="43"/>
      <c r="C11" s="37"/>
      <c r="D11" s="37"/>
      <c r="E11" s="151" t="s">
        <v>113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15. 5. 2023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tr">
        <f>IF('Rekapitulace stavby'!AN10="","",'Rekapitulace stavby'!AN10)</f>
        <v/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tr">
        <f>IF('Rekapitulace stavby'!E11="","",'Rekapitulace stavby'!E11)</f>
        <v>Město Zruč nad Sázavou</v>
      </c>
      <c r="F17" s="37"/>
      <c r="G17" s="37"/>
      <c r="H17" s="37"/>
      <c r="I17" s="149" t="s">
        <v>27</v>
      </c>
      <c r="J17" s="140" t="str">
        <f>IF('Rekapitulace stavby'!AN11="","",'Rekapitulace stavby'!AN11)</f>
        <v/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tr">
        <f>IF('Rekapitulace stavby'!AN16="","",'Rekapitulace stavby'!AN16)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tr">
        <f>IF('Rekapitulace stavby'!E17="","",'Rekapitulace stavby'!E17)</f>
        <v>VDG Projektování s.r.o.</v>
      </c>
      <c r="F23" s="37"/>
      <c r="G23" s="37"/>
      <c r="H23" s="37"/>
      <c r="I23" s="149" t="s">
        <v>27</v>
      </c>
      <c r="J23" s="140" t="str">
        <f>IF('Rekapitulace stavby'!AN17="","",'Rekapitulace stavby'!AN17)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>Ing. Vítězslav Pavel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4.4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ROUND(J126,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ROUND((SUM(BE126:BE196)),  2)</f>
        <v>0</v>
      </c>
      <c r="G35" s="37"/>
      <c r="H35" s="37"/>
      <c r="I35" s="163">
        <v>0.20999999999999999</v>
      </c>
      <c r="J35" s="162">
        <f>ROUND(((SUM(BE126:BE196))*I35),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ROUND((SUM(BF126:BF196)),  2)</f>
        <v>0</v>
      </c>
      <c r="G36" s="37"/>
      <c r="H36" s="37"/>
      <c r="I36" s="163">
        <v>0.12</v>
      </c>
      <c r="J36" s="162">
        <f>ROUND(((SUM(BF126:BF196))*I36),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ROUND((SUM(BG126:BG196)),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ROUND((SUM(BH126:BH196)),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ROUND((SUM(BI126:BI196)),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182" t="str">
        <f>E7</f>
        <v>Rekonstrukce ulice Topolová ve Zruči nad Sázavou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110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4.4" customHeight="1">
      <c r="A87" s="37"/>
      <c r="B87" s="38"/>
      <c r="C87" s="39"/>
      <c r="D87" s="39"/>
      <c r="E87" s="182" t="s">
        <v>111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112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6" customHeight="1">
      <c r="A89" s="37"/>
      <c r="B89" s="38"/>
      <c r="C89" s="39"/>
      <c r="D89" s="39"/>
      <c r="E89" s="75" t="str">
        <f>E11</f>
        <v>01 - Přípravné práce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Zruč nad Sázavou</v>
      </c>
      <c r="G91" s="39"/>
      <c r="H91" s="39"/>
      <c r="I91" s="31" t="s">
        <v>22</v>
      </c>
      <c r="J91" s="78" t="str">
        <f>IF(J14="","",J14)</f>
        <v>15. 5. 2023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6.4" customHeight="1">
      <c r="A93" s="37"/>
      <c r="B93" s="38"/>
      <c r="C93" s="31" t="s">
        <v>24</v>
      </c>
      <c r="D93" s="39"/>
      <c r="E93" s="39"/>
      <c r="F93" s="26" t="str">
        <f>E17</f>
        <v>Město Zruč nad Sázavou</v>
      </c>
      <c r="G93" s="39"/>
      <c r="H93" s="39"/>
      <c r="I93" s="31" t="s">
        <v>30</v>
      </c>
      <c r="J93" s="35" t="str">
        <f>E23</f>
        <v>VDG Projektování s.r.o.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6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>Ing. Vítězslav Pavel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115</v>
      </c>
      <c r="D96" s="184"/>
      <c r="E96" s="184"/>
      <c r="F96" s="184"/>
      <c r="G96" s="184"/>
      <c r="H96" s="184"/>
      <c r="I96" s="184"/>
      <c r="J96" s="185" t="s">
        <v>116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117</v>
      </c>
      <c r="D98" s="39"/>
      <c r="E98" s="39"/>
      <c r="F98" s="39"/>
      <c r="G98" s="39"/>
      <c r="H98" s="39"/>
      <c r="I98" s="39"/>
      <c r="J98" s="109">
        <f>J126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118</v>
      </c>
    </row>
    <row r="99" s="9" customFormat="1" ht="24.96" customHeight="1">
      <c r="A99" s="9"/>
      <c r="B99" s="187"/>
      <c r="C99" s="188"/>
      <c r="D99" s="189" t="s">
        <v>119</v>
      </c>
      <c r="E99" s="190"/>
      <c r="F99" s="190"/>
      <c r="G99" s="190"/>
      <c r="H99" s="190"/>
      <c r="I99" s="190"/>
      <c r="J99" s="191">
        <f>J127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120</v>
      </c>
      <c r="E100" s="195"/>
      <c r="F100" s="195"/>
      <c r="G100" s="195"/>
      <c r="H100" s="195"/>
      <c r="I100" s="195"/>
      <c r="J100" s="196">
        <f>J128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121</v>
      </c>
      <c r="E101" s="195"/>
      <c r="F101" s="195"/>
      <c r="G101" s="195"/>
      <c r="H101" s="195"/>
      <c r="I101" s="195"/>
      <c r="J101" s="196">
        <f>J165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2"/>
      <c r="D102" s="194" t="s">
        <v>122</v>
      </c>
      <c r="E102" s="195"/>
      <c r="F102" s="195"/>
      <c r="G102" s="195"/>
      <c r="H102" s="195"/>
      <c r="I102" s="195"/>
      <c r="J102" s="196">
        <f>J167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7"/>
      <c r="C103" s="188"/>
      <c r="D103" s="189" t="s">
        <v>123</v>
      </c>
      <c r="E103" s="190"/>
      <c r="F103" s="190"/>
      <c r="G103" s="190"/>
      <c r="H103" s="190"/>
      <c r="I103" s="190"/>
      <c r="J103" s="191">
        <f>J179</f>
        <v>0</v>
      </c>
      <c r="K103" s="188"/>
      <c r="L103" s="19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3"/>
      <c r="C104" s="132"/>
      <c r="D104" s="194" t="s">
        <v>124</v>
      </c>
      <c r="E104" s="195"/>
      <c r="F104" s="195"/>
      <c r="G104" s="195"/>
      <c r="H104" s="195"/>
      <c r="I104" s="195"/>
      <c r="J104" s="196">
        <f>J180</f>
        <v>0</v>
      </c>
      <c r="K104" s="132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125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4.4" customHeight="1">
      <c r="A114" s="37"/>
      <c r="B114" s="38"/>
      <c r="C114" s="39"/>
      <c r="D114" s="39"/>
      <c r="E114" s="182" t="str">
        <f>E7</f>
        <v>Rekonstrukce ulice Topolová ve Zruči nad Sázavou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1" customFormat="1" ht="12" customHeight="1">
      <c r="B115" s="20"/>
      <c r="C115" s="31" t="s">
        <v>110</v>
      </c>
      <c r="D115" s="21"/>
      <c r="E115" s="21"/>
      <c r="F115" s="21"/>
      <c r="G115" s="21"/>
      <c r="H115" s="21"/>
      <c r="I115" s="21"/>
      <c r="J115" s="21"/>
      <c r="K115" s="21"/>
      <c r="L115" s="19"/>
    </row>
    <row r="116" s="2" customFormat="1" ht="14.4" customHeight="1">
      <c r="A116" s="37"/>
      <c r="B116" s="38"/>
      <c r="C116" s="39"/>
      <c r="D116" s="39"/>
      <c r="E116" s="182" t="s">
        <v>111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112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6" customHeight="1">
      <c r="A118" s="37"/>
      <c r="B118" s="38"/>
      <c r="C118" s="39"/>
      <c r="D118" s="39"/>
      <c r="E118" s="75" t="str">
        <f>E11</f>
        <v>01 - Přípravné práce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9"/>
      <c r="E120" s="39"/>
      <c r="F120" s="26" t="str">
        <f>F14</f>
        <v>Zruč nad Sázavou</v>
      </c>
      <c r="G120" s="39"/>
      <c r="H120" s="39"/>
      <c r="I120" s="31" t="s">
        <v>22</v>
      </c>
      <c r="J120" s="78" t="str">
        <f>IF(J14="","",J14)</f>
        <v>15. 5. 2023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26.4" customHeight="1">
      <c r="A122" s="37"/>
      <c r="B122" s="38"/>
      <c r="C122" s="31" t="s">
        <v>24</v>
      </c>
      <c r="D122" s="39"/>
      <c r="E122" s="39"/>
      <c r="F122" s="26" t="str">
        <f>E17</f>
        <v>Město Zruč nad Sázavou</v>
      </c>
      <c r="G122" s="39"/>
      <c r="H122" s="39"/>
      <c r="I122" s="31" t="s">
        <v>30</v>
      </c>
      <c r="J122" s="35" t="str">
        <f>E23</f>
        <v>VDG Projektování s.r.o.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6" customHeight="1">
      <c r="A123" s="37"/>
      <c r="B123" s="38"/>
      <c r="C123" s="31" t="s">
        <v>28</v>
      </c>
      <c r="D123" s="39"/>
      <c r="E123" s="39"/>
      <c r="F123" s="26" t="str">
        <f>IF(E20="","",E20)</f>
        <v>Vyplň údaj</v>
      </c>
      <c r="G123" s="39"/>
      <c r="H123" s="39"/>
      <c r="I123" s="31" t="s">
        <v>33</v>
      </c>
      <c r="J123" s="35" t="str">
        <f>E26</f>
        <v>Ing. Vítězslav Pavel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98"/>
      <c r="B125" s="199"/>
      <c r="C125" s="200" t="s">
        <v>126</v>
      </c>
      <c r="D125" s="201" t="s">
        <v>61</v>
      </c>
      <c r="E125" s="201" t="s">
        <v>57</v>
      </c>
      <c r="F125" s="201" t="s">
        <v>58</v>
      </c>
      <c r="G125" s="201" t="s">
        <v>127</v>
      </c>
      <c r="H125" s="201" t="s">
        <v>128</v>
      </c>
      <c r="I125" s="201" t="s">
        <v>129</v>
      </c>
      <c r="J125" s="202" t="s">
        <v>116</v>
      </c>
      <c r="K125" s="203" t="s">
        <v>130</v>
      </c>
      <c r="L125" s="204"/>
      <c r="M125" s="99" t="s">
        <v>1</v>
      </c>
      <c r="N125" s="100" t="s">
        <v>40</v>
      </c>
      <c r="O125" s="100" t="s">
        <v>131</v>
      </c>
      <c r="P125" s="100" t="s">
        <v>132</v>
      </c>
      <c r="Q125" s="100" t="s">
        <v>133</v>
      </c>
      <c r="R125" s="100" t="s">
        <v>134</v>
      </c>
      <c r="S125" s="100" t="s">
        <v>135</v>
      </c>
      <c r="T125" s="101" t="s">
        <v>136</v>
      </c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</row>
    <row r="126" s="2" customFormat="1" ht="22.8" customHeight="1">
      <c r="A126" s="37"/>
      <c r="B126" s="38"/>
      <c r="C126" s="106" t="s">
        <v>137</v>
      </c>
      <c r="D126" s="39"/>
      <c r="E126" s="39"/>
      <c r="F126" s="39"/>
      <c r="G126" s="39"/>
      <c r="H126" s="39"/>
      <c r="I126" s="39"/>
      <c r="J126" s="205">
        <f>BK126</f>
        <v>0</v>
      </c>
      <c r="K126" s="39"/>
      <c r="L126" s="43"/>
      <c r="M126" s="102"/>
      <c r="N126" s="206"/>
      <c r="O126" s="103"/>
      <c r="P126" s="207">
        <f>P127+P179</f>
        <v>0</v>
      </c>
      <c r="Q126" s="103"/>
      <c r="R126" s="207">
        <f>R127+R179</f>
        <v>0.0027000000000000001</v>
      </c>
      <c r="S126" s="103"/>
      <c r="T126" s="208">
        <f>T127+T179</f>
        <v>1189.3990000000001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75</v>
      </c>
      <c r="AU126" s="16" t="s">
        <v>118</v>
      </c>
      <c r="BK126" s="209">
        <f>BK127+BK179</f>
        <v>0</v>
      </c>
    </row>
    <row r="127" s="12" customFormat="1" ht="25.92" customHeight="1">
      <c r="A127" s="12"/>
      <c r="B127" s="210"/>
      <c r="C127" s="211"/>
      <c r="D127" s="212" t="s">
        <v>75</v>
      </c>
      <c r="E127" s="213" t="s">
        <v>138</v>
      </c>
      <c r="F127" s="213" t="s">
        <v>139</v>
      </c>
      <c r="G127" s="211"/>
      <c r="H127" s="211"/>
      <c r="I127" s="214"/>
      <c r="J127" s="215">
        <f>BK127</f>
        <v>0</v>
      </c>
      <c r="K127" s="211"/>
      <c r="L127" s="216"/>
      <c r="M127" s="217"/>
      <c r="N127" s="218"/>
      <c r="O127" s="218"/>
      <c r="P127" s="219">
        <f>P128+P165+P167</f>
        <v>0</v>
      </c>
      <c r="Q127" s="218"/>
      <c r="R127" s="219">
        <f>R128+R165+R167</f>
        <v>0.0027000000000000001</v>
      </c>
      <c r="S127" s="218"/>
      <c r="T127" s="220">
        <f>T128+T165+T167</f>
        <v>1189.3990000000001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83</v>
      </c>
      <c r="AT127" s="222" t="s">
        <v>75</v>
      </c>
      <c r="AU127" s="222" t="s">
        <v>76</v>
      </c>
      <c r="AY127" s="221" t="s">
        <v>140</v>
      </c>
      <c r="BK127" s="223">
        <f>BK128+BK165+BK167</f>
        <v>0</v>
      </c>
    </row>
    <row r="128" s="12" customFormat="1" ht="22.8" customHeight="1">
      <c r="A128" s="12"/>
      <c r="B128" s="210"/>
      <c r="C128" s="211"/>
      <c r="D128" s="212" t="s">
        <v>75</v>
      </c>
      <c r="E128" s="224" t="s">
        <v>83</v>
      </c>
      <c r="F128" s="224" t="s">
        <v>88</v>
      </c>
      <c r="G128" s="211"/>
      <c r="H128" s="211"/>
      <c r="I128" s="214"/>
      <c r="J128" s="225">
        <f>BK128</f>
        <v>0</v>
      </c>
      <c r="K128" s="211"/>
      <c r="L128" s="216"/>
      <c r="M128" s="217"/>
      <c r="N128" s="218"/>
      <c r="O128" s="218"/>
      <c r="P128" s="219">
        <f>SUM(P129:P164)</f>
        <v>0</v>
      </c>
      <c r="Q128" s="218"/>
      <c r="R128" s="219">
        <f>SUM(R129:R164)</f>
        <v>0.0027000000000000001</v>
      </c>
      <c r="S128" s="218"/>
      <c r="T128" s="220">
        <f>SUM(T129:T164)</f>
        <v>1189.2350000000001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83</v>
      </c>
      <c r="AT128" s="222" t="s">
        <v>75</v>
      </c>
      <c r="AU128" s="222" t="s">
        <v>83</v>
      </c>
      <c r="AY128" s="221" t="s">
        <v>140</v>
      </c>
      <c r="BK128" s="223">
        <f>SUM(BK129:BK164)</f>
        <v>0</v>
      </c>
    </row>
    <row r="129" s="2" customFormat="1" ht="14.4" customHeight="1">
      <c r="A129" s="37"/>
      <c r="B129" s="38"/>
      <c r="C129" s="226" t="s">
        <v>83</v>
      </c>
      <c r="D129" s="226" t="s">
        <v>141</v>
      </c>
      <c r="E129" s="227" t="s">
        <v>83</v>
      </c>
      <c r="F129" s="228" t="s">
        <v>142</v>
      </c>
      <c r="G129" s="229" t="s">
        <v>143</v>
      </c>
      <c r="H129" s="230">
        <v>15</v>
      </c>
      <c r="I129" s="231"/>
      <c r="J129" s="232">
        <f>ROUND(I129*H129,2)</f>
        <v>0</v>
      </c>
      <c r="K129" s="233"/>
      <c r="L129" s="43"/>
      <c r="M129" s="234" t="s">
        <v>1</v>
      </c>
      <c r="N129" s="235" t="s">
        <v>41</v>
      </c>
      <c r="O129" s="90"/>
      <c r="P129" s="236">
        <f>O129*H129</f>
        <v>0</v>
      </c>
      <c r="Q129" s="236">
        <v>0.00018000000000000001</v>
      </c>
      <c r="R129" s="236">
        <f>Q129*H129</f>
        <v>0.0027000000000000001</v>
      </c>
      <c r="S129" s="236">
        <v>0</v>
      </c>
      <c r="T129" s="23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8" t="s">
        <v>144</v>
      </c>
      <c r="AT129" s="238" t="s">
        <v>141</v>
      </c>
      <c r="AU129" s="238" t="s">
        <v>85</v>
      </c>
      <c r="AY129" s="16" t="s">
        <v>140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6" t="s">
        <v>83</v>
      </c>
      <c r="BK129" s="239">
        <f>ROUND(I129*H129,2)</f>
        <v>0</v>
      </c>
      <c r="BL129" s="16" t="s">
        <v>144</v>
      </c>
      <c r="BM129" s="238" t="s">
        <v>145</v>
      </c>
    </row>
    <row r="130" s="13" customFormat="1">
      <c r="A130" s="13"/>
      <c r="B130" s="240"/>
      <c r="C130" s="241"/>
      <c r="D130" s="242" t="s">
        <v>146</v>
      </c>
      <c r="E130" s="243" t="s">
        <v>1</v>
      </c>
      <c r="F130" s="244" t="s">
        <v>147</v>
      </c>
      <c r="G130" s="241"/>
      <c r="H130" s="243" t="s">
        <v>1</v>
      </c>
      <c r="I130" s="245"/>
      <c r="J130" s="241"/>
      <c r="K130" s="241"/>
      <c r="L130" s="246"/>
      <c r="M130" s="247"/>
      <c r="N130" s="248"/>
      <c r="O130" s="248"/>
      <c r="P130" s="248"/>
      <c r="Q130" s="248"/>
      <c r="R130" s="248"/>
      <c r="S130" s="248"/>
      <c r="T130" s="24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0" t="s">
        <v>146</v>
      </c>
      <c r="AU130" s="250" t="s">
        <v>85</v>
      </c>
      <c r="AV130" s="13" t="s">
        <v>83</v>
      </c>
      <c r="AW130" s="13" t="s">
        <v>32</v>
      </c>
      <c r="AX130" s="13" t="s">
        <v>76</v>
      </c>
      <c r="AY130" s="250" t="s">
        <v>140</v>
      </c>
    </row>
    <row r="131" s="14" customFormat="1">
      <c r="A131" s="14"/>
      <c r="B131" s="251"/>
      <c r="C131" s="252"/>
      <c r="D131" s="242" t="s">
        <v>146</v>
      </c>
      <c r="E131" s="253" t="s">
        <v>1</v>
      </c>
      <c r="F131" s="254" t="s">
        <v>148</v>
      </c>
      <c r="G131" s="252"/>
      <c r="H131" s="255">
        <v>15</v>
      </c>
      <c r="I131" s="256"/>
      <c r="J131" s="252"/>
      <c r="K131" s="252"/>
      <c r="L131" s="257"/>
      <c r="M131" s="258"/>
      <c r="N131" s="259"/>
      <c r="O131" s="259"/>
      <c r="P131" s="259"/>
      <c r="Q131" s="259"/>
      <c r="R131" s="259"/>
      <c r="S131" s="259"/>
      <c r="T131" s="26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1" t="s">
        <v>146</v>
      </c>
      <c r="AU131" s="261" t="s">
        <v>85</v>
      </c>
      <c r="AV131" s="14" t="s">
        <v>85</v>
      </c>
      <c r="AW131" s="14" t="s">
        <v>32</v>
      </c>
      <c r="AX131" s="14" t="s">
        <v>83</v>
      </c>
      <c r="AY131" s="261" t="s">
        <v>140</v>
      </c>
    </row>
    <row r="132" s="2" customFormat="1" ht="34.8" customHeight="1">
      <c r="A132" s="37"/>
      <c r="B132" s="38"/>
      <c r="C132" s="226" t="s">
        <v>85</v>
      </c>
      <c r="D132" s="226" t="s">
        <v>141</v>
      </c>
      <c r="E132" s="227" t="s">
        <v>149</v>
      </c>
      <c r="F132" s="228" t="s">
        <v>150</v>
      </c>
      <c r="G132" s="229" t="s">
        <v>143</v>
      </c>
      <c r="H132" s="230">
        <v>15</v>
      </c>
      <c r="I132" s="231"/>
      <c r="J132" s="232">
        <f>ROUND(I132*H132,2)</f>
        <v>0</v>
      </c>
      <c r="K132" s="233"/>
      <c r="L132" s="43"/>
      <c r="M132" s="234" t="s">
        <v>1</v>
      </c>
      <c r="N132" s="235" t="s">
        <v>41</v>
      </c>
      <c r="O132" s="90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8" t="s">
        <v>144</v>
      </c>
      <c r="AT132" s="238" t="s">
        <v>141</v>
      </c>
      <c r="AU132" s="238" t="s">
        <v>85</v>
      </c>
      <c r="AY132" s="16" t="s">
        <v>140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6" t="s">
        <v>83</v>
      </c>
      <c r="BK132" s="239">
        <f>ROUND(I132*H132,2)</f>
        <v>0</v>
      </c>
      <c r="BL132" s="16" t="s">
        <v>144</v>
      </c>
      <c r="BM132" s="238" t="s">
        <v>151</v>
      </c>
    </row>
    <row r="133" s="14" customFormat="1">
      <c r="A133" s="14"/>
      <c r="B133" s="251"/>
      <c r="C133" s="252"/>
      <c r="D133" s="242" t="s">
        <v>146</v>
      </c>
      <c r="E133" s="253" t="s">
        <v>1</v>
      </c>
      <c r="F133" s="254" t="s">
        <v>148</v>
      </c>
      <c r="G133" s="252"/>
      <c r="H133" s="255">
        <v>15</v>
      </c>
      <c r="I133" s="256"/>
      <c r="J133" s="252"/>
      <c r="K133" s="252"/>
      <c r="L133" s="257"/>
      <c r="M133" s="258"/>
      <c r="N133" s="259"/>
      <c r="O133" s="259"/>
      <c r="P133" s="259"/>
      <c r="Q133" s="259"/>
      <c r="R133" s="259"/>
      <c r="S133" s="259"/>
      <c r="T133" s="26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1" t="s">
        <v>146</v>
      </c>
      <c r="AU133" s="261" t="s">
        <v>85</v>
      </c>
      <c r="AV133" s="14" t="s">
        <v>85</v>
      </c>
      <c r="AW133" s="14" t="s">
        <v>32</v>
      </c>
      <c r="AX133" s="14" t="s">
        <v>83</v>
      </c>
      <c r="AY133" s="261" t="s">
        <v>140</v>
      </c>
    </row>
    <row r="134" s="13" customFormat="1">
      <c r="A134" s="13"/>
      <c r="B134" s="240"/>
      <c r="C134" s="241"/>
      <c r="D134" s="242" t="s">
        <v>146</v>
      </c>
      <c r="E134" s="243" t="s">
        <v>1</v>
      </c>
      <c r="F134" s="244" t="s">
        <v>152</v>
      </c>
      <c r="G134" s="241"/>
      <c r="H134" s="243" t="s">
        <v>1</v>
      </c>
      <c r="I134" s="245"/>
      <c r="J134" s="241"/>
      <c r="K134" s="241"/>
      <c r="L134" s="246"/>
      <c r="M134" s="247"/>
      <c r="N134" s="248"/>
      <c r="O134" s="248"/>
      <c r="P134" s="248"/>
      <c r="Q134" s="248"/>
      <c r="R134" s="248"/>
      <c r="S134" s="248"/>
      <c r="T134" s="24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0" t="s">
        <v>146</v>
      </c>
      <c r="AU134" s="250" t="s">
        <v>85</v>
      </c>
      <c r="AV134" s="13" t="s">
        <v>83</v>
      </c>
      <c r="AW134" s="13" t="s">
        <v>32</v>
      </c>
      <c r="AX134" s="13" t="s">
        <v>76</v>
      </c>
      <c r="AY134" s="250" t="s">
        <v>140</v>
      </c>
    </row>
    <row r="135" s="2" customFormat="1" ht="22.2" customHeight="1">
      <c r="A135" s="37"/>
      <c r="B135" s="38"/>
      <c r="C135" s="226" t="s">
        <v>103</v>
      </c>
      <c r="D135" s="226" t="s">
        <v>141</v>
      </c>
      <c r="E135" s="227" t="s">
        <v>153</v>
      </c>
      <c r="F135" s="228" t="s">
        <v>154</v>
      </c>
      <c r="G135" s="229" t="s">
        <v>143</v>
      </c>
      <c r="H135" s="230">
        <v>40</v>
      </c>
      <c r="I135" s="231"/>
      <c r="J135" s="232">
        <f>ROUND(I135*H135,2)</f>
        <v>0</v>
      </c>
      <c r="K135" s="233"/>
      <c r="L135" s="43"/>
      <c r="M135" s="234" t="s">
        <v>1</v>
      </c>
      <c r="N135" s="235" t="s">
        <v>41</v>
      </c>
      <c r="O135" s="90"/>
      <c r="P135" s="236">
        <f>O135*H135</f>
        <v>0</v>
      </c>
      <c r="Q135" s="236">
        <v>0</v>
      </c>
      <c r="R135" s="236">
        <f>Q135*H135</f>
        <v>0</v>
      </c>
      <c r="S135" s="236">
        <v>0.255</v>
      </c>
      <c r="T135" s="237">
        <f>S135*H135</f>
        <v>10.199999999999999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8" t="s">
        <v>144</v>
      </c>
      <c r="AT135" s="238" t="s">
        <v>141</v>
      </c>
      <c r="AU135" s="238" t="s">
        <v>85</v>
      </c>
      <c r="AY135" s="16" t="s">
        <v>140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6" t="s">
        <v>83</v>
      </c>
      <c r="BK135" s="239">
        <f>ROUND(I135*H135,2)</f>
        <v>0</v>
      </c>
      <c r="BL135" s="16" t="s">
        <v>144</v>
      </c>
      <c r="BM135" s="238" t="s">
        <v>155</v>
      </c>
    </row>
    <row r="136" s="14" customFormat="1">
      <c r="A136" s="14"/>
      <c r="B136" s="251"/>
      <c r="C136" s="252"/>
      <c r="D136" s="242" t="s">
        <v>146</v>
      </c>
      <c r="E136" s="253" t="s">
        <v>1</v>
      </c>
      <c r="F136" s="254" t="s">
        <v>156</v>
      </c>
      <c r="G136" s="252"/>
      <c r="H136" s="255">
        <v>40</v>
      </c>
      <c r="I136" s="256"/>
      <c r="J136" s="252"/>
      <c r="K136" s="252"/>
      <c r="L136" s="257"/>
      <c r="M136" s="258"/>
      <c r="N136" s="259"/>
      <c r="O136" s="259"/>
      <c r="P136" s="259"/>
      <c r="Q136" s="259"/>
      <c r="R136" s="259"/>
      <c r="S136" s="259"/>
      <c r="T136" s="260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1" t="s">
        <v>146</v>
      </c>
      <c r="AU136" s="261" t="s">
        <v>85</v>
      </c>
      <c r="AV136" s="14" t="s">
        <v>85</v>
      </c>
      <c r="AW136" s="14" t="s">
        <v>32</v>
      </c>
      <c r="AX136" s="14" t="s">
        <v>83</v>
      </c>
      <c r="AY136" s="261" t="s">
        <v>140</v>
      </c>
    </row>
    <row r="137" s="13" customFormat="1">
      <c r="A137" s="13"/>
      <c r="B137" s="240"/>
      <c r="C137" s="241"/>
      <c r="D137" s="242" t="s">
        <v>146</v>
      </c>
      <c r="E137" s="243" t="s">
        <v>1</v>
      </c>
      <c r="F137" s="244" t="s">
        <v>157</v>
      </c>
      <c r="G137" s="241"/>
      <c r="H137" s="243" t="s">
        <v>1</v>
      </c>
      <c r="I137" s="245"/>
      <c r="J137" s="241"/>
      <c r="K137" s="241"/>
      <c r="L137" s="246"/>
      <c r="M137" s="247"/>
      <c r="N137" s="248"/>
      <c r="O137" s="248"/>
      <c r="P137" s="248"/>
      <c r="Q137" s="248"/>
      <c r="R137" s="248"/>
      <c r="S137" s="248"/>
      <c r="T137" s="24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0" t="s">
        <v>146</v>
      </c>
      <c r="AU137" s="250" t="s">
        <v>85</v>
      </c>
      <c r="AV137" s="13" t="s">
        <v>83</v>
      </c>
      <c r="AW137" s="13" t="s">
        <v>32</v>
      </c>
      <c r="AX137" s="13" t="s">
        <v>76</v>
      </c>
      <c r="AY137" s="250" t="s">
        <v>140</v>
      </c>
    </row>
    <row r="138" s="13" customFormat="1">
      <c r="A138" s="13"/>
      <c r="B138" s="240"/>
      <c r="C138" s="241"/>
      <c r="D138" s="242" t="s">
        <v>146</v>
      </c>
      <c r="E138" s="243" t="s">
        <v>1</v>
      </c>
      <c r="F138" s="244" t="s">
        <v>158</v>
      </c>
      <c r="G138" s="241"/>
      <c r="H138" s="243" t="s">
        <v>1</v>
      </c>
      <c r="I138" s="245"/>
      <c r="J138" s="241"/>
      <c r="K138" s="241"/>
      <c r="L138" s="246"/>
      <c r="M138" s="247"/>
      <c r="N138" s="248"/>
      <c r="O138" s="248"/>
      <c r="P138" s="248"/>
      <c r="Q138" s="248"/>
      <c r="R138" s="248"/>
      <c r="S138" s="248"/>
      <c r="T138" s="24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0" t="s">
        <v>146</v>
      </c>
      <c r="AU138" s="250" t="s">
        <v>85</v>
      </c>
      <c r="AV138" s="13" t="s">
        <v>83</v>
      </c>
      <c r="AW138" s="13" t="s">
        <v>32</v>
      </c>
      <c r="AX138" s="13" t="s">
        <v>76</v>
      </c>
      <c r="AY138" s="250" t="s">
        <v>140</v>
      </c>
    </row>
    <row r="139" s="2" customFormat="1" ht="22.2" customHeight="1">
      <c r="A139" s="37"/>
      <c r="B139" s="38"/>
      <c r="C139" s="226" t="s">
        <v>144</v>
      </c>
      <c r="D139" s="226" t="s">
        <v>141</v>
      </c>
      <c r="E139" s="227" t="s">
        <v>159</v>
      </c>
      <c r="F139" s="228" t="s">
        <v>160</v>
      </c>
      <c r="G139" s="229" t="s">
        <v>143</v>
      </c>
      <c r="H139" s="230">
        <v>16</v>
      </c>
      <c r="I139" s="231"/>
      <c r="J139" s="232">
        <f>ROUND(I139*H139,2)</f>
        <v>0</v>
      </c>
      <c r="K139" s="233"/>
      <c r="L139" s="43"/>
      <c r="M139" s="234" t="s">
        <v>1</v>
      </c>
      <c r="N139" s="235" t="s">
        <v>41</v>
      </c>
      <c r="O139" s="90"/>
      <c r="P139" s="236">
        <f>O139*H139</f>
        <v>0</v>
      </c>
      <c r="Q139" s="236">
        <v>0</v>
      </c>
      <c r="R139" s="236">
        <f>Q139*H139</f>
        <v>0</v>
      </c>
      <c r="S139" s="236">
        <v>0.26000000000000001</v>
      </c>
      <c r="T139" s="237">
        <f>S139*H139</f>
        <v>4.1600000000000001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8" t="s">
        <v>144</v>
      </c>
      <c r="AT139" s="238" t="s">
        <v>141</v>
      </c>
      <c r="AU139" s="238" t="s">
        <v>85</v>
      </c>
      <c r="AY139" s="16" t="s">
        <v>140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6" t="s">
        <v>83</v>
      </c>
      <c r="BK139" s="239">
        <f>ROUND(I139*H139,2)</f>
        <v>0</v>
      </c>
      <c r="BL139" s="16" t="s">
        <v>144</v>
      </c>
      <c r="BM139" s="238" t="s">
        <v>161</v>
      </c>
    </row>
    <row r="140" s="14" customFormat="1">
      <c r="A140" s="14"/>
      <c r="B140" s="251"/>
      <c r="C140" s="252"/>
      <c r="D140" s="242" t="s">
        <v>146</v>
      </c>
      <c r="E140" s="253" t="s">
        <v>1</v>
      </c>
      <c r="F140" s="254" t="s">
        <v>162</v>
      </c>
      <c r="G140" s="252"/>
      <c r="H140" s="255">
        <v>16</v>
      </c>
      <c r="I140" s="256"/>
      <c r="J140" s="252"/>
      <c r="K140" s="252"/>
      <c r="L140" s="257"/>
      <c r="M140" s="258"/>
      <c r="N140" s="259"/>
      <c r="O140" s="259"/>
      <c r="P140" s="259"/>
      <c r="Q140" s="259"/>
      <c r="R140" s="259"/>
      <c r="S140" s="259"/>
      <c r="T140" s="26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1" t="s">
        <v>146</v>
      </c>
      <c r="AU140" s="261" t="s">
        <v>85</v>
      </c>
      <c r="AV140" s="14" t="s">
        <v>85</v>
      </c>
      <c r="AW140" s="14" t="s">
        <v>32</v>
      </c>
      <c r="AX140" s="14" t="s">
        <v>83</v>
      </c>
      <c r="AY140" s="261" t="s">
        <v>140</v>
      </c>
    </row>
    <row r="141" s="13" customFormat="1">
      <c r="A141" s="13"/>
      <c r="B141" s="240"/>
      <c r="C141" s="241"/>
      <c r="D141" s="242" t="s">
        <v>146</v>
      </c>
      <c r="E141" s="243" t="s">
        <v>1</v>
      </c>
      <c r="F141" s="244" t="s">
        <v>163</v>
      </c>
      <c r="G141" s="241"/>
      <c r="H141" s="243" t="s">
        <v>1</v>
      </c>
      <c r="I141" s="245"/>
      <c r="J141" s="241"/>
      <c r="K141" s="241"/>
      <c r="L141" s="246"/>
      <c r="M141" s="247"/>
      <c r="N141" s="248"/>
      <c r="O141" s="248"/>
      <c r="P141" s="248"/>
      <c r="Q141" s="248"/>
      <c r="R141" s="248"/>
      <c r="S141" s="248"/>
      <c r="T141" s="24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0" t="s">
        <v>146</v>
      </c>
      <c r="AU141" s="250" t="s">
        <v>85</v>
      </c>
      <c r="AV141" s="13" t="s">
        <v>83</v>
      </c>
      <c r="AW141" s="13" t="s">
        <v>32</v>
      </c>
      <c r="AX141" s="13" t="s">
        <v>76</v>
      </c>
      <c r="AY141" s="250" t="s">
        <v>140</v>
      </c>
    </row>
    <row r="142" s="13" customFormat="1">
      <c r="A142" s="13"/>
      <c r="B142" s="240"/>
      <c r="C142" s="241"/>
      <c r="D142" s="242" t="s">
        <v>146</v>
      </c>
      <c r="E142" s="243" t="s">
        <v>1</v>
      </c>
      <c r="F142" s="244" t="s">
        <v>164</v>
      </c>
      <c r="G142" s="241"/>
      <c r="H142" s="243" t="s">
        <v>1</v>
      </c>
      <c r="I142" s="245"/>
      <c r="J142" s="241"/>
      <c r="K142" s="241"/>
      <c r="L142" s="246"/>
      <c r="M142" s="247"/>
      <c r="N142" s="248"/>
      <c r="O142" s="248"/>
      <c r="P142" s="248"/>
      <c r="Q142" s="248"/>
      <c r="R142" s="248"/>
      <c r="S142" s="248"/>
      <c r="T142" s="24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0" t="s">
        <v>146</v>
      </c>
      <c r="AU142" s="250" t="s">
        <v>85</v>
      </c>
      <c r="AV142" s="13" t="s">
        <v>83</v>
      </c>
      <c r="AW142" s="13" t="s">
        <v>32</v>
      </c>
      <c r="AX142" s="13" t="s">
        <v>76</v>
      </c>
      <c r="AY142" s="250" t="s">
        <v>140</v>
      </c>
    </row>
    <row r="143" s="2" customFormat="1" ht="22.2" customHeight="1">
      <c r="A143" s="37"/>
      <c r="B143" s="38"/>
      <c r="C143" s="226" t="s">
        <v>165</v>
      </c>
      <c r="D143" s="226" t="s">
        <v>141</v>
      </c>
      <c r="E143" s="227" t="s">
        <v>166</v>
      </c>
      <c r="F143" s="228" t="s">
        <v>167</v>
      </c>
      <c r="G143" s="229" t="s">
        <v>143</v>
      </c>
      <c r="H143" s="230">
        <v>197</v>
      </c>
      <c r="I143" s="231"/>
      <c r="J143" s="232">
        <f>ROUND(I143*H143,2)</f>
        <v>0</v>
      </c>
      <c r="K143" s="233"/>
      <c r="L143" s="43"/>
      <c r="M143" s="234" t="s">
        <v>1</v>
      </c>
      <c r="N143" s="235" t="s">
        <v>41</v>
      </c>
      <c r="O143" s="90"/>
      <c r="P143" s="236">
        <f>O143*H143</f>
        <v>0</v>
      </c>
      <c r="Q143" s="236">
        <v>0</v>
      </c>
      <c r="R143" s="236">
        <f>Q143*H143</f>
        <v>0</v>
      </c>
      <c r="S143" s="236">
        <v>0.22500000000000001</v>
      </c>
      <c r="T143" s="237">
        <f>S143*H143</f>
        <v>44.325000000000003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8" t="s">
        <v>144</v>
      </c>
      <c r="AT143" s="238" t="s">
        <v>141</v>
      </c>
      <c r="AU143" s="238" t="s">
        <v>85</v>
      </c>
      <c r="AY143" s="16" t="s">
        <v>140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6" t="s">
        <v>83</v>
      </c>
      <c r="BK143" s="239">
        <f>ROUND(I143*H143,2)</f>
        <v>0</v>
      </c>
      <c r="BL143" s="16" t="s">
        <v>144</v>
      </c>
      <c r="BM143" s="238" t="s">
        <v>168</v>
      </c>
    </row>
    <row r="144" s="14" customFormat="1">
      <c r="A144" s="14"/>
      <c r="B144" s="251"/>
      <c r="C144" s="252"/>
      <c r="D144" s="242" t="s">
        <v>146</v>
      </c>
      <c r="E144" s="253" t="s">
        <v>1</v>
      </c>
      <c r="F144" s="254" t="s">
        <v>169</v>
      </c>
      <c r="G144" s="252"/>
      <c r="H144" s="255">
        <v>197</v>
      </c>
      <c r="I144" s="256"/>
      <c r="J144" s="252"/>
      <c r="K144" s="252"/>
      <c r="L144" s="257"/>
      <c r="M144" s="258"/>
      <c r="N144" s="259"/>
      <c r="O144" s="259"/>
      <c r="P144" s="259"/>
      <c r="Q144" s="259"/>
      <c r="R144" s="259"/>
      <c r="S144" s="259"/>
      <c r="T144" s="26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1" t="s">
        <v>146</v>
      </c>
      <c r="AU144" s="261" t="s">
        <v>85</v>
      </c>
      <c r="AV144" s="14" t="s">
        <v>85</v>
      </c>
      <c r="AW144" s="14" t="s">
        <v>32</v>
      </c>
      <c r="AX144" s="14" t="s">
        <v>83</v>
      </c>
      <c r="AY144" s="261" t="s">
        <v>140</v>
      </c>
    </row>
    <row r="145" s="13" customFormat="1">
      <c r="A145" s="13"/>
      <c r="B145" s="240"/>
      <c r="C145" s="241"/>
      <c r="D145" s="242" t="s">
        <v>146</v>
      </c>
      <c r="E145" s="243" t="s">
        <v>1</v>
      </c>
      <c r="F145" s="244" t="s">
        <v>170</v>
      </c>
      <c r="G145" s="241"/>
      <c r="H145" s="243" t="s">
        <v>1</v>
      </c>
      <c r="I145" s="245"/>
      <c r="J145" s="241"/>
      <c r="K145" s="241"/>
      <c r="L145" s="246"/>
      <c r="M145" s="247"/>
      <c r="N145" s="248"/>
      <c r="O145" s="248"/>
      <c r="P145" s="248"/>
      <c r="Q145" s="248"/>
      <c r="R145" s="248"/>
      <c r="S145" s="248"/>
      <c r="T145" s="24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0" t="s">
        <v>146</v>
      </c>
      <c r="AU145" s="250" t="s">
        <v>85</v>
      </c>
      <c r="AV145" s="13" t="s">
        <v>83</v>
      </c>
      <c r="AW145" s="13" t="s">
        <v>32</v>
      </c>
      <c r="AX145" s="13" t="s">
        <v>76</v>
      </c>
      <c r="AY145" s="250" t="s">
        <v>140</v>
      </c>
    </row>
    <row r="146" s="13" customFormat="1">
      <c r="A146" s="13"/>
      <c r="B146" s="240"/>
      <c r="C146" s="241"/>
      <c r="D146" s="242" t="s">
        <v>146</v>
      </c>
      <c r="E146" s="243" t="s">
        <v>1</v>
      </c>
      <c r="F146" s="244" t="s">
        <v>171</v>
      </c>
      <c r="G146" s="241"/>
      <c r="H146" s="243" t="s">
        <v>1</v>
      </c>
      <c r="I146" s="245"/>
      <c r="J146" s="241"/>
      <c r="K146" s="241"/>
      <c r="L146" s="246"/>
      <c r="M146" s="247"/>
      <c r="N146" s="248"/>
      <c r="O146" s="248"/>
      <c r="P146" s="248"/>
      <c r="Q146" s="248"/>
      <c r="R146" s="248"/>
      <c r="S146" s="248"/>
      <c r="T146" s="24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0" t="s">
        <v>146</v>
      </c>
      <c r="AU146" s="250" t="s">
        <v>85</v>
      </c>
      <c r="AV146" s="13" t="s">
        <v>83</v>
      </c>
      <c r="AW146" s="13" t="s">
        <v>32</v>
      </c>
      <c r="AX146" s="13" t="s">
        <v>76</v>
      </c>
      <c r="AY146" s="250" t="s">
        <v>140</v>
      </c>
    </row>
    <row r="147" s="13" customFormat="1">
      <c r="A147" s="13"/>
      <c r="B147" s="240"/>
      <c r="C147" s="241"/>
      <c r="D147" s="242" t="s">
        <v>146</v>
      </c>
      <c r="E147" s="243" t="s">
        <v>1</v>
      </c>
      <c r="F147" s="244" t="s">
        <v>172</v>
      </c>
      <c r="G147" s="241"/>
      <c r="H147" s="243" t="s">
        <v>1</v>
      </c>
      <c r="I147" s="245"/>
      <c r="J147" s="241"/>
      <c r="K147" s="241"/>
      <c r="L147" s="246"/>
      <c r="M147" s="247"/>
      <c r="N147" s="248"/>
      <c r="O147" s="248"/>
      <c r="P147" s="248"/>
      <c r="Q147" s="248"/>
      <c r="R147" s="248"/>
      <c r="S147" s="248"/>
      <c r="T147" s="24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0" t="s">
        <v>146</v>
      </c>
      <c r="AU147" s="250" t="s">
        <v>85</v>
      </c>
      <c r="AV147" s="13" t="s">
        <v>83</v>
      </c>
      <c r="AW147" s="13" t="s">
        <v>32</v>
      </c>
      <c r="AX147" s="13" t="s">
        <v>76</v>
      </c>
      <c r="AY147" s="250" t="s">
        <v>140</v>
      </c>
    </row>
    <row r="148" s="2" customFormat="1" ht="22.2" customHeight="1">
      <c r="A148" s="37"/>
      <c r="B148" s="38"/>
      <c r="C148" s="226" t="s">
        <v>173</v>
      </c>
      <c r="D148" s="226" t="s">
        <v>141</v>
      </c>
      <c r="E148" s="227" t="s">
        <v>174</v>
      </c>
      <c r="F148" s="228" t="s">
        <v>175</v>
      </c>
      <c r="G148" s="229" t="s">
        <v>143</v>
      </c>
      <c r="H148" s="230">
        <v>20</v>
      </c>
      <c r="I148" s="231"/>
      <c r="J148" s="232">
        <f>ROUND(I148*H148,2)</f>
        <v>0</v>
      </c>
      <c r="K148" s="233"/>
      <c r="L148" s="43"/>
      <c r="M148" s="234" t="s">
        <v>1</v>
      </c>
      <c r="N148" s="235" t="s">
        <v>41</v>
      </c>
      <c r="O148" s="90"/>
      <c r="P148" s="236">
        <f>O148*H148</f>
        <v>0</v>
      </c>
      <c r="Q148" s="236">
        <v>0</v>
      </c>
      <c r="R148" s="236">
        <f>Q148*H148</f>
        <v>0</v>
      </c>
      <c r="S148" s="236">
        <v>0.32000000000000001</v>
      </c>
      <c r="T148" s="237">
        <f>S148*H148</f>
        <v>6.4000000000000004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8" t="s">
        <v>144</v>
      </c>
      <c r="AT148" s="238" t="s">
        <v>141</v>
      </c>
      <c r="AU148" s="238" t="s">
        <v>85</v>
      </c>
      <c r="AY148" s="16" t="s">
        <v>140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6" t="s">
        <v>83</v>
      </c>
      <c r="BK148" s="239">
        <f>ROUND(I148*H148,2)</f>
        <v>0</v>
      </c>
      <c r="BL148" s="16" t="s">
        <v>144</v>
      </c>
      <c r="BM148" s="238" t="s">
        <v>176</v>
      </c>
    </row>
    <row r="149" s="14" customFormat="1">
      <c r="A149" s="14"/>
      <c r="B149" s="251"/>
      <c r="C149" s="252"/>
      <c r="D149" s="242" t="s">
        <v>146</v>
      </c>
      <c r="E149" s="253" t="s">
        <v>1</v>
      </c>
      <c r="F149" s="254" t="s">
        <v>177</v>
      </c>
      <c r="G149" s="252"/>
      <c r="H149" s="255">
        <v>20</v>
      </c>
      <c r="I149" s="256"/>
      <c r="J149" s="252"/>
      <c r="K149" s="252"/>
      <c r="L149" s="257"/>
      <c r="M149" s="258"/>
      <c r="N149" s="259"/>
      <c r="O149" s="259"/>
      <c r="P149" s="259"/>
      <c r="Q149" s="259"/>
      <c r="R149" s="259"/>
      <c r="S149" s="259"/>
      <c r="T149" s="260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1" t="s">
        <v>146</v>
      </c>
      <c r="AU149" s="261" t="s">
        <v>85</v>
      </c>
      <c r="AV149" s="14" t="s">
        <v>85</v>
      </c>
      <c r="AW149" s="14" t="s">
        <v>32</v>
      </c>
      <c r="AX149" s="14" t="s">
        <v>83</v>
      </c>
      <c r="AY149" s="261" t="s">
        <v>140</v>
      </c>
    </row>
    <row r="150" s="13" customFormat="1">
      <c r="A150" s="13"/>
      <c r="B150" s="240"/>
      <c r="C150" s="241"/>
      <c r="D150" s="242" t="s">
        <v>146</v>
      </c>
      <c r="E150" s="243" t="s">
        <v>1</v>
      </c>
      <c r="F150" s="244" t="s">
        <v>178</v>
      </c>
      <c r="G150" s="241"/>
      <c r="H150" s="243" t="s">
        <v>1</v>
      </c>
      <c r="I150" s="245"/>
      <c r="J150" s="241"/>
      <c r="K150" s="241"/>
      <c r="L150" s="246"/>
      <c r="M150" s="247"/>
      <c r="N150" s="248"/>
      <c r="O150" s="248"/>
      <c r="P150" s="248"/>
      <c r="Q150" s="248"/>
      <c r="R150" s="248"/>
      <c r="S150" s="248"/>
      <c r="T150" s="24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0" t="s">
        <v>146</v>
      </c>
      <c r="AU150" s="250" t="s">
        <v>85</v>
      </c>
      <c r="AV150" s="13" t="s">
        <v>83</v>
      </c>
      <c r="AW150" s="13" t="s">
        <v>32</v>
      </c>
      <c r="AX150" s="13" t="s">
        <v>76</v>
      </c>
      <c r="AY150" s="250" t="s">
        <v>140</v>
      </c>
    </row>
    <row r="151" s="13" customFormat="1">
      <c r="A151" s="13"/>
      <c r="B151" s="240"/>
      <c r="C151" s="241"/>
      <c r="D151" s="242" t="s">
        <v>146</v>
      </c>
      <c r="E151" s="243" t="s">
        <v>1</v>
      </c>
      <c r="F151" s="244" t="s">
        <v>179</v>
      </c>
      <c r="G151" s="241"/>
      <c r="H151" s="243" t="s">
        <v>1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0" t="s">
        <v>146</v>
      </c>
      <c r="AU151" s="250" t="s">
        <v>85</v>
      </c>
      <c r="AV151" s="13" t="s">
        <v>83</v>
      </c>
      <c r="AW151" s="13" t="s">
        <v>32</v>
      </c>
      <c r="AX151" s="13" t="s">
        <v>76</v>
      </c>
      <c r="AY151" s="250" t="s">
        <v>140</v>
      </c>
    </row>
    <row r="152" s="13" customFormat="1">
      <c r="A152" s="13"/>
      <c r="B152" s="240"/>
      <c r="C152" s="241"/>
      <c r="D152" s="242" t="s">
        <v>146</v>
      </c>
      <c r="E152" s="243" t="s">
        <v>1</v>
      </c>
      <c r="F152" s="244" t="s">
        <v>180</v>
      </c>
      <c r="G152" s="241"/>
      <c r="H152" s="243" t="s">
        <v>1</v>
      </c>
      <c r="I152" s="245"/>
      <c r="J152" s="241"/>
      <c r="K152" s="241"/>
      <c r="L152" s="246"/>
      <c r="M152" s="247"/>
      <c r="N152" s="248"/>
      <c r="O152" s="248"/>
      <c r="P152" s="248"/>
      <c r="Q152" s="248"/>
      <c r="R152" s="248"/>
      <c r="S152" s="248"/>
      <c r="T152" s="24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0" t="s">
        <v>146</v>
      </c>
      <c r="AU152" s="250" t="s">
        <v>85</v>
      </c>
      <c r="AV152" s="13" t="s">
        <v>83</v>
      </c>
      <c r="AW152" s="13" t="s">
        <v>32</v>
      </c>
      <c r="AX152" s="13" t="s">
        <v>76</v>
      </c>
      <c r="AY152" s="250" t="s">
        <v>140</v>
      </c>
    </row>
    <row r="153" s="2" customFormat="1" ht="22.2" customHeight="1">
      <c r="A153" s="37"/>
      <c r="B153" s="38"/>
      <c r="C153" s="226" t="s">
        <v>181</v>
      </c>
      <c r="D153" s="226" t="s">
        <v>141</v>
      </c>
      <c r="E153" s="227" t="s">
        <v>182</v>
      </c>
      <c r="F153" s="228" t="s">
        <v>183</v>
      </c>
      <c r="G153" s="229" t="s">
        <v>143</v>
      </c>
      <c r="H153" s="230">
        <v>930</v>
      </c>
      <c r="I153" s="231"/>
      <c r="J153" s="232">
        <f>ROUND(I153*H153,2)</f>
        <v>0</v>
      </c>
      <c r="K153" s="233"/>
      <c r="L153" s="43"/>
      <c r="M153" s="234" t="s">
        <v>1</v>
      </c>
      <c r="N153" s="235" t="s">
        <v>41</v>
      </c>
      <c r="O153" s="90"/>
      <c r="P153" s="236">
        <f>O153*H153</f>
        <v>0</v>
      </c>
      <c r="Q153" s="236">
        <v>0</v>
      </c>
      <c r="R153" s="236">
        <f>Q153*H153</f>
        <v>0</v>
      </c>
      <c r="S153" s="236">
        <v>0.22</v>
      </c>
      <c r="T153" s="237">
        <f>S153*H153</f>
        <v>204.59999999999999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8" t="s">
        <v>144</v>
      </c>
      <c r="AT153" s="238" t="s">
        <v>141</v>
      </c>
      <c r="AU153" s="238" t="s">
        <v>85</v>
      </c>
      <c r="AY153" s="16" t="s">
        <v>140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6" t="s">
        <v>83</v>
      </c>
      <c r="BK153" s="239">
        <f>ROUND(I153*H153,2)</f>
        <v>0</v>
      </c>
      <c r="BL153" s="16" t="s">
        <v>144</v>
      </c>
      <c r="BM153" s="238" t="s">
        <v>184</v>
      </c>
    </row>
    <row r="154" s="14" customFormat="1">
      <c r="A154" s="14"/>
      <c r="B154" s="251"/>
      <c r="C154" s="252"/>
      <c r="D154" s="242" t="s">
        <v>146</v>
      </c>
      <c r="E154" s="253" t="s">
        <v>1</v>
      </c>
      <c r="F154" s="254" t="s">
        <v>185</v>
      </c>
      <c r="G154" s="252"/>
      <c r="H154" s="255">
        <v>930</v>
      </c>
      <c r="I154" s="256"/>
      <c r="J154" s="252"/>
      <c r="K154" s="252"/>
      <c r="L154" s="257"/>
      <c r="M154" s="258"/>
      <c r="N154" s="259"/>
      <c r="O154" s="259"/>
      <c r="P154" s="259"/>
      <c r="Q154" s="259"/>
      <c r="R154" s="259"/>
      <c r="S154" s="259"/>
      <c r="T154" s="26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1" t="s">
        <v>146</v>
      </c>
      <c r="AU154" s="261" t="s">
        <v>85</v>
      </c>
      <c r="AV154" s="14" t="s">
        <v>85</v>
      </c>
      <c r="AW154" s="14" t="s">
        <v>32</v>
      </c>
      <c r="AX154" s="14" t="s">
        <v>83</v>
      </c>
      <c r="AY154" s="261" t="s">
        <v>140</v>
      </c>
    </row>
    <row r="155" s="13" customFormat="1">
      <c r="A155" s="13"/>
      <c r="B155" s="240"/>
      <c r="C155" s="241"/>
      <c r="D155" s="242" t="s">
        <v>146</v>
      </c>
      <c r="E155" s="243" t="s">
        <v>1</v>
      </c>
      <c r="F155" s="244" t="s">
        <v>186</v>
      </c>
      <c r="G155" s="241"/>
      <c r="H155" s="243" t="s">
        <v>1</v>
      </c>
      <c r="I155" s="245"/>
      <c r="J155" s="241"/>
      <c r="K155" s="241"/>
      <c r="L155" s="246"/>
      <c r="M155" s="247"/>
      <c r="N155" s="248"/>
      <c r="O155" s="248"/>
      <c r="P155" s="248"/>
      <c r="Q155" s="248"/>
      <c r="R155" s="248"/>
      <c r="S155" s="248"/>
      <c r="T155" s="24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0" t="s">
        <v>146</v>
      </c>
      <c r="AU155" s="250" t="s">
        <v>85</v>
      </c>
      <c r="AV155" s="13" t="s">
        <v>83</v>
      </c>
      <c r="AW155" s="13" t="s">
        <v>32</v>
      </c>
      <c r="AX155" s="13" t="s">
        <v>76</v>
      </c>
      <c r="AY155" s="250" t="s">
        <v>140</v>
      </c>
    </row>
    <row r="156" s="2" customFormat="1" ht="30" customHeight="1">
      <c r="A156" s="37"/>
      <c r="B156" s="38"/>
      <c r="C156" s="226" t="s">
        <v>187</v>
      </c>
      <c r="D156" s="226" t="s">
        <v>141</v>
      </c>
      <c r="E156" s="227" t="s">
        <v>188</v>
      </c>
      <c r="F156" s="228" t="s">
        <v>189</v>
      </c>
      <c r="G156" s="229" t="s">
        <v>143</v>
      </c>
      <c r="H156" s="230">
        <v>930</v>
      </c>
      <c r="I156" s="231"/>
      <c r="J156" s="232">
        <f>ROUND(I156*H156,2)</f>
        <v>0</v>
      </c>
      <c r="K156" s="233"/>
      <c r="L156" s="43"/>
      <c r="M156" s="234" t="s">
        <v>1</v>
      </c>
      <c r="N156" s="235" t="s">
        <v>41</v>
      </c>
      <c r="O156" s="90"/>
      <c r="P156" s="236">
        <f>O156*H156</f>
        <v>0</v>
      </c>
      <c r="Q156" s="236">
        <v>0</v>
      </c>
      <c r="R156" s="236">
        <f>Q156*H156</f>
        <v>0</v>
      </c>
      <c r="S156" s="236">
        <v>0.57999999999999996</v>
      </c>
      <c r="T156" s="237">
        <f>S156*H156</f>
        <v>539.39999999999998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8" t="s">
        <v>144</v>
      </c>
      <c r="AT156" s="238" t="s">
        <v>141</v>
      </c>
      <c r="AU156" s="238" t="s">
        <v>85</v>
      </c>
      <c r="AY156" s="16" t="s">
        <v>140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6" t="s">
        <v>83</v>
      </c>
      <c r="BK156" s="239">
        <f>ROUND(I156*H156,2)</f>
        <v>0</v>
      </c>
      <c r="BL156" s="16" t="s">
        <v>144</v>
      </c>
      <c r="BM156" s="238" t="s">
        <v>190</v>
      </c>
    </row>
    <row r="157" s="14" customFormat="1">
      <c r="A157" s="14"/>
      <c r="B157" s="251"/>
      <c r="C157" s="252"/>
      <c r="D157" s="242" t="s">
        <v>146</v>
      </c>
      <c r="E157" s="253" t="s">
        <v>1</v>
      </c>
      <c r="F157" s="254" t="s">
        <v>185</v>
      </c>
      <c r="G157" s="252"/>
      <c r="H157" s="255">
        <v>930</v>
      </c>
      <c r="I157" s="256"/>
      <c r="J157" s="252"/>
      <c r="K157" s="252"/>
      <c r="L157" s="257"/>
      <c r="M157" s="258"/>
      <c r="N157" s="259"/>
      <c r="O157" s="259"/>
      <c r="P157" s="259"/>
      <c r="Q157" s="259"/>
      <c r="R157" s="259"/>
      <c r="S157" s="259"/>
      <c r="T157" s="26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1" t="s">
        <v>146</v>
      </c>
      <c r="AU157" s="261" t="s">
        <v>85</v>
      </c>
      <c r="AV157" s="14" t="s">
        <v>85</v>
      </c>
      <c r="AW157" s="14" t="s">
        <v>32</v>
      </c>
      <c r="AX157" s="14" t="s">
        <v>83</v>
      </c>
      <c r="AY157" s="261" t="s">
        <v>140</v>
      </c>
    </row>
    <row r="158" s="13" customFormat="1">
      <c r="A158" s="13"/>
      <c r="B158" s="240"/>
      <c r="C158" s="241"/>
      <c r="D158" s="242" t="s">
        <v>146</v>
      </c>
      <c r="E158" s="243" t="s">
        <v>1</v>
      </c>
      <c r="F158" s="244" t="s">
        <v>191</v>
      </c>
      <c r="G158" s="241"/>
      <c r="H158" s="243" t="s">
        <v>1</v>
      </c>
      <c r="I158" s="245"/>
      <c r="J158" s="241"/>
      <c r="K158" s="241"/>
      <c r="L158" s="246"/>
      <c r="M158" s="247"/>
      <c r="N158" s="248"/>
      <c r="O158" s="248"/>
      <c r="P158" s="248"/>
      <c r="Q158" s="248"/>
      <c r="R158" s="248"/>
      <c r="S158" s="248"/>
      <c r="T158" s="24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0" t="s">
        <v>146</v>
      </c>
      <c r="AU158" s="250" t="s">
        <v>85</v>
      </c>
      <c r="AV158" s="13" t="s">
        <v>83</v>
      </c>
      <c r="AW158" s="13" t="s">
        <v>32</v>
      </c>
      <c r="AX158" s="13" t="s">
        <v>76</v>
      </c>
      <c r="AY158" s="250" t="s">
        <v>140</v>
      </c>
    </row>
    <row r="159" s="2" customFormat="1" ht="30" customHeight="1">
      <c r="A159" s="37"/>
      <c r="B159" s="38"/>
      <c r="C159" s="226" t="s">
        <v>192</v>
      </c>
      <c r="D159" s="226" t="s">
        <v>141</v>
      </c>
      <c r="E159" s="227" t="s">
        <v>193</v>
      </c>
      <c r="F159" s="228" t="s">
        <v>194</v>
      </c>
      <c r="G159" s="229" t="s">
        <v>143</v>
      </c>
      <c r="H159" s="230">
        <v>930</v>
      </c>
      <c r="I159" s="231"/>
      <c r="J159" s="232">
        <f>ROUND(I159*H159,2)</f>
        <v>0</v>
      </c>
      <c r="K159" s="233"/>
      <c r="L159" s="43"/>
      <c r="M159" s="234" t="s">
        <v>1</v>
      </c>
      <c r="N159" s="235" t="s">
        <v>41</v>
      </c>
      <c r="O159" s="90"/>
      <c r="P159" s="236">
        <f>O159*H159</f>
        <v>0</v>
      </c>
      <c r="Q159" s="236">
        <v>0</v>
      </c>
      <c r="R159" s="236">
        <f>Q159*H159</f>
        <v>0</v>
      </c>
      <c r="S159" s="236">
        <v>0.32500000000000001</v>
      </c>
      <c r="T159" s="237">
        <f>S159*H159</f>
        <v>302.25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8" t="s">
        <v>144</v>
      </c>
      <c r="AT159" s="238" t="s">
        <v>141</v>
      </c>
      <c r="AU159" s="238" t="s">
        <v>85</v>
      </c>
      <c r="AY159" s="16" t="s">
        <v>140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6" t="s">
        <v>83</v>
      </c>
      <c r="BK159" s="239">
        <f>ROUND(I159*H159,2)</f>
        <v>0</v>
      </c>
      <c r="BL159" s="16" t="s">
        <v>144</v>
      </c>
      <c r="BM159" s="238" t="s">
        <v>195</v>
      </c>
    </row>
    <row r="160" s="14" customFormat="1">
      <c r="A160" s="14"/>
      <c r="B160" s="251"/>
      <c r="C160" s="252"/>
      <c r="D160" s="242" t="s">
        <v>146</v>
      </c>
      <c r="E160" s="253" t="s">
        <v>1</v>
      </c>
      <c r="F160" s="254" t="s">
        <v>185</v>
      </c>
      <c r="G160" s="252"/>
      <c r="H160" s="255">
        <v>930</v>
      </c>
      <c r="I160" s="256"/>
      <c r="J160" s="252"/>
      <c r="K160" s="252"/>
      <c r="L160" s="257"/>
      <c r="M160" s="258"/>
      <c r="N160" s="259"/>
      <c r="O160" s="259"/>
      <c r="P160" s="259"/>
      <c r="Q160" s="259"/>
      <c r="R160" s="259"/>
      <c r="S160" s="259"/>
      <c r="T160" s="26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1" t="s">
        <v>146</v>
      </c>
      <c r="AU160" s="261" t="s">
        <v>85</v>
      </c>
      <c r="AV160" s="14" t="s">
        <v>85</v>
      </c>
      <c r="AW160" s="14" t="s">
        <v>32</v>
      </c>
      <c r="AX160" s="14" t="s">
        <v>83</v>
      </c>
      <c r="AY160" s="261" t="s">
        <v>140</v>
      </c>
    </row>
    <row r="161" s="13" customFormat="1">
      <c r="A161" s="13"/>
      <c r="B161" s="240"/>
      <c r="C161" s="241"/>
      <c r="D161" s="242" t="s">
        <v>146</v>
      </c>
      <c r="E161" s="243" t="s">
        <v>1</v>
      </c>
      <c r="F161" s="244" t="s">
        <v>196</v>
      </c>
      <c r="G161" s="241"/>
      <c r="H161" s="243" t="s">
        <v>1</v>
      </c>
      <c r="I161" s="245"/>
      <c r="J161" s="241"/>
      <c r="K161" s="241"/>
      <c r="L161" s="246"/>
      <c r="M161" s="247"/>
      <c r="N161" s="248"/>
      <c r="O161" s="248"/>
      <c r="P161" s="248"/>
      <c r="Q161" s="248"/>
      <c r="R161" s="248"/>
      <c r="S161" s="248"/>
      <c r="T161" s="24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0" t="s">
        <v>146</v>
      </c>
      <c r="AU161" s="250" t="s">
        <v>85</v>
      </c>
      <c r="AV161" s="13" t="s">
        <v>83</v>
      </c>
      <c r="AW161" s="13" t="s">
        <v>32</v>
      </c>
      <c r="AX161" s="13" t="s">
        <v>76</v>
      </c>
      <c r="AY161" s="250" t="s">
        <v>140</v>
      </c>
    </row>
    <row r="162" s="2" customFormat="1" ht="14.4" customHeight="1">
      <c r="A162" s="37"/>
      <c r="B162" s="38"/>
      <c r="C162" s="226" t="s">
        <v>197</v>
      </c>
      <c r="D162" s="226" t="s">
        <v>141</v>
      </c>
      <c r="E162" s="227" t="s">
        <v>198</v>
      </c>
      <c r="F162" s="228" t="s">
        <v>199</v>
      </c>
      <c r="G162" s="229" t="s">
        <v>200</v>
      </c>
      <c r="H162" s="230">
        <v>380</v>
      </c>
      <c r="I162" s="231"/>
      <c r="J162" s="232">
        <f>ROUND(I162*H162,2)</f>
        <v>0</v>
      </c>
      <c r="K162" s="233"/>
      <c r="L162" s="43"/>
      <c r="M162" s="234" t="s">
        <v>1</v>
      </c>
      <c r="N162" s="235" t="s">
        <v>41</v>
      </c>
      <c r="O162" s="90"/>
      <c r="P162" s="236">
        <f>O162*H162</f>
        <v>0</v>
      </c>
      <c r="Q162" s="236">
        <v>0</v>
      </c>
      <c r="R162" s="236">
        <f>Q162*H162</f>
        <v>0</v>
      </c>
      <c r="S162" s="236">
        <v>0.20499999999999999</v>
      </c>
      <c r="T162" s="237">
        <f>S162*H162</f>
        <v>77.899999999999991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8" t="s">
        <v>144</v>
      </c>
      <c r="AT162" s="238" t="s">
        <v>141</v>
      </c>
      <c r="AU162" s="238" t="s">
        <v>85</v>
      </c>
      <c r="AY162" s="16" t="s">
        <v>140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6" t="s">
        <v>83</v>
      </c>
      <c r="BK162" s="239">
        <f>ROUND(I162*H162,2)</f>
        <v>0</v>
      </c>
      <c r="BL162" s="16" t="s">
        <v>144</v>
      </c>
      <c r="BM162" s="238" t="s">
        <v>201</v>
      </c>
    </row>
    <row r="163" s="14" customFormat="1">
      <c r="A163" s="14"/>
      <c r="B163" s="251"/>
      <c r="C163" s="252"/>
      <c r="D163" s="242" t="s">
        <v>146</v>
      </c>
      <c r="E163" s="253" t="s">
        <v>1</v>
      </c>
      <c r="F163" s="254" t="s">
        <v>202</v>
      </c>
      <c r="G163" s="252"/>
      <c r="H163" s="255">
        <v>380</v>
      </c>
      <c r="I163" s="256"/>
      <c r="J163" s="252"/>
      <c r="K163" s="252"/>
      <c r="L163" s="257"/>
      <c r="M163" s="258"/>
      <c r="N163" s="259"/>
      <c r="O163" s="259"/>
      <c r="P163" s="259"/>
      <c r="Q163" s="259"/>
      <c r="R163" s="259"/>
      <c r="S163" s="259"/>
      <c r="T163" s="26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1" t="s">
        <v>146</v>
      </c>
      <c r="AU163" s="261" t="s">
        <v>85</v>
      </c>
      <c r="AV163" s="14" t="s">
        <v>85</v>
      </c>
      <c r="AW163" s="14" t="s">
        <v>32</v>
      </c>
      <c r="AX163" s="14" t="s">
        <v>83</v>
      </c>
      <c r="AY163" s="261" t="s">
        <v>140</v>
      </c>
    </row>
    <row r="164" s="13" customFormat="1">
      <c r="A164" s="13"/>
      <c r="B164" s="240"/>
      <c r="C164" s="241"/>
      <c r="D164" s="242" t="s">
        <v>146</v>
      </c>
      <c r="E164" s="243" t="s">
        <v>1</v>
      </c>
      <c r="F164" s="244" t="s">
        <v>203</v>
      </c>
      <c r="G164" s="241"/>
      <c r="H164" s="243" t="s">
        <v>1</v>
      </c>
      <c r="I164" s="245"/>
      <c r="J164" s="241"/>
      <c r="K164" s="241"/>
      <c r="L164" s="246"/>
      <c r="M164" s="247"/>
      <c r="N164" s="248"/>
      <c r="O164" s="248"/>
      <c r="P164" s="248"/>
      <c r="Q164" s="248"/>
      <c r="R164" s="248"/>
      <c r="S164" s="248"/>
      <c r="T164" s="24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0" t="s">
        <v>146</v>
      </c>
      <c r="AU164" s="250" t="s">
        <v>85</v>
      </c>
      <c r="AV164" s="13" t="s">
        <v>83</v>
      </c>
      <c r="AW164" s="13" t="s">
        <v>32</v>
      </c>
      <c r="AX164" s="13" t="s">
        <v>76</v>
      </c>
      <c r="AY164" s="250" t="s">
        <v>140</v>
      </c>
    </row>
    <row r="165" s="12" customFormat="1" ht="22.8" customHeight="1">
      <c r="A165" s="12"/>
      <c r="B165" s="210"/>
      <c r="C165" s="211"/>
      <c r="D165" s="212" t="s">
        <v>75</v>
      </c>
      <c r="E165" s="224" t="s">
        <v>192</v>
      </c>
      <c r="F165" s="224" t="s">
        <v>204</v>
      </c>
      <c r="G165" s="211"/>
      <c r="H165" s="211"/>
      <c r="I165" s="214"/>
      <c r="J165" s="225">
        <f>BK165</f>
        <v>0</v>
      </c>
      <c r="K165" s="211"/>
      <c r="L165" s="216"/>
      <c r="M165" s="217"/>
      <c r="N165" s="218"/>
      <c r="O165" s="218"/>
      <c r="P165" s="219">
        <f>P166</f>
        <v>0</v>
      </c>
      <c r="Q165" s="218"/>
      <c r="R165" s="219">
        <f>R166</f>
        <v>0</v>
      </c>
      <c r="S165" s="218"/>
      <c r="T165" s="220">
        <f>T166</f>
        <v>0.16400000000000001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1" t="s">
        <v>83</v>
      </c>
      <c r="AT165" s="222" t="s">
        <v>75</v>
      </c>
      <c r="AU165" s="222" t="s">
        <v>83</v>
      </c>
      <c r="AY165" s="221" t="s">
        <v>140</v>
      </c>
      <c r="BK165" s="223">
        <f>BK166</f>
        <v>0</v>
      </c>
    </row>
    <row r="166" s="2" customFormat="1" ht="22.2" customHeight="1">
      <c r="A166" s="37"/>
      <c r="B166" s="38"/>
      <c r="C166" s="226" t="s">
        <v>205</v>
      </c>
      <c r="D166" s="226" t="s">
        <v>141</v>
      </c>
      <c r="E166" s="227" t="s">
        <v>206</v>
      </c>
      <c r="F166" s="228" t="s">
        <v>207</v>
      </c>
      <c r="G166" s="229" t="s">
        <v>208</v>
      </c>
      <c r="H166" s="230">
        <v>2</v>
      </c>
      <c r="I166" s="231"/>
      <c r="J166" s="232">
        <f>ROUND(I166*H166,2)</f>
        <v>0</v>
      </c>
      <c r="K166" s="233"/>
      <c r="L166" s="43"/>
      <c r="M166" s="234" t="s">
        <v>1</v>
      </c>
      <c r="N166" s="235" t="s">
        <v>41</v>
      </c>
      <c r="O166" s="90"/>
      <c r="P166" s="236">
        <f>O166*H166</f>
        <v>0</v>
      </c>
      <c r="Q166" s="236">
        <v>0</v>
      </c>
      <c r="R166" s="236">
        <f>Q166*H166</f>
        <v>0</v>
      </c>
      <c r="S166" s="236">
        <v>0.082000000000000003</v>
      </c>
      <c r="T166" s="237">
        <f>S166*H166</f>
        <v>0.16400000000000001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8" t="s">
        <v>144</v>
      </c>
      <c r="AT166" s="238" t="s">
        <v>141</v>
      </c>
      <c r="AU166" s="238" t="s">
        <v>85</v>
      </c>
      <c r="AY166" s="16" t="s">
        <v>140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6" t="s">
        <v>83</v>
      </c>
      <c r="BK166" s="239">
        <f>ROUND(I166*H166,2)</f>
        <v>0</v>
      </c>
      <c r="BL166" s="16" t="s">
        <v>144</v>
      </c>
      <c r="BM166" s="238" t="s">
        <v>209</v>
      </c>
    </row>
    <row r="167" s="12" customFormat="1" ht="22.8" customHeight="1">
      <c r="A167" s="12"/>
      <c r="B167" s="210"/>
      <c r="C167" s="211"/>
      <c r="D167" s="212" t="s">
        <v>75</v>
      </c>
      <c r="E167" s="224" t="s">
        <v>210</v>
      </c>
      <c r="F167" s="224" t="s">
        <v>211</v>
      </c>
      <c r="G167" s="211"/>
      <c r="H167" s="211"/>
      <c r="I167" s="214"/>
      <c r="J167" s="225">
        <f>BK167</f>
        <v>0</v>
      </c>
      <c r="K167" s="211"/>
      <c r="L167" s="216"/>
      <c r="M167" s="217"/>
      <c r="N167" s="218"/>
      <c r="O167" s="218"/>
      <c r="P167" s="219">
        <f>SUM(P168:P178)</f>
        <v>0</v>
      </c>
      <c r="Q167" s="218"/>
      <c r="R167" s="219">
        <f>SUM(R168:R178)</f>
        <v>0</v>
      </c>
      <c r="S167" s="218"/>
      <c r="T167" s="220">
        <f>SUM(T168:T178)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21" t="s">
        <v>83</v>
      </c>
      <c r="AT167" s="222" t="s">
        <v>75</v>
      </c>
      <c r="AU167" s="222" t="s">
        <v>83</v>
      </c>
      <c r="AY167" s="221" t="s">
        <v>140</v>
      </c>
      <c r="BK167" s="223">
        <f>SUM(BK168:BK178)</f>
        <v>0</v>
      </c>
    </row>
    <row r="168" s="2" customFormat="1" ht="30" customHeight="1">
      <c r="A168" s="37"/>
      <c r="B168" s="38"/>
      <c r="C168" s="226" t="s">
        <v>8</v>
      </c>
      <c r="D168" s="226" t="s">
        <v>141</v>
      </c>
      <c r="E168" s="227" t="s">
        <v>212</v>
      </c>
      <c r="F168" s="228" t="s">
        <v>213</v>
      </c>
      <c r="G168" s="229" t="s">
        <v>214</v>
      </c>
      <c r="H168" s="230">
        <v>220.54599999999999</v>
      </c>
      <c r="I168" s="231"/>
      <c r="J168" s="232">
        <f>ROUND(I168*H168,2)</f>
        <v>0</v>
      </c>
      <c r="K168" s="233"/>
      <c r="L168" s="43"/>
      <c r="M168" s="234" t="s">
        <v>1</v>
      </c>
      <c r="N168" s="235" t="s">
        <v>41</v>
      </c>
      <c r="O168" s="90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8" t="s">
        <v>144</v>
      </c>
      <c r="AT168" s="238" t="s">
        <v>141</v>
      </c>
      <c r="AU168" s="238" t="s">
        <v>85</v>
      </c>
      <c r="AY168" s="16" t="s">
        <v>140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6" t="s">
        <v>83</v>
      </c>
      <c r="BK168" s="239">
        <f>ROUND(I168*H168,2)</f>
        <v>0</v>
      </c>
      <c r="BL168" s="16" t="s">
        <v>144</v>
      </c>
      <c r="BM168" s="238" t="s">
        <v>215</v>
      </c>
    </row>
    <row r="169" s="14" customFormat="1">
      <c r="A169" s="14"/>
      <c r="B169" s="251"/>
      <c r="C169" s="252"/>
      <c r="D169" s="242" t="s">
        <v>146</v>
      </c>
      <c r="E169" s="253" t="s">
        <v>1</v>
      </c>
      <c r="F169" s="254" t="s">
        <v>216</v>
      </c>
      <c r="G169" s="252"/>
      <c r="H169" s="255">
        <v>220.54599999999999</v>
      </c>
      <c r="I169" s="256"/>
      <c r="J169" s="252"/>
      <c r="K169" s="252"/>
      <c r="L169" s="257"/>
      <c r="M169" s="258"/>
      <c r="N169" s="259"/>
      <c r="O169" s="259"/>
      <c r="P169" s="259"/>
      <c r="Q169" s="259"/>
      <c r="R169" s="259"/>
      <c r="S169" s="259"/>
      <c r="T169" s="26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1" t="s">
        <v>146</v>
      </c>
      <c r="AU169" s="261" t="s">
        <v>85</v>
      </c>
      <c r="AV169" s="14" t="s">
        <v>85</v>
      </c>
      <c r="AW169" s="14" t="s">
        <v>32</v>
      </c>
      <c r="AX169" s="14" t="s">
        <v>83</v>
      </c>
      <c r="AY169" s="261" t="s">
        <v>140</v>
      </c>
    </row>
    <row r="170" s="13" customFormat="1">
      <c r="A170" s="13"/>
      <c r="B170" s="240"/>
      <c r="C170" s="241"/>
      <c r="D170" s="242" t="s">
        <v>146</v>
      </c>
      <c r="E170" s="243" t="s">
        <v>1</v>
      </c>
      <c r="F170" s="244" t="s">
        <v>217</v>
      </c>
      <c r="G170" s="241"/>
      <c r="H170" s="243" t="s">
        <v>1</v>
      </c>
      <c r="I170" s="245"/>
      <c r="J170" s="241"/>
      <c r="K170" s="241"/>
      <c r="L170" s="246"/>
      <c r="M170" s="247"/>
      <c r="N170" s="248"/>
      <c r="O170" s="248"/>
      <c r="P170" s="248"/>
      <c r="Q170" s="248"/>
      <c r="R170" s="248"/>
      <c r="S170" s="248"/>
      <c r="T170" s="24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0" t="s">
        <v>146</v>
      </c>
      <c r="AU170" s="250" t="s">
        <v>85</v>
      </c>
      <c r="AV170" s="13" t="s">
        <v>83</v>
      </c>
      <c r="AW170" s="13" t="s">
        <v>32</v>
      </c>
      <c r="AX170" s="13" t="s">
        <v>76</v>
      </c>
      <c r="AY170" s="250" t="s">
        <v>140</v>
      </c>
    </row>
    <row r="171" s="2" customFormat="1" ht="30" customHeight="1">
      <c r="A171" s="37"/>
      <c r="B171" s="38"/>
      <c r="C171" s="226" t="s">
        <v>218</v>
      </c>
      <c r="D171" s="226" t="s">
        <v>141</v>
      </c>
      <c r="E171" s="227" t="s">
        <v>219</v>
      </c>
      <c r="F171" s="228" t="s">
        <v>220</v>
      </c>
      <c r="G171" s="229" t="s">
        <v>214</v>
      </c>
      <c r="H171" s="230">
        <v>130.19999999999999</v>
      </c>
      <c r="I171" s="231"/>
      <c r="J171" s="232">
        <f>ROUND(I171*H171,2)</f>
        <v>0</v>
      </c>
      <c r="K171" s="233"/>
      <c r="L171" s="43"/>
      <c r="M171" s="234" t="s">
        <v>1</v>
      </c>
      <c r="N171" s="235" t="s">
        <v>41</v>
      </c>
      <c r="O171" s="90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8" t="s">
        <v>144</v>
      </c>
      <c r="AT171" s="238" t="s">
        <v>141</v>
      </c>
      <c r="AU171" s="238" t="s">
        <v>85</v>
      </c>
      <c r="AY171" s="16" t="s">
        <v>140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6" t="s">
        <v>83</v>
      </c>
      <c r="BK171" s="239">
        <f>ROUND(I171*H171,2)</f>
        <v>0</v>
      </c>
      <c r="BL171" s="16" t="s">
        <v>144</v>
      </c>
      <c r="BM171" s="238" t="s">
        <v>221</v>
      </c>
    </row>
    <row r="172" s="14" customFormat="1">
      <c r="A172" s="14"/>
      <c r="B172" s="251"/>
      <c r="C172" s="252"/>
      <c r="D172" s="242" t="s">
        <v>146</v>
      </c>
      <c r="E172" s="253" t="s">
        <v>1</v>
      </c>
      <c r="F172" s="254" t="s">
        <v>222</v>
      </c>
      <c r="G172" s="252"/>
      <c r="H172" s="255">
        <v>130.19999999999999</v>
      </c>
      <c r="I172" s="256"/>
      <c r="J172" s="252"/>
      <c r="K172" s="252"/>
      <c r="L172" s="257"/>
      <c r="M172" s="258"/>
      <c r="N172" s="259"/>
      <c r="O172" s="259"/>
      <c r="P172" s="259"/>
      <c r="Q172" s="259"/>
      <c r="R172" s="259"/>
      <c r="S172" s="259"/>
      <c r="T172" s="26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1" t="s">
        <v>146</v>
      </c>
      <c r="AU172" s="261" t="s">
        <v>85</v>
      </c>
      <c r="AV172" s="14" t="s">
        <v>85</v>
      </c>
      <c r="AW172" s="14" t="s">
        <v>32</v>
      </c>
      <c r="AX172" s="14" t="s">
        <v>83</v>
      </c>
      <c r="AY172" s="261" t="s">
        <v>140</v>
      </c>
    </row>
    <row r="173" s="13" customFormat="1">
      <c r="A173" s="13"/>
      <c r="B173" s="240"/>
      <c r="C173" s="241"/>
      <c r="D173" s="242" t="s">
        <v>146</v>
      </c>
      <c r="E173" s="243" t="s">
        <v>1</v>
      </c>
      <c r="F173" s="244" t="s">
        <v>223</v>
      </c>
      <c r="G173" s="241"/>
      <c r="H173" s="243" t="s">
        <v>1</v>
      </c>
      <c r="I173" s="245"/>
      <c r="J173" s="241"/>
      <c r="K173" s="241"/>
      <c r="L173" s="246"/>
      <c r="M173" s="247"/>
      <c r="N173" s="248"/>
      <c r="O173" s="248"/>
      <c r="P173" s="248"/>
      <c r="Q173" s="248"/>
      <c r="R173" s="248"/>
      <c r="S173" s="248"/>
      <c r="T173" s="24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0" t="s">
        <v>146</v>
      </c>
      <c r="AU173" s="250" t="s">
        <v>85</v>
      </c>
      <c r="AV173" s="13" t="s">
        <v>83</v>
      </c>
      <c r="AW173" s="13" t="s">
        <v>32</v>
      </c>
      <c r="AX173" s="13" t="s">
        <v>76</v>
      </c>
      <c r="AY173" s="250" t="s">
        <v>140</v>
      </c>
    </row>
    <row r="174" s="2" customFormat="1" ht="22.2" customHeight="1">
      <c r="A174" s="37"/>
      <c r="B174" s="38"/>
      <c r="C174" s="226" t="s">
        <v>224</v>
      </c>
      <c r="D174" s="226" t="s">
        <v>141</v>
      </c>
      <c r="E174" s="227" t="s">
        <v>225</v>
      </c>
      <c r="F174" s="228" t="s">
        <v>226</v>
      </c>
      <c r="G174" s="229" t="s">
        <v>214</v>
      </c>
      <c r="H174" s="230">
        <v>3507.46</v>
      </c>
      <c r="I174" s="231"/>
      <c r="J174" s="232">
        <f>ROUND(I174*H174,2)</f>
        <v>0</v>
      </c>
      <c r="K174" s="233"/>
      <c r="L174" s="43"/>
      <c r="M174" s="234" t="s">
        <v>1</v>
      </c>
      <c r="N174" s="235" t="s">
        <v>41</v>
      </c>
      <c r="O174" s="90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8" t="s">
        <v>144</v>
      </c>
      <c r="AT174" s="238" t="s">
        <v>141</v>
      </c>
      <c r="AU174" s="238" t="s">
        <v>85</v>
      </c>
      <c r="AY174" s="16" t="s">
        <v>140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6" t="s">
        <v>83</v>
      </c>
      <c r="BK174" s="239">
        <f>ROUND(I174*H174,2)</f>
        <v>0</v>
      </c>
      <c r="BL174" s="16" t="s">
        <v>144</v>
      </c>
      <c r="BM174" s="238" t="s">
        <v>227</v>
      </c>
    </row>
    <row r="175" s="14" customFormat="1">
      <c r="A175" s="14"/>
      <c r="B175" s="251"/>
      <c r="C175" s="252"/>
      <c r="D175" s="242" t="s">
        <v>146</v>
      </c>
      <c r="E175" s="253" t="s">
        <v>1</v>
      </c>
      <c r="F175" s="254" t="s">
        <v>228</v>
      </c>
      <c r="G175" s="252"/>
      <c r="H175" s="255">
        <v>3507.46</v>
      </c>
      <c r="I175" s="256"/>
      <c r="J175" s="252"/>
      <c r="K175" s="252"/>
      <c r="L175" s="257"/>
      <c r="M175" s="258"/>
      <c r="N175" s="259"/>
      <c r="O175" s="259"/>
      <c r="P175" s="259"/>
      <c r="Q175" s="259"/>
      <c r="R175" s="259"/>
      <c r="S175" s="259"/>
      <c r="T175" s="260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1" t="s">
        <v>146</v>
      </c>
      <c r="AU175" s="261" t="s">
        <v>85</v>
      </c>
      <c r="AV175" s="14" t="s">
        <v>85</v>
      </c>
      <c r="AW175" s="14" t="s">
        <v>32</v>
      </c>
      <c r="AX175" s="14" t="s">
        <v>83</v>
      </c>
      <c r="AY175" s="261" t="s">
        <v>140</v>
      </c>
    </row>
    <row r="176" s="13" customFormat="1">
      <c r="A176" s="13"/>
      <c r="B176" s="240"/>
      <c r="C176" s="241"/>
      <c r="D176" s="242" t="s">
        <v>146</v>
      </c>
      <c r="E176" s="243" t="s">
        <v>1</v>
      </c>
      <c r="F176" s="244" t="s">
        <v>229</v>
      </c>
      <c r="G176" s="241"/>
      <c r="H176" s="243" t="s">
        <v>1</v>
      </c>
      <c r="I176" s="245"/>
      <c r="J176" s="241"/>
      <c r="K176" s="241"/>
      <c r="L176" s="246"/>
      <c r="M176" s="247"/>
      <c r="N176" s="248"/>
      <c r="O176" s="248"/>
      <c r="P176" s="248"/>
      <c r="Q176" s="248"/>
      <c r="R176" s="248"/>
      <c r="S176" s="248"/>
      <c r="T176" s="24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0" t="s">
        <v>146</v>
      </c>
      <c r="AU176" s="250" t="s">
        <v>85</v>
      </c>
      <c r="AV176" s="13" t="s">
        <v>83</v>
      </c>
      <c r="AW176" s="13" t="s">
        <v>32</v>
      </c>
      <c r="AX176" s="13" t="s">
        <v>76</v>
      </c>
      <c r="AY176" s="250" t="s">
        <v>140</v>
      </c>
    </row>
    <row r="177" s="2" customFormat="1" ht="19.8" customHeight="1">
      <c r="A177" s="37"/>
      <c r="B177" s="38"/>
      <c r="C177" s="226" t="s">
        <v>148</v>
      </c>
      <c r="D177" s="226" t="s">
        <v>141</v>
      </c>
      <c r="E177" s="227" t="s">
        <v>230</v>
      </c>
      <c r="F177" s="228" t="s">
        <v>231</v>
      </c>
      <c r="G177" s="229" t="s">
        <v>214</v>
      </c>
      <c r="H177" s="230">
        <v>350.74599999999998</v>
      </c>
      <c r="I177" s="231"/>
      <c r="J177" s="232">
        <f>ROUND(I177*H177,2)</f>
        <v>0</v>
      </c>
      <c r="K177" s="233"/>
      <c r="L177" s="43"/>
      <c r="M177" s="234" t="s">
        <v>1</v>
      </c>
      <c r="N177" s="235" t="s">
        <v>41</v>
      </c>
      <c r="O177" s="90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8" t="s">
        <v>144</v>
      </c>
      <c r="AT177" s="238" t="s">
        <v>141</v>
      </c>
      <c r="AU177" s="238" t="s">
        <v>85</v>
      </c>
      <c r="AY177" s="16" t="s">
        <v>140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6" t="s">
        <v>83</v>
      </c>
      <c r="BK177" s="239">
        <f>ROUND(I177*H177,2)</f>
        <v>0</v>
      </c>
      <c r="BL177" s="16" t="s">
        <v>144</v>
      </c>
      <c r="BM177" s="238" t="s">
        <v>232</v>
      </c>
    </row>
    <row r="178" s="14" customFormat="1">
      <c r="A178" s="14"/>
      <c r="B178" s="251"/>
      <c r="C178" s="252"/>
      <c r="D178" s="242" t="s">
        <v>146</v>
      </c>
      <c r="E178" s="253" t="s">
        <v>1</v>
      </c>
      <c r="F178" s="254" t="s">
        <v>233</v>
      </c>
      <c r="G178" s="252"/>
      <c r="H178" s="255">
        <v>350.74599999999998</v>
      </c>
      <c r="I178" s="256"/>
      <c r="J178" s="252"/>
      <c r="K178" s="252"/>
      <c r="L178" s="257"/>
      <c r="M178" s="258"/>
      <c r="N178" s="259"/>
      <c r="O178" s="259"/>
      <c r="P178" s="259"/>
      <c r="Q178" s="259"/>
      <c r="R178" s="259"/>
      <c r="S178" s="259"/>
      <c r="T178" s="26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1" t="s">
        <v>146</v>
      </c>
      <c r="AU178" s="261" t="s">
        <v>85</v>
      </c>
      <c r="AV178" s="14" t="s">
        <v>85</v>
      </c>
      <c r="AW178" s="14" t="s">
        <v>32</v>
      </c>
      <c r="AX178" s="14" t="s">
        <v>83</v>
      </c>
      <c r="AY178" s="261" t="s">
        <v>140</v>
      </c>
    </row>
    <row r="179" s="12" customFormat="1" ht="25.92" customHeight="1">
      <c r="A179" s="12"/>
      <c r="B179" s="210"/>
      <c r="C179" s="211"/>
      <c r="D179" s="212" t="s">
        <v>75</v>
      </c>
      <c r="E179" s="213" t="s">
        <v>234</v>
      </c>
      <c r="F179" s="213" t="s">
        <v>235</v>
      </c>
      <c r="G179" s="211"/>
      <c r="H179" s="211"/>
      <c r="I179" s="214"/>
      <c r="J179" s="215">
        <f>BK179</f>
        <v>0</v>
      </c>
      <c r="K179" s="211"/>
      <c r="L179" s="216"/>
      <c r="M179" s="217"/>
      <c r="N179" s="218"/>
      <c r="O179" s="218"/>
      <c r="P179" s="219">
        <f>P180</f>
        <v>0</v>
      </c>
      <c r="Q179" s="218"/>
      <c r="R179" s="219">
        <f>R180</f>
        <v>0</v>
      </c>
      <c r="S179" s="218"/>
      <c r="T179" s="220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21" t="s">
        <v>144</v>
      </c>
      <c r="AT179" s="222" t="s">
        <v>75</v>
      </c>
      <c r="AU179" s="222" t="s">
        <v>76</v>
      </c>
      <c r="AY179" s="221" t="s">
        <v>140</v>
      </c>
      <c r="BK179" s="223">
        <f>BK180</f>
        <v>0</v>
      </c>
    </row>
    <row r="180" s="12" customFormat="1" ht="22.8" customHeight="1">
      <c r="A180" s="12"/>
      <c r="B180" s="210"/>
      <c r="C180" s="211"/>
      <c r="D180" s="212" t="s">
        <v>75</v>
      </c>
      <c r="E180" s="224" t="s">
        <v>76</v>
      </c>
      <c r="F180" s="224" t="s">
        <v>236</v>
      </c>
      <c r="G180" s="211"/>
      <c r="H180" s="211"/>
      <c r="I180" s="214"/>
      <c r="J180" s="225">
        <f>BK180</f>
        <v>0</v>
      </c>
      <c r="K180" s="211"/>
      <c r="L180" s="216"/>
      <c r="M180" s="217"/>
      <c r="N180" s="218"/>
      <c r="O180" s="218"/>
      <c r="P180" s="219">
        <f>SUM(P181:P196)</f>
        <v>0</v>
      </c>
      <c r="Q180" s="218"/>
      <c r="R180" s="219">
        <f>SUM(R181:R196)</f>
        <v>0</v>
      </c>
      <c r="S180" s="218"/>
      <c r="T180" s="220">
        <f>SUM(T181:T196)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1" t="s">
        <v>144</v>
      </c>
      <c r="AT180" s="222" t="s">
        <v>75</v>
      </c>
      <c r="AU180" s="222" t="s">
        <v>83</v>
      </c>
      <c r="AY180" s="221" t="s">
        <v>140</v>
      </c>
      <c r="BK180" s="223">
        <f>SUM(BK181:BK196)</f>
        <v>0</v>
      </c>
    </row>
    <row r="181" s="2" customFormat="1" ht="14.4" customHeight="1">
      <c r="A181" s="37"/>
      <c r="B181" s="38"/>
      <c r="C181" s="226" t="s">
        <v>162</v>
      </c>
      <c r="D181" s="226" t="s">
        <v>141</v>
      </c>
      <c r="E181" s="227" t="s">
        <v>237</v>
      </c>
      <c r="F181" s="228" t="s">
        <v>238</v>
      </c>
      <c r="G181" s="229" t="s">
        <v>143</v>
      </c>
      <c r="H181" s="230">
        <v>1</v>
      </c>
      <c r="I181" s="231"/>
      <c r="J181" s="232">
        <f>ROUND(I181*H181,2)</f>
        <v>0</v>
      </c>
      <c r="K181" s="233"/>
      <c r="L181" s="43"/>
      <c r="M181" s="234" t="s">
        <v>1</v>
      </c>
      <c r="N181" s="235" t="s">
        <v>41</v>
      </c>
      <c r="O181" s="90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8" t="s">
        <v>144</v>
      </c>
      <c r="AT181" s="238" t="s">
        <v>141</v>
      </c>
      <c r="AU181" s="238" t="s">
        <v>85</v>
      </c>
      <c r="AY181" s="16" t="s">
        <v>140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6" t="s">
        <v>83</v>
      </c>
      <c r="BK181" s="239">
        <f>ROUND(I181*H181,2)</f>
        <v>0</v>
      </c>
      <c r="BL181" s="16" t="s">
        <v>144</v>
      </c>
      <c r="BM181" s="238" t="s">
        <v>239</v>
      </c>
    </row>
    <row r="182" s="14" customFormat="1">
      <c r="A182" s="14"/>
      <c r="B182" s="251"/>
      <c r="C182" s="252"/>
      <c r="D182" s="242" t="s">
        <v>146</v>
      </c>
      <c r="E182" s="253" t="s">
        <v>1</v>
      </c>
      <c r="F182" s="254" t="s">
        <v>83</v>
      </c>
      <c r="G182" s="252"/>
      <c r="H182" s="255">
        <v>1</v>
      </c>
      <c r="I182" s="256"/>
      <c r="J182" s="252"/>
      <c r="K182" s="252"/>
      <c r="L182" s="257"/>
      <c r="M182" s="258"/>
      <c r="N182" s="259"/>
      <c r="O182" s="259"/>
      <c r="P182" s="259"/>
      <c r="Q182" s="259"/>
      <c r="R182" s="259"/>
      <c r="S182" s="259"/>
      <c r="T182" s="26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1" t="s">
        <v>146</v>
      </c>
      <c r="AU182" s="261" t="s">
        <v>85</v>
      </c>
      <c r="AV182" s="14" t="s">
        <v>85</v>
      </c>
      <c r="AW182" s="14" t="s">
        <v>32</v>
      </c>
      <c r="AX182" s="14" t="s">
        <v>83</v>
      </c>
      <c r="AY182" s="261" t="s">
        <v>140</v>
      </c>
    </row>
    <row r="183" s="13" customFormat="1">
      <c r="A183" s="13"/>
      <c r="B183" s="240"/>
      <c r="C183" s="241"/>
      <c r="D183" s="242" t="s">
        <v>146</v>
      </c>
      <c r="E183" s="243" t="s">
        <v>1</v>
      </c>
      <c r="F183" s="244" t="s">
        <v>240</v>
      </c>
      <c r="G183" s="241"/>
      <c r="H183" s="243" t="s">
        <v>1</v>
      </c>
      <c r="I183" s="245"/>
      <c r="J183" s="241"/>
      <c r="K183" s="241"/>
      <c r="L183" s="246"/>
      <c r="M183" s="247"/>
      <c r="N183" s="248"/>
      <c r="O183" s="248"/>
      <c r="P183" s="248"/>
      <c r="Q183" s="248"/>
      <c r="R183" s="248"/>
      <c r="S183" s="248"/>
      <c r="T183" s="24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0" t="s">
        <v>146</v>
      </c>
      <c r="AU183" s="250" t="s">
        <v>85</v>
      </c>
      <c r="AV183" s="13" t="s">
        <v>83</v>
      </c>
      <c r="AW183" s="13" t="s">
        <v>32</v>
      </c>
      <c r="AX183" s="13" t="s">
        <v>76</v>
      </c>
      <c r="AY183" s="250" t="s">
        <v>140</v>
      </c>
    </row>
    <row r="184" s="13" customFormat="1">
      <c r="A184" s="13"/>
      <c r="B184" s="240"/>
      <c r="C184" s="241"/>
      <c r="D184" s="242" t="s">
        <v>146</v>
      </c>
      <c r="E184" s="243" t="s">
        <v>1</v>
      </c>
      <c r="F184" s="244" t="s">
        <v>241</v>
      </c>
      <c r="G184" s="241"/>
      <c r="H184" s="243" t="s">
        <v>1</v>
      </c>
      <c r="I184" s="245"/>
      <c r="J184" s="241"/>
      <c r="K184" s="241"/>
      <c r="L184" s="246"/>
      <c r="M184" s="247"/>
      <c r="N184" s="248"/>
      <c r="O184" s="248"/>
      <c r="P184" s="248"/>
      <c r="Q184" s="248"/>
      <c r="R184" s="248"/>
      <c r="S184" s="248"/>
      <c r="T184" s="24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0" t="s">
        <v>146</v>
      </c>
      <c r="AU184" s="250" t="s">
        <v>85</v>
      </c>
      <c r="AV184" s="13" t="s">
        <v>83</v>
      </c>
      <c r="AW184" s="13" t="s">
        <v>32</v>
      </c>
      <c r="AX184" s="13" t="s">
        <v>76</v>
      </c>
      <c r="AY184" s="250" t="s">
        <v>140</v>
      </c>
    </row>
    <row r="185" s="13" customFormat="1">
      <c r="A185" s="13"/>
      <c r="B185" s="240"/>
      <c r="C185" s="241"/>
      <c r="D185" s="242" t="s">
        <v>146</v>
      </c>
      <c r="E185" s="243" t="s">
        <v>1</v>
      </c>
      <c r="F185" s="244" t="s">
        <v>242</v>
      </c>
      <c r="G185" s="241"/>
      <c r="H185" s="243" t="s">
        <v>1</v>
      </c>
      <c r="I185" s="245"/>
      <c r="J185" s="241"/>
      <c r="K185" s="241"/>
      <c r="L185" s="246"/>
      <c r="M185" s="247"/>
      <c r="N185" s="248"/>
      <c r="O185" s="248"/>
      <c r="P185" s="248"/>
      <c r="Q185" s="248"/>
      <c r="R185" s="248"/>
      <c r="S185" s="248"/>
      <c r="T185" s="24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0" t="s">
        <v>146</v>
      </c>
      <c r="AU185" s="250" t="s">
        <v>85</v>
      </c>
      <c r="AV185" s="13" t="s">
        <v>83</v>
      </c>
      <c r="AW185" s="13" t="s">
        <v>32</v>
      </c>
      <c r="AX185" s="13" t="s">
        <v>76</v>
      </c>
      <c r="AY185" s="250" t="s">
        <v>140</v>
      </c>
    </row>
    <row r="186" s="2" customFormat="1" ht="14.4" customHeight="1">
      <c r="A186" s="37"/>
      <c r="B186" s="38"/>
      <c r="C186" s="226" t="s">
        <v>243</v>
      </c>
      <c r="D186" s="226" t="s">
        <v>141</v>
      </c>
      <c r="E186" s="227" t="s">
        <v>244</v>
      </c>
      <c r="F186" s="228" t="s">
        <v>245</v>
      </c>
      <c r="G186" s="229" t="s">
        <v>246</v>
      </c>
      <c r="H186" s="230">
        <v>1</v>
      </c>
      <c r="I186" s="231"/>
      <c r="J186" s="232">
        <f>ROUND(I186*H186,2)</f>
        <v>0</v>
      </c>
      <c r="K186" s="233"/>
      <c r="L186" s="43"/>
      <c r="M186" s="234" t="s">
        <v>1</v>
      </c>
      <c r="N186" s="235" t="s">
        <v>41</v>
      </c>
      <c r="O186" s="90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8" t="s">
        <v>144</v>
      </c>
      <c r="AT186" s="238" t="s">
        <v>141</v>
      </c>
      <c r="AU186" s="238" t="s">
        <v>85</v>
      </c>
      <c r="AY186" s="16" t="s">
        <v>140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6" t="s">
        <v>83</v>
      </c>
      <c r="BK186" s="239">
        <f>ROUND(I186*H186,2)</f>
        <v>0</v>
      </c>
      <c r="BL186" s="16" t="s">
        <v>144</v>
      </c>
      <c r="BM186" s="238" t="s">
        <v>247</v>
      </c>
    </row>
    <row r="187" s="14" customFormat="1">
      <c r="A187" s="14"/>
      <c r="B187" s="251"/>
      <c r="C187" s="252"/>
      <c r="D187" s="242" t="s">
        <v>146</v>
      </c>
      <c r="E187" s="253" t="s">
        <v>1</v>
      </c>
      <c r="F187" s="254" t="s">
        <v>83</v>
      </c>
      <c r="G187" s="252"/>
      <c r="H187" s="255">
        <v>1</v>
      </c>
      <c r="I187" s="256"/>
      <c r="J187" s="252"/>
      <c r="K187" s="252"/>
      <c r="L187" s="257"/>
      <c r="M187" s="258"/>
      <c r="N187" s="259"/>
      <c r="O187" s="259"/>
      <c r="P187" s="259"/>
      <c r="Q187" s="259"/>
      <c r="R187" s="259"/>
      <c r="S187" s="259"/>
      <c r="T187" s="26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1" t="s">
        <v>146</v>
      </c>
      <c r="AU187" s="261" t="s">
        <v>85</v>
      </c>
      <c r="AV187" s="14" t="s">
        <v>85</v>
      </c>
      <c r="AW187" s="14" t="s">
        <v>32</v>
      </c>
      <c r="AX187" s="14" t="s">
        <v>83</v>
      </c>
      <c r="AY187" s="261" t="s">
        <v>140</v>
      </c>
    </row>
    <row r="188" s="13" customFormat="1">
      <c r="A188" s="13"/>
      <c r="B188" s="240"/>
      <c r="C188" s="241"/>
      <c r="D188" s="242" t="s">
        <v>146</v>
      </c>
      <c r="E188" s="243" t="s">
        <v>1</v>
      </c>
      <c r="F188" s="244" t="s">
        <v>248</v>
      </c>
      <c r="G188" s="241"/>
      <c r="H188" s="243" t="s">
        <v>1</v>
      </c>
      <c r="I188" s="245"/>
      <c r="J188" s="241"/>
      <c r="K188" s="241"/>
      <c r="L188" s="246"/>
      <c r="M188" s="247"/>
      <c r="N188" s="248"/>
      <c r="O188" s="248"/>
      <c r="P188" s="248"/>
      <c r="Q188" s="248"/>
      <c r="R188" s="248"/>
      <c r="S188" s="248"/>
      <c r="T188" s="24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0" t="s">
        <v>146</v>
      </c>
      <c r="AU188" s="250" t="s">
        <v>85</v>
      </c>
      <c r="AV188" s="13" t="s">
        <v>83</v>
      </c>
      <c r="AW188" s="13" t="s">
        <v>32</v>
      </c>
      <c r="AX188" s="13" t="s">
        <v>76</v>
      </c>
      <c r="AY188" s="250" t="s">
        <v>140</v>
      </c>
    </row>
    <row r="189" s="2" customFormat="1" ht="14.4" customHeight="1">
      <c r="A189" s="37"/>
      <c r="B189" s="38"/>
      <c r="C189" s="226" t="s">
        <v>249</v>
      </c>
      <c r="D189" s="226" t="s">
        <v>141</v>
      </c>
      <c r="E189" s="227" t="s">
        <v>250</v>
      </c>
      <c r="F189" s="228" t="s">
        <v>251</v>
      </c>
      <c r="G189" s="229" t="s">
        <v>143</v>
      </c>
      <c r="H189" s="230">
        <v>1</v>
      </c>
      <c r="I189" s="231"/>
      <c r="J189" s="232">
        <f>ROUND(I189*H189,2)</f>
        <v>0</v>
      </c>
      <c r="K189" s="233"/>
      <c r="L189" s="43"/>
      <c r="M189" s="234" t="s">
        <v>1</v>
      </c>
      <c r="N189" s="235" t="s">
        <v>41</v>
      </c>
      <c r="O189" s="90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8" t="s">
        <v>144</v>
      </c>
      <c r="AT189" s="238" t="s">
        <v>141</v>
      </c>
      <c r="AU189" s="238" t="s">
        <v>85</v>
      </c>
      <c r="AY189" s="16" t="s">
        <v>140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6" t="s">
        <v>83</v>
      </c>
      <c r="BK189" s="239">
        <f>ROUND(I189*H189,2)</f>
        <v>0</v>
      </c>
      <c r="BL189" s="16" t="s">
        <v>144</v>
      </c>
      <c r="BM189" s="238" t="s">
        <v>252</v>
      </c>
    </row>
    <row r="190" s="14" customFormat="1">
      <c r="A190" s="14"/>
      <c r="B190" s="251"/>
      <c r="C190" s="252"/>
      <c r="D190" s="242" t="s">
        <v>146</v>
      </c>
      <c r="E190" s="253" t="s">
        <v>1</v>
      </c>
      <c r="F190" s="254" t="s">
        <v>83</v>
      </c>
      <c r="G190" s="252"/>
      <c r="H190" s="255">
        <v>1</v>
      </c>
      <c r="I190" s="256"/>
      <c r="J190" s="252"/>
      <c r="K190" s="252"/>
      <c r="L190" s="257"/>
      <c r="M190" s="258"/>
      <c r="N190" s="259"/>
      <c r="O190" s="259"/>
      <c r="P190" s="259"/>
      <c r="Q190" s="259"/>
      <c r="R190" s="259"/>
      <c r="S190" s="259"/>
      <c r="T190" s="26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1" t="s">
        <v>146</v>
      </c>
      <c r="AU190" s="261" t="s">
        <v>85</v>
      </c>
      <c r="AV190" s="14" t="s">
        <v>85</v>
      </c>
      <c r="AW190" s="14" t="s">
        <v>32</v>
      </c>
      <c r="AX190" s="14" t="s">
        <v>83</v>
      </c>
      <c r="AY190" s="261" t="s">
        <v>140</v>
      </c>
    </row>
    <row r="191" s="13" customFormat="1">
      <c r="A191" s="13"/>
      <c r="B191" s="240"/>
      <c r="C191" s="241"/>
      <c r="D191" s="242" t="s">
        <v>146</v>
      </c>
      <c r="E191" s="243" t="s">
        <v>1</v>
      </c>
      <c r="F191" s="244" t="s">
        <v>253</v>
      </c>
      <c r="G191" s="241"/>
      <c r="H191" s="243" t="s">
        <v>1</v>
      </c>
      <c r="I191" s="245"/>
      <c r="J191" s="241"/>
      <c r="K191" s="241"/>
      <c r="L191" s="246"/>
      <c r="M191" s="247"/>
      <c r="N191" s="248"/>
      <c r="O191" s="248"/>
      <c r="P191" s="248"/>
      <c r="Q191" s="248"/>
      <c r="R191" s="248"/>
      <c r="S191" s="248"/>
      <c r="T191" s="24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0" t="s">
        <v>146</v>
      </c>
      <c r="AU191" s="250" t="s">
        <v>85</v>
      </c>
      <c r="AV191" s="13" t="s">
        <v>83</v>
      </c>
      <c r="AW191" s="13" t="s">
        <v>32</v>
      </c>
      <c r="AX191" s="13" t="s">
        <v>76</v>
      </c>
      <c r="AY191" s="250" t="s">
        <v>140</v>
      </c>
    </row>
    <row r="192" s="13" customFormat="1">
      <c r="A192" s="13"/>
      <c r="B192" s="240"/>
      <c r="C192" s="241"/>
      <c r="D192" s="242" t="s">
        <v>146</v>
      </c>
      <c r="E192" s="243" t="s">
        <v>1</v>
      </c>
      <c r="F192" s="244" t="s">
        <v>254</v>
      </c>
      <c r="G192" s="241"/>
      <c r="H192" s="243" t="s">
        <v>1</v>
      </c>
      <c r="I192" s="245"/>
      <c r="J192" s="241"/>
      <c r="K192" s="241"/>
      <c r="L192" s="246"/>
      <c r="M192" s="247"/>
      <c r="N192" s="248"/>
      <c r="O192" s="248"/>
      <c r="P192" s="248"/>
      <c r="Q192" s="248"/>
      <c r="R192" s="248"/>
      <c r="S192" s="248"/>
      <c r="T192" s="24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0" t="s">
        <v>146</v>
      </c>
      <c r="AU192" s="250" t="s">
        <v>85</v>
      </c>
      <c r="AV192" s="13" t="s">
        <v>83</v>
      </c>
      <c r="AW192" s="13" t="s">
        <v>32</v>
      </c>
      <c r="AX192" s="13" t="s">
        <v>76</v>
      </c>
      <c r="AY192" s="250" t="s">
        <v>140</v>
      </c>
    </row>
    <row r="193" s="13" customFormat="1">
      <c r="A193" s="13"/>
      <c r="B193" s="240"/>
      <c r="C193" s="241"/>
      <c r="D193" s="242" t="s">
        <v>146</v>
      </c>
      <c r="E193" s="243" t="s">
        <v>1</v>
      </c>
      <c r="F193" s="244" t="s">
        <v>255</v>
      </c>
      <c r="G193" s="241"/>
      <c r="H193" s="243" t="s">
        <v>1</v>
      </c>
      <c r="I193" s="245"/>
      <c r="J193" s="241"/>
      <c r="K193" s="241"/>
      <c r="L193" s="246"/>
      <c r="M193" s="247"/>
      <c r="N193" s="248"/>
      <c r="O193" s="248"/>
      <c r="P193" s="248"/>
      <c r="Q193" s="248"/>
      <c r="R193" s="248"/>
      <c r="S193" s="248"/>
      <c r="T193" s="24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0" t="s">
        <v>146</v>
      </c>
      <c r="AU193" s="250" t="s">
        <v>85</v>
      </c>
      <c r="AV193" s="13" t="s">
        <v>83</v>
      </c>
      <c r="AW193" s="13" t="s">
        <v>32</v>
      </c>
      <c r="AX193" s="13" t="s">
        <v>76</v>
      </c>
      <c r="AY193" s="250" t="s">
        <v>140</v>
      </c>
    </row>
    <row r="194" s="2" customFormat="1" ht="14.4" customHeight="1">
      <c r="A194" s="37"/>
      <c r="B194" s="38"/>
      <c r="C194" s="262" t="s">
        <v>256</v>
      </c>
      <c r="D194" s="262" t="s">
        <v>257</v>
      </c>
      <c r="E194" s="263" t="s">
        <v>243</v>
      </c>
      <c r="F194" s="264" t="s">
        <v>258</v>
      </c>
      <c r="G194" s="265" t="s">
        <v>259</v>
      </c>
      <c r="H194" s="266">
        <v>1</v>
      </c>
      <c r="I194" s="267"/>
      <c r="J194" s="268">
        <f>ROUND(I194*H194,2)</f>
        <v>0</v>
      </c>
      <c r="K194" s="269"/>
      <c r="L194" s="270"/>
      <c r="M194" s="271" t="s">
        <v>1</v>
      </c>
      <c r="N194" s="272" t="s">
        <v>41</v>
      </c>
      <c r="O194" s="90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8" t="s">
        <v>187</v>
      </c>
      <c r="AT194" s="238" t="s">
        <v>257</v>
      </c>
      <c r="AU194" s="238" t="s">
        <v>85</v>
      </c>
      <c r="AY194" s="16" t="s">
        <v>140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6" t="s">
        <v>83</v>
      </c>
      <c r="BK194" s="239">
        <f>ROUND(I194*H194,2)</f>
        <v>0</v>
      </c>
      <c r="BL194" s="16" t="s">
        <v>144</v>
      </c>
      <c r="BM194" s="238" t="s">
        <v>260</v>
      </c>
    </row>
    <row r="195" s="2" customFormat="1" ht="22.2" customHeight="1">
      <c r="A195" s="37"/>
      <c r="B195" s="38"/>
      <c r="C195" s="226" t="s">
        <v>261</v>
      </c>
      <c r="D195" s="226" t="s">
        <v>141</v>
      </c>
      <c r="E195" s="227" t="s">
        <v>262</v>
      </c>
      <c r="F195" s="228" t="s">
        <v>263</v>
      </c>
      <c r="G195" s="229" t="s">
        <v>264</v>
      </c>
      <c r="H195" s="230">
        <v>1</v>
      </c>
      <c r="I195" s="231"/>
      <c r="J195" s="232">
        <f>ROUND(I195*H195,2)</f>
        <v>0</v>
      </c>
      <c r="K195" s="233"/>
      <c r="L195" s="43"/>
      <c r="M195" s="234" t="s">
        <v>1</v>
      </c>
      <c r="N195" s="235" t="s">
        <v>41</v>
      </c>
      <c r="O195" s="90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8" t="s">
        <v>265</v>
      </c>
      <c r="AT195" s="238" t="s">
        <v>141</v>
      </c>
      <c r="AU195" s="238" t="s">
        <v>85</v>
      </c>
      <c r="AY195" s="16" t="s">
        <v>140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6" t="s">
        <v>83</v>
      </c>
      <c r="BK195" s="239">
        <f>ROUND(I195*H195,2)</f>
        <v>0</v>
      </c>
      <c r="BL195" s="16" t="s">
        <v>265</v>
      </c>
      <c r="BM195" s="238" t="s">
        <v>266</v>
      </c>
    </row>
    <row r="196" s="2" customFormat="1" ht="14.4" customHeight="1">
      <c r="A196" s="37"/>
      <c r="B196" s="38"/>
      <c r="C196" s="262" t="s">
        <v>7</v>
      </c>
      <c r="D196" s="262" t="s">
        <v>257</v>
      </c>
      <c r="E196" s="263" t="s">
        <v>267</v>
      </c>
      <c r="F196" s="264" t="s">
        <v>268</v>
      </c>
      <c r="G196" s="265" t="s">
        <v>264</v>
      </c>
      <c r="H196" s="266">
        <v>1</v>
      </c>
      <c r="I196" s="267"/>
      <c r="J196" s="268">
        <f>ROUND(I196*H196,2)</f>
        <v>0</v>
      </c>
      <c r="K196" s="269"/>
      <c r="L196" s="270"/>
      <c r="M196" s="273" t="s">
        <v>1</v>
      </c>
      <c r="N196" s="274" t="s">
        <v>41</v>
      </c>
      <c r="O196" s="275"/>
      <c r="P196" s="276">
        <f>O196*H196</f>
        <v>0</v>
      </c>
      <c r="Q196" s="276">
        <v>0</v>
      </c>
      <c r="R196" s="276">
        <f>Q196*H196</f>
        <v>0</v>
      </c>
      <c r="S196" s="276">
        <v>0</v>
      </c>
      <c r="T196" s="277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8" t="s">
        <v>269</v>
      </c>
      <c r="AT196" s="238" t="s">
        <v>257</v>
      </c>
      <c r="AU196" s="238" t="s">
        <v>85</v>
      </c>
      <c r="AY196" s="16" t="s">
        <v>140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6" t="s">
        <v>83</v>
      </c>
      <c r="BK196" s="239">
        <f>ROUND(I196*H196,2)</f>
        <v>0</v>
      </c>
      <c r="BL196" s="16" t="s">
        <v>269</v>
      </c>
      <c r="BM196" s="238" t="s">
        <v>270</v>
      </c>
    </row>
    <row r="197" s="2" customFormat="1" ht="6.96" customHeight="1">
      <c r="A197" s="37"/>
      <c r="B197" s="65"/>
      <c r="C197" s="66"/>
      <c r="D197" s="66"/>
      <c r="E197" s="66"/>
      <c r="F197" s="66"/>
      <c r="G197" s="66"/>
      <c r="H197" s="66"/>
      <c r="I197" s="66"/>
      <c r="J197" s="66"/>
      <c r="K197" s="66"/>
      <c r="L197" s="43"/>
      <c r="M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</row>
  </sheetData>
  <sheetProtection sheet="1" autoFilter="0" formatColumns="0" formatRows="0" objects="1" scenarios="1" spinCount="100000" saltValue="UwKWLnOj+cenHRSLfpou1FwP5sTPDL3cGe/EctJeiQs621CUmKuqaOCPpOh+wgKybpheScYI1EJk4UKT2Zk2JQ==" hashValue="EUjLh/bTvsUHsaeNmLR+uPcqAu6iKAt7nmX6/1wBy8CNoLdFloexz2ZBif3U84T1PqPd/gPwDs6/oyp1FJjOuA==" algorithmName="SHA-512" password="CC35"/>
  <autoFilter ref="C125:K19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93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109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4.4" customHeight="1">
      <c r="B7" s="19"/>
      <c r="E7" s="150" t="str">
        <f>'Rekapitulace stavby'!K6</f>
        <v>Rekonstrukce ulice Topolová ve Zruči nad Sázavou</v>
      </c>
      <c r="F7" s="149"/>
      <c r="G7" s="149"/>
      <c r="H7" s="149"/>
      <c r="L7" s="19"/>
    </row>
    <row r="8" s="1" customFormat="1" ht="12" customHeight="1">
      <c r="B8" s="19"/>
      <c r="D8" s="149" t="s">
        <v>110</v>
      </c>
      <c r="L8" s="19"/>
    </row>
    <row r="9" s="2" customFormat="1" ht="14.4" customHeight="1">
      <c r="A9" s="37"/>
      <c r="B9" s="43"/>
      <c r="C9" s="37"/>
      <c r="D9" s="37"/>
      <c r="E9" s="150" t="s">
        <v>111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112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5.6" customHeight="1">
      <c r="A11" s="37"/>
      <c r="B11" s="43"/>
      <c r="C11" s="37"/>
      <c r="D11" s="37"/>
      <c r="E11" s="151" t="s">
        <v>271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15. 5. 2023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tr">
        <f>IF('Rekapitulace stavby'!AN10="","",'Rekapitulace stavby'!AN10)</f>
        <v/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tr">
        <f>IF('Rekapitulace stavby'!E11="","",'Rekapitulace stavby'!E11)</f>
        <v>Město Zruč nad Sázavou</v>
      </c>
      <c r="F17" s="37"/>
      <c r="G17" s="37"/>
      <c r="H17" s="37"/>
      <c r="I17" s="149" t="s">
        <v>27</v>
      </c>
      <c r="J17" s="140" t="str">
        <f>IF('Rekapitulace stavby'!AN11="","",'Rekapitulace stavby'!AN11)</f>
        <v/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tr">
        <f>IF('Rekapitulace stavby'!AN16="","",'Rekapitulace stavby'!AN16)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tr">
        <f>IF('Rekapitulace stavby'!E17="","",'Rekapitulace stavby'!E17)</f>
        <v>VDG Projektování s.r.o.</v>
      </c>
      <c r="F23" s="37"/>
      <c r="G23" s="37"/>
      <c r="H23" s="37"/>
      <c r="I23" s="149" t="s">
        <v>27</v>
      </c>
      <c r="J23" s="140" t="str">
        <f>IF('Rekapitulace stavby'!AN17="","",'Rekapitulace stavby'!AN17)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>Ing. Vítězslav Pavel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4.4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ROUND(J127,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ROUND((SUM(BE127:BE248)),  2)</f>
        <v>0</v>
      </c>
      <c r="G35" s="37"/>
      <c r="H35" s="37"/>
      <c r="I35" s="163">
        <v>0.20999999999999999</v>
      </c>
      <c r="J35" s="162">
        <f>ROUND(((SUM(BE127:BE248))*I35),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ROUND((SUM(BF127:BF248)),  2)</f>
        <v>0</v>
      </c>
      <c r="G36" s="37"/>
      <c r="H36" s="37"/>
      <c r="I36" s="163">
        <v>0.12</v>
      </c>
      <c r="J36" s="162">
        <f>ROUND(((SUM(BF127:BF248))*I36),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ROUND((SUM(BG127:BG248)),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ROUND((SUM(BH127:BH248)),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ROUND((SUM(BI127:BI248)),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182" t="str">
        <f>E7</f>
        <v>Rekonstrukce ulice Topolová ve Zruči nad Sázavou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110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4.4" customHeight="1">
      <c r="A87" s="37"/>
      <c r="B87" s="38"/>
      <c r="C87" s="39"/>
      <c r="D87" s="39"/>
      <c r="E87" s="182" t="s">
        <v>111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112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6" customHeight="1">
      <c r="A89" s="37"/>
      <c r="B89" s="38"/>
      <c r="C89" s="39"/>
      <c r="D89" s="39"/>
      <c r="E89" s="75" t="str">
        <f>E11</f>
        <v>02 - Podkládka povrchu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Zruč nad Sázavou</v>
      </c>
      <c r="G91" s="39"/>
      <c r="H91" s="39"/>
      <c r="I91" s="31" t="s">
        <v>22</v>
      </c>
      <c r="J91" s="78" t="str">
        <f>IF(J14="","",J14)</f>
        <v>15. 5. 2023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6.4" customHeight="1">
      <c r="A93" s="37"/>
      <c r="B93" s="38"/>
      <c r="C93" s="31" t="s">
        <v>24</v>
      </c>
      <c r="D93" s="39"/>
      <c r="E93" s="39"/>
      <c r="F93" s="26" t="str">
        <f>E17</f>
        <v>Město Zruč nad Sázavou</v>
      </c>
      <c r="G93" s="39"/>
      <c r="H93" s="39"/>
      <c r="I93" s="31" t="s">
        <v>30</v>
      </c>
      <c r="J93" s="35" t="str">
        <f>E23</f>
        <v>VDG Projektování s.r.o.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6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>Ing. Vítězslav Pavel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115</v>
      </c>
      <c r="D96" s="184"/>
      <c r="E96" s="184"/>
      <c r="F96" s="184"/>
      <c r="G96" s="184"/>
      <c r="H96" s="184"/>
      <c r="I96" s="184"/>
      <c r="J96" s="185" t="s">
        <v>116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117</v>
      </c>
      <c r="D98" s="39"/>
      <c r="E98" s="39"/>
      <c r="F98" s="39"/>
      <c r="G98" s="39"/>
      <c r="H98" s="39"/>
      <c r="I98" s="39"/>
      <c r="J98" s="109">
        <f>J127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118</v>
      </c>
    </row>
    <row r="99" s="9" customFormat="1" ht="24.96" customHeight="1">
      <c r="A99" s="9"/>
      <c r="B99" s="187"/>
      <c r="C99" s="188"/>
      <c r="D99" s="189" t="s">
        <v>119</v>
      </c>
      <c r="E99" s="190"/>
      <c r="F99" s="190"/>
      <c r="G99" s="190"/>
      <c r="H99" s="190"/>
      <c r="I99" s="190"/>
      <c r="J99" s="191">
        <f>J128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272</v>
      </c>
      <c r="E100" s="195"/>
      <c r="F100" s="195"/>
      <c r="G100" s="195"/>
      <c r="H100" s="195"/>
      <c r="I100" s="195"/>
      <c r="J100" s="196">
        <f>J129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273</v>
      </c>
      <c r="E101" s="195"/>
      <c r="F101" s="195"/>
      <c r="G101" s="195"/>
      <c r="H101" s="195"/>
      <c r="I101" s="195"/>
      <c r="J101" s="196">
        <f>J153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2"/>
      <c r="D102" s="194" t="s">
        <v>274</v>
      </c>
      <c r="E102" s="195"/>
      <c r="F102" s="195"/>
      <c r="G102" s="195"/>
      <c r="H102" s="195"/>
      <c r="I102" s="195"/>
      <c r="J102" s="196">
        <f>J157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2"/>
      <c r="D103" s="194" t="s">
        <v>275</v>
      </c>
      <c r="E103" s="195"/>
      <c r="F103" s="195"/>
      <c r="G103" s="195"/>
      <c r="H103" s="195"/>
      <c r="I103" s="195"/>
      <c r="J103" s="196">
        <f>J237</f>
        <v>0</v>
      </c>
      <c r="K103" s="132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3"/>
      <c r="C104" s="132"/>
      <c r="D104" s="194" t="s">
        <v>276</v>
      </c>
      <c r="E104" s="195"/>
      <c r="F104" s="195"/>
      <c r="G104" s="195"/>
      <c r="H104" s="195"/>
      <c r="I104" s="195"/>
      <c r="J104" s="196">
        <f>J244</f>
        <v>0</v>
      </c>
      <c r="K104" s="132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3"/>
      <c r="C105" s="132"/>
      <c r="D105" s="194" t="s">
        <v>277</v>
      </c>
      <c r="E105" s="195"/>
      <c r="F105" s="195"/>
      <c r="G105" s="195"/>
      <c r="H105" s="195"/>
      <c r="I105" s="195"/>
      <c r="J105" s="196">
        <f>J247</f>
        <v>0</v>
      </c>
      <c r="K105" s="132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125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4.4" customHeight="1">
      <c r="A115" s="37"/>
      <c r="B115" s="38"/>
      <c r="C115" s="39"/>
      <c r="D115" s="39"/>
      <c r="E115" s="182" t="str">
        <f>E7</f>
        <v>Rekonstrukce ulice Topolová ve Zruči nad Sázavou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" customFormat="1" ht="12" customHeight="1">
      <c r="B116" s="20"/>
      <c r="C116" s="31" t="s">
        <v>110</v>
      </c>
      <c r="D116" s="21"/>
      <c r="E116" s="21"/>
      <c r="F116" s="21"/>
      <c r="G116" s="21"/>
      <c r="H116" s="21"/>
      <c r="I116" s="21"/>
      <c r="J116" s="21"/>
      <c r="K116" s="21"/>
      <c r="L116" s="19"/>
    </row>
    <row r="117" s="2" customFormat="1" ht="14.4" customHeight="1">
      <c r="A117" s="37"/>
      <c r="B117" s="38"/>
      <c r="C117" s="39"/>
      <c r="D117" s="39"/>
      <c r="E117" s="182" t="s">
        <v>111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112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6" customHeight="1">
      <c r="A119" s="37"/>
      <c r="B119" s="38"/>
      <c r="C119" s="39"/>
      <c r="D119" s="39"/>
      <c r="E119" s="75" t="str">
        <f>E11</f>
        <v>02 - Podkládka povrchu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9"/>
      <c r="E121" s="39"/>
      <c r="F121" s="26" t="str">
        <f>F14</f>
        <v>Zruč nad Sázavou</v>
      </c>
      <c r="G121" s="39"/>
      <c r="H121" s="39"/>
      <c r="I121" s="31" t="s">
        <v>22</v>
      </c>
      <c r="J121" s="78" t="str">
        <f>IF(J14="","",J14)</f>
        <v>15. 5. 2023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26.4" customHeight="1">
      <c r="A123" s="37"/>
      <c r="B123" s="38"/>
      <c r="C123" s="31" t="s">
        <v>24</v>
      </c>
      <c r="D123" s="39"/>
      <c r="E123" s="39"/>
      <c r="F123" s="26" t="str">
        <f>E17</f>
        <v>Město Zruč nad Sázavou</v>
      </c>
      <c r="G123" s="39"/>
      <c r="H123" s="39"/>
      <c r="I123" s="31" t="s">
        <v>30</v>
      </c>
      <c r="J123" s="35" t="str">
        <f>E23</f>
        <v>VDG Projektování s.r.o.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6" customHeight="1">
      <c r="A124" s="37"/>
      <c r="B124" s="38"/>
      <c r="C124" s="31" t="s">
        <v>28</v>
      </c>
      <c r="D124" s="39"/>
      <c r="E124" s="39"/>
      <c r="F124" s="26" t="str">
        <f>IF(E20="","",E20)</f>
        <v>Vyplň údaj</v>
      </c>
      <c r="G124" s="39"/>
      <c r="H124" s="39"/>
      <c r="I124" s="31" t="s">
        <v>33</v>
      </c>
      <c r="J124" s="35" t="str">
        <f>E26</f>
        <v>Ing. Vítězslav Pavel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8"/>
      <c r="B126" s="199"/>
      <c r="C126" s="200" t="s">
        <v>126</v>
      </c>
      <c r="D126" s="201" t="s">
        <v>61</v>
      </c>
      <c r="E126" s="201" t="s">
        <v>57</v>
      </c>
      <c r="F126" s="201" t="s">
        <v>58</v>
      </c>
      <c r="G126" s="201" t="s">
        <v>127</v>
      </c>
      <c r="H126" s="201" t="s">
        <v>128</v>
      </c>
      <c r="I126" s="201" t="s">
        <v>129</v>
      </c>
      <c r="J126" s="202" t="s">
        <v>116</v>
      </c>
      <c r="K126" s="203" t="s">
        <v>130</v>
      </c>
      <c r="L126" s="204"/>
      <c r="M126" s="99" t="s">
        <v>1</v>
      </c>
      <c r="N126" s="100" t="s">
        <v>40</v>
      </c>
      <c r="O126" s="100" t="s">
        <v>131</v>
      </c>
      <c r="P126" s="100" t="s">
        <v>132</v>
      </c>
      <c r="Q126" s="100" t="s">
        <v>133</v>
      </c>
      <c r="R126" s="100" t="s">
        <v>134</v>
      </c>
      <c r="S126" s="100" t="s">
        <v>135</v>
      </c>
      <c r="T126" s="101" t="s">
        <v>136</v>
      </c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8"/>
      <c r="AE126" s="198"/>
    </row>
    <row r="127" s="2" customFormat="1" ht="22.8" customHeight="1">
      <c r="A127" s="37"/>
      <c r="B127" s="38"/>
      <c r="C127" s="106" t="s">
        <v>137</v>
      </c>
      <c r="D127" s="39"/>
      <c r="E127" s="39"/>
      <c r="F127" s="39"/>
      <c r="G127" s="39"/>
      <c r="H127" s="39"/>
      <c r="I127" s="39"/>
      <c r="J127" s="205">
        <f>BK127</f>
        <v>0</v>
      </c>
      <c r="K127" s="39"/>
      <c r="L127" s="43"/>
      <c r="M127" s="102"/>
      <c r="N127" s="206"/>
      <c r="O127" s="103"/>
      <c r="P127" s="207">
        <f>P128</f>
        <v>0</v>
      </c>
      <c r="Q127" s="103"/>
      <c r="R127" s="207">
        <f>R128</f>
        <v>707.2589357999999</v>
      </c>
      <c r="S127" s="103"/>
      <c r="T127" s="208">
        <f>T128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75</v>
      </c>
      <c r="AU127" s="16" t="s">
        <v>118</v>
      </c>
      <c r="BK127" s="209">
        <f>BK128</f>
        <v>0</v>
      </c>
    </row>
    <row r="128" s="12" customFormat="1" ht="25.92" customHeight="1">
      <c r="A128" s="12"/>
      <c r="B128" s="210"/>
      <c r="C128" s="211"/>
      <c r="D128" s="212" t="s">
        <v>75</v>
      </c>
      <c r="E128" s="213" t="s">
        <v>138</v>
      </c>
      <c r="F128" s="213" t="s">
        <v>139</v>
      </c>
      <c r="G128" s="211"/>
      <c r="H128" s="211"/>
      <c r="I128" s="214"/>
      <c r="J128" s="215">
        <f>BK128</f>
        <v>0</v>
      </c>
      <c r="K128" s="211"/>
      <c r="L128" s="216"/>
      <c r="M128" s="217"/>
      <c r="N128" s="218"/>
      <c r="O128" s="218"/>
      <c r="P128" s="219">
        <f>P129+P153+P157+P237+P244+P247</f>
        <v>0</v>
      </c>
      <c r="Q128" s="218"/>
      <c r="R128" s="219">
        <f>R129+R153+R157+R237+R244+R247</f>
        <v>707.2589357999999</v>
      </c>
      <c r="S128" s="218"/>
      <c r="T128" s="220">
        <f>T129+T153+T157+T237+T244+T247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83</v>
      </c>
      <c r="AT128" s="222" t="s">
        <v>75</v>
      </c>
      <c r="AU128" s="222" t="s">
        <v>76</v>
      </c>
      <c r="AY128" s="221" t="s">
        <v>140</v>
      </c>
      <c r="BK128" s="223">
        <f>BK129+BK153+BK157+BK237+BK244+BK247</f>
        <v>0</v>
      </c>
    </row>
    <row r="129" s="12" customFormat="1" ht="22.8" customHeight="1">
      <c r="A129" s="12"/>
      <c r="B129" s="210"/>
      <c r="C129" s="211"/>
      <c r="D129" s="212" t="s">
        <v>75</v>
      </c>
      <c r="E129" s="224" t="s">
        <v>83</v>
      </c>
      <c r="F129" s="224" t="s">
        <v>101</v>
      </c>
      <c r="G129" s="211"/>
      <c r="H129" s="211"/>
      <c r="I129" s="214"/>
      <c r="J129" s="225">
        <f>BK129</f>
        <v>0</v>
      </c>
      <c r="K129" s="211"/>
      <c r="L129" s="216"/>
      <c r="M129" s="217"/>
      <c r="N129" s="218"/>
      <c r="O129" s="218"/>
      <c r="P129" s="219">
        <f>SUM(P130:P152)</f>
        <v>0</v>
      </c>
      <c r="Q129" s="218"/>
      <c r="R129" s="219">
        <f>SUM(R130:R152)</f>
        <v>16.5672</v>
      </c>
      <c r="S129" s="218"/>
      <c r="T129" s="220">
        <f>SUM(T130:T152)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1" t="s">
        <v>83</v>
      </c>
      <c r="AT129" s="222" t="s">
        <v>75</v>
      </c>
      <c r="AU129" s="222" t="s">
        <v>83</v>
      </c>
      <c r="AY129" s="221" t="s">
        <v>140</v>
      </c>
      <c r="BK129" s="223">
        <f>SUM(BK130:BK152)</f>
        <v>0</v>
      </c>
    </row>
    <row r="130" s="2" customFormat="1" ht="34.8" customHeight="1">
      <c r="A130" s="37"/>
      <c r="B130" s="38"/>
      <c r="C130" s="226" t="s">
        <v>83</v>
      </c>
      <c r="D130" s="226" t="s">
        <v>141</v>
      </c>
      <c r="E130" s="227" t="s">
        <v>278</v>
      </c>
      <c r="F130" s="228" t="s">
        <v>279</v>
      </c>
      <c r="G130" s="229" t="s">
        <v>280</v>
      </c>
      <c r="H130" s="230">
        <v>88</v>
      </c>
      <c r="I130" s="231"/>
      <c r="J130" s="232">
        <f>ROUND(I130*H130,2)</f>
        <v>0</v>
      </c>
      <c r="K130" s="233"/>
      <c r="L130" s="43"/>
      <c r="M130" s="234" t="s">
        <v>1</v>
      </c>
      <c r="N130" s="235" t="s">
        <v>41</v>
      </c>
      <c r="O130" s="90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8" t="s">
        <v>144</v>
      </c>
      <c r="AT130" s="238" t="s">
        <v>141</v>
      </c>
      <c r="AU130" s="238" t="s">
        <v>85</v>
      </c>
      <c r="AY130" s="16" t="s">
        <v>140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6" t="s">
        <v>83</v>
      </c>
      <c r="BK130" s="239">
        <f>ROUND(I130*H130,2)</f>
        <v>0</v>
      </c>
      <c r="BL130" s="16" t="s">
        <v>144</v>
      </c>
      <c r="BM130" s="238" t="s">
        <v>281</v>
      </c>
    </row>
    <row r="131" s="14" customFormat="1">
      <c r="A131" s="14"/>
      <c r="B131" s="251"/>
      <c r="C131" s="252"/>
      <c r="D131" s="242" t="s">
        <v>146</v>
      </c>
      <c r="E131" s="253" t="s">
        <v>1</v>
      </c>
      <c r="F131" s="254" t="s">
        <v>282</v>
      </c>
      <c r="G131" s="252"/>
      <c r="H131" s="255">
        <v>88</v>
      </c>
      <c r="I131" s="256"/>
      <c r="J131" s="252"/>
      <c r="K131" s="252"/>
      <c r="L131" s="257"/>
      <c r="M131" s="258"/>
      <c r="N131" s="259"/>
      <c r="O131" s="259"/>
      <c r="P131" s="259"/>
      <c r="Q131" s="259"/>
      <c r="R131" s="259"/>
      <c r="S131" s="259"/>
      <c r="T131" s="26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1" t="s">
        <v>146</v>
      </c>
      <c r="AU131" s="261" t="s">
        <v>85</v>
      </c>
      <c r="AV131" s="14" t="s">
        <v>85</v>
      </c>
      <c r="AW131" s="14" t="s">
        <v>32</v>
      </c>
      <c r="AX131" s="14" t="s">
        <v>83</v>
      </c>
      <c r="AY131" s="261" t="s">
        <v>140</v>
      </c>
    </row>
    <row r="132" s="13" customFormat="1">
      <c r="A132" s="13"/>
      <c r="B132" s="240"/>
      <c r="C132" s="241"/>
      <c r="D132" s="242" t="s">
        <v>146</v>
      </c>
      <c r="E132" s="243" t="s">
        <v>1</v>
      </c>
      <c r="F132" s="244" t="s">
        <v>283</v>
      </c>
      <c r="G132" s="241"/>
      <c r="H132" s="243" t="s">
        <v>1</v>
      </c>
      <c r="I132" s="245"/>
      <c r="J132" s="241"/>
      <c r="K132" s="241"/>
      <c r="L132" s="246"/>
      <c r="M132" s="247"/>
      <c r="N132" s="248"/>
      <c r="O132" s="248"/>
      <c r="P132" s="248"/>
      <c r="Q132" s="248"/>
      <c r="R132" s="248"/>
      <c r="S132" s="248"/>
      <c r="T132" s="24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0" t="s">
        <v>146</v>
      </c>
      <c r="AU132" s="250" t="s">
        <v>85</v>
      </c>
      <c r="AV132" s="13" t="s">
        <v>83</v>
      </c>
      <c r="AW132" s="13" t="s">
        <v>32</v>
      </c>
      <c r="AX132" s="13" t="s">
        <v>76</v>
      </c>
      <c r="AY132" s="250" t="s">
        <v>140</v>
      </c>
    </row>
    <row r="133" s="2" customFormat="1" ht="30" customHeight="1">
      <c r="A133" s="37"/>
      <c r="B133" s="38"/>
      <c r="C133" s="226" t="s">
        <v>85</v>
      </c>
      <c r="D133" s="226" t="s">
        <v>141</v>
      </c>
      <c r="E133" s="227" t="s">
        <v>284</v>
      </c>
      <c r="F133" s="228" t="s">
        <v>285</v>
      </c>
      <c r="G133" s="229" t="s">
        <v>280</v>
      </c>
      <c r="H133" s="230">
        <v>16.649999999999999</v>
      </c>
      <c r="I133" s="231"/>
      <c r="J133" s="232">
        <f>ROUND(I133*H133,2)</f>
        <v>0</v>
      </c>
      <c r="K133" s="233"/>
      <c r="L133" s="43"/>
      <c r="M133" s="234" t="s">
        <v>1</v>
      </c>
      <c r="N133" s="235" t="s">
        <v>41</v>
      </c>
      <c r="O133" s="90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8" t="s">
        <v>144</v>
      </c>
      <c r="AT133" s="238" t="s">
        <v>141</v>
      </c>
      <c r="AU133" s="238" t="s">
        <v>85</v>
      </c>
      <c r="AY133" s="16" t="s">
        <v>140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6" t="s">
        <v>83</v>
      </c>
      <c r="BK133" s="239">
        <f>ROUND(I133*H133,2)</f>
        <v>0</v>
      </c>
      <c r="BL133" s="16" t="s">
        <v>144</v>
      </c>
      <c r="BM133" s="238" t="s">
        <v>286</v>
      </c>
    </row>
    <row r="134" s="14" customFormat="1">
      <c r="A134" s="14"/>
      <c r="B134" s="251"/>
      <c r="C134" s="252"/>
      <c r="D134" s="242" t="s">
        <v>146</v>
      </c>
      <c r="E134" s="253" t="s">
        <v>1</v>
      </c>
      <c r="F134" s="254" t="s">
        <v>287</v>
      </c>
      <c r="G134" s="252"/>
      <c r="H134" s="255">
        <v>16.649999999999999</v>
      </c>
      <c r="I134" s="256"/>
      <c r="J134" s="252"/>
      <c r="K134" s="252"/>
      <c r="L134" s="257"/>
      <c r="M134" s="258"/>
      <c r="N134" s="259"/>
      <c r="O134" s="259"/>
      <c r="P134" s="259"/>
      <c r="Q134" s="259"/>
      <c r="R134" s="259"/>
      <c r="S134" s="259"/>
      <c r="T134" s="26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1" t="s">
        <v>146</v>
      </c>
      <c r="AU134" s="261" t="s">
        <v>85</v>
      </c>
      <c r="AV134" s="14" t="s">
        <v>85</v>
      </c>
      <c r="AW134" s="14" t="s">
        <v>32</v>
      </c>
      <c r="AX134" s="14" t="s">
        <v>83</v>
      </c>
      <c r="AY134" s="261" t="s">
        <v>140</v>
      </c>
    </row>
    <row r="135" s="13" customFormat="1">
      <c r="A135" s="13"/>
      <c r="B135" s="240"/>
      <c r="C135" s="241"/>
      <c r="D135" s="242" t="s">
        <v>146</v>
      </c>
      <c r="E135" s="243" t="s">
        <v>1</v>
      </c>
      <c r="F135" s="244" t="s">
        <v>288</v>
      </c>
      <c r="G135" s="241"/>
      <c r="H135" s="243" t="s">
        <v>1</v>
      </c>
      <c r="I135" s="245"/>
      <c r="J135" s="241"/>
      <c r="K135" s="241"/>
      <c r="L135" s="246"/>
      <c r="M135" s="247"/>
      <c r="N135" s="248"/>
      <c r="O135" s="248"/>
      <c r="P135" s="248"/>
      <c r="Q135" s="248"/>
      <c r="R135" s="248"/>
      <c r="S135" s="248"/>
      <c r="T135" s="24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0" t="s">
        <v>146</v>
      </c>
      <c r="AU135" s="250" t="s">
        <v>85</v>
      </c>
      <c r="AV135" s="13" t="s">
        <v>83</v>
      </c>
      <c r="AW135" s="13" t="s">
        <v>32</v>
      </c>
      <c r="AX135" s="13" t="s">
        <v>76</v>
      </c>
      <c r="AY135" s="250" t="s">
        <v>140</v>
      </c>
    </row>
    <row r="136" s="2" customFormat="1" ht="22.2" customHeight="1">
      <c r="A136" s="37"/>
      <c r="B136" s="38"/>
      <c r="C136" s="226" t="s">
        <v>103</v>
      </c>
      <c r="D136" s="226" t="s">
        <v>141</v>
      </c>
      <c r="E136" s="227" t="s">
        <v>289</v>
      </c>
      <c r="F136" s="228" t="s">
        <v>290</v>
      </c>
      <c r="G136" s="229" t="s">
        <v>280</v>
      </c>
      <c r="H136" s="230">
        <v>104.65000000000001</v>
      </c>
      <c r="I136" s="231"/>
      <c r="J136" s="232">
        <f>ROUND(I136*H136,2)</f>
        <v>0</v>
      </c>
      <c r="K136" s="233"/>
      <c r="L136" s="43"/>
      <c r="M136" s="234" t="s">
        <v>1</v>
      </c>
      <c r="N136" s="235" t="s">
        <v>41</v>
      </c>
      <c r="O136" s="90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8" t="s">
        <v>144</v>
      </c>
      <c r="AT136" s="238" t="s">
        <v>141</v>
      </c>
      <c r="AU136" s="238" t="s">
        <v>85</v>
      </c>
      <c r="AY136" s="16" t="s">
        <v>140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6" t="s">
        <v>83</v>
      </c>
      <c r="BK136" s="239">
        <f>ROUND(I136*H136,2)</f>
        <v>0</v>
      </c>
      <c r="BL136" s="16" t="s">
        <v>144</v>
      </c>
      <c r="BM136" s="238" t="s">
        <v>291</v>
      </c>
    </row>
    <row r="137" s="14" customFormat="1">
      <c r="A137" s="14"/>
      <c r="B137" s="251"/>
      <c r="C137" s="252"/>
      <c r="D137" s="242" t="s">
        <v>146</v>
      </c>
      <c r="E137" s="253" t="s">
        <v>1</v>
      </c>
      <c r="F137" s="254" t="s">
        <v>292</v>
      </c>
      <c r="G137" s="252"/>
      <c r="H137" s="255">
        <v>104.65000000000001</v>
      </c>
      <c r="I137" s="256"/>
      <c r="J137" s="252"/>
      <c r="K137" s="252"/>
      <c r="L137" s="257"/>
      <c r="M137" s="258"/>
      <c r="N137" s="259"/>
      <c r="O137" s="259"/>
      <c r="P137" s="259"/>
      <c r="Q137" s="259"/>
      <c r="R137" s="259"/>
      <c r="S137" s="259"/>
      <c r="T137" s="26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1" t="s">
        <v>146</v>
      </c>
      <c r="AU137" s="261" t="s">
        <v>85</v>
      </c>
      <c r="AV137" s="14" t="s">
        <v>85</v>
      </c>
      <c r="AW137" s="14" t="s">
        <v>32</v>
      </c>
      <c r="AX137" s="14" t="s">
        <v>83</v>
      </c>
      <c r="AY137" s="261" t="s">
        <v>140</v>
      </c>
    </row>
    <row r="138" s="13" customFormat="1">
      <c r="A138" s="13"/>
      <c r="B138" s="240"/>
      <c r="C138" s="241"/>
      <c r="D138" s="242" t="s">
        <v>146</v>
      </c>
      <c r="E138" s="243" t="s">
        <v>1</v>
      </c>
      <c r="F138" s="244" t="s">
        <v>293</v>
      </c>
      <c r="G138" s="241"/>
      <c r="H138" s="243" t="s">
        <v>1</v>
      </c>
      <c r="I138" s="245"/>
      <c r="J138" s="241"/>
      <c r="K138" s="241"/>
      <c r="L138" s="246"/>
      <c r="M138" s="247"/>
      <c r="N138" s="248"/>
      <c r="O138" s="248"/>
      <c r="P138" s="248"/>
      <c r="Q138" s="248"/>
      <c r="R138" s="248"/>
      <c r="S138" s="248"/>
      <c r="T138" s="24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0" t="s">
        <v>146</v>
      </c>
      <c r="AU138" s="250" t="s">
        <v>85</v>
      </c>
      <c r="AV138" s="13" t="s">
        <v>83</v>
      </c>
      <c r="AW138" s="13" t="s">
        <v>32</v>
      </c>
      <c r="AX138" s="13" t="s">
        <v>76</v>
      </c>
      <c r="AY138" s="250" t="s">
        <v>140</v>
      </c>
    </row>
    <row r="139" s="2" customFormat="1" ht="22.2" customHeight="1">
      <c r="A139" s="37"/>
      <c r="B139" s="38"/>
      <c r="C139" s="226" t="s">
        <v>144</v>
      </c>
      <c r="D139" s="226" t="s">
        <v>141</v>
      </c>
      <c r="E139" s="227" t="s">
        <v>294</v>
      </c>
      <c r="F139" s="228" t="s">
        <v>295</v>
      </c>
      <c r="G139" s="229" t="s">
        <v>280</v>
      </c>
      <c r="H139" s="230">
        <v>104.65000000000001</v>
      </c>
      <c r="I139" s="231"/>
      <c r="J139" s="232">
        <f>ROUND(I139*H139,2)</f>
        <v>0</v>
      </c>
      <c r="K139" s="233"/>
      <c r="L139" s="43"/>
      <c r="M139" s="234" t="s">
        <v>1</v>
      </c>
      <c r="N139" s="235" t="s">
        <v>41</v>
      </c>
      <c r="O139" s="90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8" t="s">
        <v>144</v>
      </c>
      <c r="AT139" s="238" t="s">
        <v>141</v>
      </c>
      <c r="AU139" s="238" t="s">
        <v>85</v>
      </c>
      <c r="AY139" s="16" t="s">
        <v>140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6" t="s">
        <v>83</v>
      </c>
      <c r="BK139" s="239">
        <f>ROUND(I139*H139,2)</f>
        <v>0</v>
      </c>
      <c r="BL139" s="16" t="s">
        <v>144</v>
      </c>
      <c r="BM139" s="238" t="s">
        <v>296</v>
      </c>
    </row>
    <row r="140" s="14" customFormat="1">
      <c r="A140" s="14"/>
      <c r="B140" s="251"/>
      <c r="C140" s="252"/>
      <c r="D140" s="242" t="s">
        <v>146</v>
      </c>
      <c r="E140" s="253" t="s">
        <v>1</v>
      </c>
      <c r="F140" s="254" t="s">
        <v>292</v>
      </c>
      <c r="G140" s="252"/>
      <c r="H140" s="255">
        <v>104.65000000000001</v>
      </c>
      <c r="I140" s="256"/>
      <c r="J140" s="252"/>
      <c r="K140" s="252"/>
      <c r="L140" s="257"/>
      <c r="M140" s="258"/>
      <c r="N140" s="259"/>
      <c r="O140" s="259"/>
      <c r="P140" s="259"/>
      <c r="Q140" s="259"/>
      <c r="R140" s="259"/>
      <c r="S140" s="259"/>
      <c r="T140" s="26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1" t="s">
        <v>146</v>
      </c>
      <c r="AU140" s="261" t="s">
        <v>85</v>
      </c>
      <c r="AV140" s="14" t="s">
        <v>85</v>
      </c>
      <c r="AW140" s="14" t="s">
        <v>32</v>
      </c>
      <c r="AX140" s="14" t="s">
        <v>83</v>
      </c>
      <c r="AY140" s="261" t="s">
        <v>140</v>
      </c>
    </row>
    <row r="141" s="13" customFormat="1">
      <c r="A141" s="13"/>
      <c r="B141" s="240"/>
      <c r="C141" s="241"/>
      <c r="D141" s="242" t="s">
        <v>146</v>
      </c>
      <c r="E141" s="243" t="s">
        <v>1</v>
      </c>
      <c r="F141" s="244" t="s">
        <v>297</v>
      </c>
      <c r="G141" s="241"/>
      <c r="H141" s="243" t="s">
        <v>1</v>
      </c>
      <c r="I141" s="245"/>
      <c r="J141" s="241"/>
      <c r="K141" s="241"/>
      <c r="L141" s="246"/>
      <c r="M141" s="247"/>
      <c r="N141" s="248"/>
      <c r="O141" s="248"/>
      <c r="P141" s="248"/>
      <c r="Q141" s="248"/>
      <c r="R141" s="248"/>
      <c r="S141" s="248"/>
      <c r="T141" s="24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0" t="s">
        <v>146</v>
      </c>
      <c r="AU141" s="250" t="s">
        <v>85</v>
      </c>
      <c r="AV141" s="13" t="s">
        <v>83</v>
      </c>
      <c r="AW141" s="13" t="s">
        <v>32</v>
      </c>
      <c r="AX141" s="13" t="s">
        <v>76</v>
      </c>
      <c r="AY141" s="250" t="s">
        <v>140</v>
      </c>
    </row>
    <row r="142" s="2" customFormat="1" ht="14.4" customHeight="1">
      <c r="A142" s="37"/>
      <c r="B142" s="38"/>
      <c r="C142" s="226" t="s">
        <v>165</v>
      </c>
      <c r="D142" s="226" t="s">
        <v>141</v>
      </c>
      <c r="E142" s="227" t="s">
        <v>298</v>
      </c>
      <c r="F142" s="228" t="s">
        <v>299</v>
      </c>
      <c r="G142" s="229" t="s">
        <v>280</v>
      </c>
      <c r="H142" s="230">
        <v>104.65000000000001</v>
      </c>
      <c r="I142" s="231"/>
      <c r="J142" s="232">
        <f>ROUND(I142*H142,2)</f>
        <v>0</v>
      </c>
      <c r="K142" s="233"/>
      <c r="L142" s="43"/>
      <c r="M142" s="234" t="s">
        <v>1</v>
      </c>
      <c r="N142" s="235" t="s">
        <v>41</v>
      </c>
      <c r="O142" s="90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8" t="s">
        <v>144</v>
      </c>
      <c r="AT142" s="238" t="s">
        <v>141</v>
      </c>
      <c r="AU142" s="238" t="s">
        <v>85</v>
      </c>
      <c r="AY142" s="16" t="s">
        <v>140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6" t="s">
        <v>83</v>
      </c>
      <c r="BK142" s="239">
        <f>ROUND(I142*H142,2)</f>
        <v>0</v>
      </c>
      <c r="BL142" s="16" t="s">
        <v>144</v>
      </c>
      <c r="BM142" s="238" t="s">
        <v>300</v>
      </c>
    </row>
    <row r="143" s="14" customFormat="1">
      <c r="A143" s="14"/>
      <c r="B143" s="251"/>
      <c r="C143" s="252"/>
      <c r="D143" s="242" t="s">
        <v>146</v>
      </c>
      <c r="E143" s="253" t="s">
        <v>1</v>
      </c>
      <c r="F143" s="254" t="s">
        <v>292</v>
      </c>
      <c r="G143" s="252"/>
      <c r="H143" s="255">
        <v>104.65000000000001</v>
      </c>
      <c r="I143" s="256"/>
      <c r="J143" s="252"/>
      <c r="K143" s="252"/>
      <c r="L143" s="257"/>
      <c r="M143" s="258"/>
      <c r="N143" s="259"/>
      <c r="O143" s="259"/>
      <c r="P143" s="259"/>
      <c r="Q143" s="259"/>
      <c r="R143" s="259"/>
      <c r="S143" s="259"/>
      <c r="T143" s="26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1" t="s">
        <v>146</v>
      </c>
      <c r="AU143" s="261" t="s">
        <v>85</v>
      </c>
      <c r="AV143" s="14" t="s">
        <v>85</v>
      </c>
      <c r="AW143" s="14" t="s">
        <v>32</v>
      </c>
      <c r="AX143" s="14" t="s">
        <v>83</v>
      </c>
      <c r="AY143" s="261" t="s">
        <v>140</v>
      </c>
    </row>
    <row r="144" s="13" customFormat="1">
      <c r="A144" s="13"/>
      <c r="B144" s="240"/>
      <c r="C144" s="241"/>
      <c r="D144" s="242" t="s">
        <v>146</v>
      </c>
      <c r="E144" s="243" t="s">
        <v>1</v>
      </c>
      <c r="F144" s="244" t="s">
        <v>301</v>
      </c>
      <c r="G144" s="241"/>
      <c r="H144" s="243" t="s">
        <v>1</v>
      </c>
      <c r="I144" s="245"/>
      <c r="J144" s="241"/>
      <c r="K144" s="241"/>
      <c r="L144" s="246"/>
      <c r="M144" s="247"/>
      <c r="N144" s="248"/>
      <c r="O144" s="248"/>
      <c r="P144" s="248"/>
      <c r="Q144" s="248"/>
      <c r="R144" s="248"/>
      <c r="S144" s="248"/>
      <c r="T144" s="24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0" t="s">
        <v>146</v>
      </c>
      <c r="AU144" s="250" t="s">
        <v>85</v>
      </c>
      <c r="AV144" s="13" t="s">
        <v>83</v>
      </c>
      <c r="AW144" s="13" t="s">
        <v>32</v>
      </c>
      <c r="AX144" s="13" t="s">
        <v>76</v>
      </c>
      <c r="AY144" s="250" t="s">
        <v>140</v>
      </c>
    </row>
    <row r="145" s="2" customFormat="1" ht="22.2" customHeight="1">
      <c r="A145" s="37"/>
      <c r="B145" s="38"/>
      <c r="C145" s="226" t="s">
        <v>173</v>
      </c>
      <c r="D145" s="226" t="s">
        <v>141</v>
      </c>
      <c r="E145" s="227" t="s">
        <v>302</v>
      </c>
      <c r="F145" s="228" t="s">
        <v>303</v>
      </c>
      <c r="G145" s="229" t="s">
        <v>143</v>
      </c>
      <c r="H145" s="230">
        <v>1185</v>
      </c>
      <c r="I145" s="231"/>
      <c r="J145" s="232">
        <f>ROUND(I145*H145,2)</f>
        <v>0</v>
      </c>
      <c r="K145" s="233"/>
      <c r="L145" s="43"/>
      <c r="M145" s="234" t="s">
        <v>1</v>
      </c>
      <c r="N145" s="235" t="s">
        <v>41</v>
      </c>
      <c r="O145" s="90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8" t="s">
        <v>144</v>
      </c>
      <c r="AT145" s="238" t="s">
        <v>141</v>
      </c>
      <c r="AU145" s="238" t="s">
        <v>85</v>
      </c>
      <c r="AY145" s="16" t="s">
        <v>140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6" t="s">
        <v>83</v>
      </c>
      <c r="BK145" s="239">
        <f>ROUND(I145*H145,2)</f>
        <v>0</v>
      </c>
      <c r="BL145" s="16" t="s">
        <v>144</v>
      </c>
      <c r="BM145" s="238" t="s">
        <v>304</v>
      </c>
    </row>
    <row r="146" s="14" customFormat="1">
      <c r="A146" s="14"/>
      <c r="B146" s="251"/>
      <c r="C146" s="252"/>
      <c r="D146" s="242" t="s">
        <v>146</v>
      </c>
      <c r="E146" s="253" t="s">
        <v>1</v>
      </c>
      <c r="F146" s="254" t="s">
        <v>305</v>
      </c>
      <c r="G146" s="252"/>
      <c r="H146" s="255">
        <v>1185</v>
      </c>
      <c r="I146" s="256"/>
      <c r="J146" s="252"/>
      <c r="K146" s="252"/>
      <c r="L146" s="257"/>
      <c r="M146" s="258"/>
      <c r="N146" s="259"/>
      <c r="O146" s="259"/>
      <c r="P146" s="259"/>
      <c r="Q146" s="259"/>
      <c r="R146" s="259"/>
      <c r="S146" s="259"/>
      <c r="T146" s="26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1" t="s">
        <v>146</v>
      </c>
      <c r="AU146" s="261" t="s">
        <v>85</v>
      </c>
      <c r="AV146" s="14" t="s">
        <v>85</v>
      </c>
      <c r="AW146" s="14" t="s">
        <v>32</v>
      </c>
      <c r="AX146" s="14" t="s">
        <v>83</v>
      </c>
      <c r="AY146" s="261" t="s">
        <v>140</v>
      </c>
    </row>
    <row r="147" s="13" customFormat="1">
      <c r="A147" s="13"/>
      <c r="B147" s="240"/>
      <c r="C147" s="241"/>
      <c r="D147" s="242" t="s">
        <v>146</v>
      </c>
      <c r="E147" s="243" t="s">
        <v>1</v>
      </c>
      <c r="F147" s="244" t="s">
        <v>306</v>
      </c>
      <c r="G147" s="241"/>
      <c r="H147" s="243" t="s">
        <v>1</v>
      </c>
      <c r="I147" s="245"/>
      <c r="J147" s="241"/>
      <c r="K147" s="241"/>
      <c r="L147" s="246"/>
      <c r="M147" s="247"/>
      <c r="N147" s="248"/>
      <c r="O147" s="248"/>
      <c r="P147" s="248"/>
      <c r="Q147" s="248"/>
      <c r="R147" s="248"/>
      <c r="S147" s="248"/>
      <c r="T147" s="24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0" t="s">
        <v>146</v>
      </c>
      <c r="AU147" s="250" t="s">
        <v>85</v>
      </c>
      <c r="AV147" s="13" t="s">
        <v>83</v>
      </c>
      <c r="AW147" s="13" t="s">
        <v>32</v>
      </c>
      <c r="AX147" s="13" t="s">
        <v>76</v>
      </c>
      <c r="AY147" s="250" t="s">
        <v>140</v>
      </c>
    </row>
    <row r="148" s="2" customFormat="1" ht="30" customHeight="1">
      <c r="A148" s="37"/>
      <c r="B148" s="38"/>
      <c r="C148" s="226" t="s">
        <v>181</v>
      </c>
      <c r="D148" s="226" t="s">
        <v>141</v>
      </c>
      <c r="E148" s="227" t="s">
        <v>307</v>
      </c>
      <c r="F148" s="228" t="s">
        <v>308</v>
      </c>
      <c r="G148" s="229" t="s">
        <v>280</v>
      </c>
      <c r="H148" s="230">
        <v>468</v>
      </c>
      <c r="I148" s="231"/>
      <c r="J148" s="232">
        <f>ROUND(I148*H148,2)</f>
        <v>0</v>
      </c>
      <c r="K148" s="233"/>
      <c r="L148" s="43"/>
      <c r="M148" s="234" t="s">
        <v>1</v>
      </c>
      <c r="N148" s="235" t="s">
        <v>41</v>
      </c>
      <c r="O148" s="90"/>
      <c r="P148" s="236">
        <f>O148*H148</f>
        <v>0</v>
      </c>
      <c r="Q148" s="236">
        <v>0.035400000000000001</v>
      </c>
      <c r="R148" s="236">
        <f>Q148*H148</f>
        <v>16.5672</v>
      </c>
      <c r="S148" s="236">
        <v>0</v>
      </c>
      <c r="T148" s="237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8" t="s">
        <v>144</v>
      </c>
      <c r="AT148" s="238" t="s">
        <v>141</v>
      </c>
      <c r="AU148" s="238" t="s">
        <v>85</v>
      </c>
      <c r="AY148" s="16" t="s">
        <v>140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6" t="s">
        <v>83</v>
      </c>
      <c r="BK148" s="239">
        <f>ROUND(I148*H148,2)</f>
        <v>0</v>
      </c>
      <c r="BL148" s="16" t="s">
        <v>144</v>
      </c>
      <c r="BM148" s="238" t="s">
        <v>309</v>
      </c>
    </row>
    <row r="149" s="14" customFormat="1">
      <c r="A149" s="14"/>
      <c r="B149" s="251"/>
      <c r="C149" s="252"/>
      <c r="D149" s="242" t="s">
        <v>146</v>
      </c>
      <c r="E149" s="253" t="s">
        <v>1</v>
      </c>
      <c r="F149" s="254" t="s">
        <v>310</v>
      </c>
      <c r="G149" s="252"/>
      <c r="H149" s="255">
        <v>468</v>
      </c>
      <c r="I149" s="256"/>
      <c r="J149" s="252"/>
      <c r="K149" s="252"/>
      <c r="L149" s="257"/>
      <c r="M149" s="258"/>
      <c r="N149" s="259"/>
      <c r="O149" s="259"/>
      <c r="P149" s="259"/>
      <c r="Q149" s="259"/>
      <c r="R149" s="259"/>
      <c r="S149" s="259"/>
      <c r="T149" s="260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1" t="s">
        <v>146</v>
      </c>
      <c r="AU149" s="261" t="s">
        <v>85</v>
      </c>
      <c r="AV149" s="14" t="s">
        <v>85</v>
      </c>
      <c r="AW149" s="14" t="s">
        <v>32</v>
      </c>
      <c r="AX149" s="14" t="s">
        <v>83</v>
      </c>
      <c r="AY149" s="261" t="s">
        <v>140</v>
      </c>
    </row>
    <row r="150" s="13" customFormat="1">
      <c r="A150" s="13"/>
      <c r="B150" s="240"/>
      <c r="C150" s="241"/>
      <c r="D150" s="242" t="s">
        <v>146</v>
      </c>
      <c r="E150" s="243" t="s">
        <v>1</v>
      </c>
      <c r="F150" s="244" t="s">
        <v>311</v>
      </c>
      <c r="G150" s="241"/>
      <c r="H150" s="243" t="s">
        <v>1</v>
      </c>
      <c r="I150" s="245"/>
      <c r="J150" s="241"/>
      <c r="K150" s="241"/>
      <c r="L150" s="246"/>
      <c r="M150" s="247"/>
      <c r="N150" s="248"/>
      <c r="O150" s="248"/>
      <c r="P150" s="248"/>
      <c r="Q150" s="248"/>
      <c r="R150" s="248"/>
      <c r="S150" s="248"/>
      <c r="T150" s="24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0" t="s">
        <v>146</v>
      </c>
      <c r="AU150" s="250" t="s">
        <v>85</v>
      </c>
      <c r="AV150" s="13" t="s">
        <v>83</v>
      </c>
      <c r="AW150" s="13" t="s">
        <v>32</v>
      </c>
      <c r="AX150" s="13" t="s">
        <v>76</v>
      </c>
      <c r="AY150" s="250" t="s">
        <v>140</v>
      </c>
    </row>
    <row r="151" s="2" customFormat="1" ht="14.4" customHeight="1">
      <c r="A151" s="37"/>
      <c r="B151" s="38"/>
      <c r="C151" s="226" t="s">
        <v>187</v>
      </c>
      <c r="D151" s="226" t="s">
        <v>141</v>
      </c>
      <c r="E151" s="227" t="s">
        <v>312</v>
      </c>
      <c r="F151" s="228" t="s">
        <v>313</v>
      </c>
      <c r="G151" s="229" t="s">
        <v>259</v>
      </c>
      <c r="H151" s="230">
        <v>1</v>
      </c>
      <c r="I151" s="231"/>
      <c r="J151" s="232">
        <f>ROUND(I151*H151,2)</f>
        <v>0</v>
      </c>
      <c r="K151" s="233"/>
      <c r="L151" s="43"/>
      <c r="M151" s="234" t="s">
        <v>1</v>
      </c>
      <c r="N151" s="235" t="s">
        <v>41</v>
      </c>
      <c r="O151" s="90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8" t="s">
        <v>144</v>
      </c>
      <c r="AT151" s="238" t="s">
        <v>141</v>
      </c>
      <c r="AU151" s="238" t="s">
        <v>85</v>
      </c>
      <c r="AY151" s="16" t="s">
        <v>140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6" t="s">
        <v>83</v>
      </c>
      <c r="BK151" s="239">
        <f>ROUND(I151*H151,2)</f>
        <v>0</v>
      </c>
      <c r="BL151" s="16" t="s">
        <v>144</v>
      </c>
      <c r="BM151" s="238" t="s">
        <v>314</v>
      </c>
    </row>
    <row r="152" s="14" customFormat="1">
      <c r="A152" s="14"/>
      <c r="B152" s="251"/>
      <c r="C152" s="252"/>
      <c r="D152" s="242" t="s">
        <v>146</v>
      </c>
      <c r="E152" s="253" t="s">
        <v>1</v>
      </c>
      <c r="F152" s="254" t="s">
        <v>315</v>
      </c>
      <c r="G152" s="252"/>
      <c r="H152" s="255">
        <v>1</v>
      </c>
      <c r="I152" s="256"/>
      <c r="J152" s="252"/>
      <c r="K152" s="252"/>
      <c r="L152" s="257"/>
      <c r="M152" s="258"/>
      <c r="N152" s="259"/>
      <c r="O152" s="259"/>
      <c r="P152" s="259"/>
      <c r="Q152" s="259"/>
      <c r="R152" s="259"/>
      <c r="S152" s="259"/>
      <c r="T152" s="260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1" t="s">
        <v>146</v>
      </c>
      <c r="AU152" s="261" t="s">
        <v>85</v>
      </c>
      <c r="AV152" s="14" t="s">
        <v>85</v>
      </c>
      <c r="AW152" s="14" t="s">
        <v>32</v>
      </c>
      <c r="AX152" s="14" t="s">
        <v>83</v>
      </c>
      <c r="AY152" s="261" t="s">
        <v>140</v>
      </c>
    </row>
    <row r="153" s="12" customFormat="1" ht="22.8" customHeight="1">
      <c r="A153" s="12"/>
      <c r="B153" s="210"/>
      <c r="C153" s="211"/>
      <c r="D153" s="212" t="s">
        <v>75</v>
      </c>
      <c r="E153" s="224" t="s">
        <v>85</v>
      </c>
      <c r="F153" s="224" t="s">
        <v>316</v>
      </c>
      <c r="G153" s="211"/>
      <c r="H153" s="211"/>
      <c r="I153" s="214"/>
      <c r="J153" s="225">
        <f>BK153</f>
        <v>0</v>
      </c>
      <c r="K153" s="211"/>
      <c r="L153" s="216"/>
      <c r="M153" s="217"/>
      <c r="N153" s="218"/>
      <c r="O153" s="218"/>
      <c r="P153" s="219">
        <f>SUM(P154:P156)</f>
        <v>0</v>
      </c>
      <c r="Q153" s="218"/>
      <c r="R153" s="219">
        <f>SUM(R154:R156)</f>
        <v>37.882449999999999</v>
      </c>
      <c r="S153" s="218"/>
      <c r="T153" s="220">
        <f>SUM(T154:T156)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1" t="s">
        <v>83</v>
      </c>
      <c r="AT153" s="222" t="s">
        <v>75</v>
      </c>
      <c r="AU153" s="222" t="s">
        <v>83</v>
      </c>
      <c r="AY153" s="221" t="s">
        <v>140</v>
      </c>
      <c r="BK153" s="223">
        <f>SUM(BK154:BK156)</f>
        <v>0</v>
      </c>
    </row>
    <row r="154" s="2" customFormat="1" ht="34.8" customHeight="1">
      <c r="A154" s="37"/>
      <c r="B154" s="38"/>
      <c r="C154" s="226" t="s">
        <v>192</v>
      </c>
      <c r="D154" s="226" t="s">
        <v>141</v>
      </c>
      <c r="E154" s="227" t="s">
        <v>317</v>
      </c>
      <c r="F154" s="228" t="s">
        <v>318</v>
      </c>
      <c r="G154" s="229" t="s">
        <v>200</v>
      </c>
      <c r="H154" s="230">
        <v>185</v>
      </c>
      <c r="I154" s="231"/>
      <c r="J154" s="232">
        <f>ROUND(I154*H154,2)</f>
        <v>0</v>
      </c>
      <c r="K154" s="233"/>
      <c r="L154" s="43"/>
      <c r="M154" s="234" t="s">
        <v>1</v>
      </c>
      <c r="N154" s="235" t="s">
        <v>41</v>
      </c>
      <c r="O154" s="90"/>
      <c r="P154" s="236">
        <f>O154*H154</f>
        <v>0</v>
      </c>
      <c r="Q154" s="236">
        <v>0.20477000000000001</v>
      </c>
      <c r="R154" s="236">
        <f>Q154*H154</f>
        <v>37.882449999999999</v>
      </c>
      <c r="S154" s="236">
        <v>0</v>
      </c>
      <c r="T154" s="237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8" t="s">
        <v>144</v>
      </c>
      <c r="AT154" s="238" t="s">
        <v>141</v>
      </c>
      <c r="AU154" s="238" t="s">
        <v>85</v>
      </c>
      <c r="AY154" s="16" t="s">
        <v>140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6" t="s">
        <v>83</v>
      </c>
      <c r="BK154" s="239">
        <f>ROUND(I154*H154,2)</f>
        <v>0</v>
      </c>
      <c r="BL154" s="16" t="s">
        <v>144</v>
      </c>
      <c r="BM154" s="238" t="s">
        <v>319</v>
      </c>
    </row>
    <row r="155" s="14" customFormat="1">
      <c r="A155" s="14"/>
      <c r="B155" s="251"/>
      <c r="C155" s="252"/>
      <c r="D155" s="242" t="s">
        <v>146</v>
      </c>
      <c r="E155" s="253" t="s">
        <v>1</v>
      </c>
      <c r="F155" s="254" t="s">
        <v>320</v>
      </c>
      <c r="G155" s="252"/>
      <c r="H155" s="255">
        <v>185</v>
      </c>
      <c r="I155" s="256"/>
      <c r="J155" s="252"/>
      <c r="K155" s="252"/>
      <c r="L155" s="257"/>
      <c r="M155" s="258"/>
      <c r="N155" s="259"/>
      <c r="O155" s="259"/>
      <c r="P155" s="259"/>
      <c r="Q155" s="259"/>
      <c r="R155" s="259"/>
      <c r="S155" s="259"/>
      <c r="T155" s="26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1" t="s">
        <v>146</v>
      </c>
      <c r="AU155" s="261" t="s">
        <v>85</v>
      </c>
      <c r="AV155" s="14" t="s">
        <v>85</v>
      </c>
      <c r="AW155" s="14" t="s">
        <v>32</v>
      </c>
      <c r="AX155" s="14" t="s">
        <v>83</v>
      </c>
      <c r="AY155" s="261" t="s">
        <v>140</v>
      </c>
    </row>
    <row r="156" s="13" customFormat="1">
      <c r="A156" s="13"/>
      <c r="B156" s="240"/>
      <c r="C156" s="241"/>
      <c r="D156" s="242" t="s">
        <v>146</v>
      </c>
      <c r="E156" s="243" t="s">
        <v>1</v>
      </c>
      <c r="F156" s="244" t="s">
        <v>321</v>
      </c>
      <c r="G156" s="241"/>
      <c r="H156" s="243" t="s">
        <v>1</v>
      </c>
      <c r="I156" s="245"/>
      <c r="J156" s="241"/>
      <c r="K156" s="241"/>
      <c r="L156" s="246"/>
      <c r="M156" s="247"/>
      <c r="N156" s="248"/>
      <c r="O156" s="248"/>
      <c r="P156" s="248"/>
      <c r="Q156" s="248"/>
      <c r="R156" s="248"/>
      <c r="S156" s="248"/>
      <c r="T156" s="24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0" t="s">
        <v>146</v>
      </c>
      <c r="AU156" s="250" t="s">
        <v>85</v>
      </c>
      <c r="AV156" s="13" t="s">
        <v>83</v>
      </c>
      <c r="AW156" s="13" t="s">
        <v>32</v>
      </c>
      <c r="AX156" s="13" t="s">
        <v>76</v>
      </c>
      <c r="AY156" s="250" t="s">
        <v>140</v>
      </c>
    </row>
    <row r="157" s="12" customFormat="1" ht="22.8" customHeight="1">
      <c r="A157" s="12"/>
      <c r="B157" s="210"/>
      <c r="C157" s="211"/>
      <c r="D157" s="212" t="s">
        <v>75</v>
      </c>
      <c r="E157" s="224" t="s">
        <v>165</v>
      </c>
      <c r="F157" s="224" t="s">
        <v>322</v>
      </c>
      <c r="G157" s="211"/>
      <c r="H157" s="211"/>
      <c r="I157" s="214"/>
      <c r="J157" s="225">
        <f>BK157</f>
        <v>0</v>
      </c>
      <c r="K157" s="211"/>
      <c r="L157" s="216"/>
      <c r="M157" s="217"/>
      <c r="N157" s="218"/>
      <c r="O157" s="218"/>
      <c r="P157" s="219">
        <f>SUM(P158:P236)</f>
        <v>0</v>
      </c>
      <c r="Q157" s="218"/>
      <c r="R157" s="219">
        <f>SUM(R158:R236)</f>
        <v>639.45328579999989</v>
      </c>
      <c r="S157" s="218"/>
      <c r="T157" s="220">
        <f>SUM(T158:T236)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1" t="s">
        <v>83</v>
      </c>
      <c r="AT157" s="222" t="s">
        <v>75</v>
      </c>
      <c r="AU157" s="222" t="s">
        <v>83</v>
      </c>
      <c r="AY157" s="221" t="s">
        <v>140</v>
      </c>
      <c r="BK157" s="223">
        <f>SUM(BK158:BK236)</f>
        <v>0</v>
      </c>
    </row>
    <row r="158" s="2" customFormat="1" ht="22.2" customHeight="1">
      <c r="A158" s="37"/>
      <c r="B158" s="38"/>
      <c r="C158" s="226" t="s">
        <v>197</v>
      </c>
      <c r="D158" s="226" t="s">
        <v>141</v>
      </c>
      <c r="E158" s="227" t="s">
        <v>323</v>
      </c>
      <c r="F158" s="228" t="s">
        <v>324</v>
      </c>
      <c r="G158" s="229" t="s">
        <v>280</v>
      </c>
      <c r="H158" s="230">
        <v>186</v>
      </c>
      <c r="I158" s="231"/>
      <c r="J158" s="232">
        <f>ROUND(I158*H158,2)</f>
        <v>0</v>
      </c>
      <c r="K158" s="233"/>
      <c r="L158" s="43"/>
      <c r="M158" s="234" t="s">
        <v>1</v>
      </c>
      <c r="N158" s="235" t="s">
        <v>41</v>
      </c>
      <c r="O158" s="90"/>
      <c r="P158" s="236">
        <f>O158*H158</f>
        <v>0</v>
      </c>
      <c r="Q158" s="236">
        <v>1.9312499999999999</v>
      </c>
      <c r="R158" s="236">
        <f>Q158*H158</f>
        <v>359.21249999999998</v>
      </c>
      <c r="S158" s="236">
        <v>0</v>
      </c>
      <c r="T158" s="23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8" t="s">
        <v>144</v>
      </c>
      <c r="AT158" s="238" t="s">
        <v>141</v>
      </c>
      <c r="AU158" s="238" t="s">
        <v>85</v>
      </c>
      <c r="AY158" s="16" t="s">
        <v>140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6" t="s">
        <v>83</v>
      </c>
      <c r="BK158" s="239">
        <f>ROUND(I158*H158,2)</f>
        <v>0</v>
      </c>
      <c r="BL158" s="16" t="s">
        <v>144</v>
      </c>
      <c r="BM158" s="238" t="s">
        <v>325</v>
      </c>
    </row>
    <row r="159" s="14" customFormat="1">
      <c r="A159" s="14"/>
      <c r="B159" s="251"/>
      <c r="C159" s="252"/>
      <c r="D159" s="242" t="s">
        <v>146</v>
      </c>
      <c r="E159" s="253" t="s">
        <v>1</v>
      </c>
      <c r="F159" s="254" t="s">
        <v>326</v>
      </c>
      <c r="G159" s="252"/>
      <c r="H159" s="255">
        <v>186</v>
      </c>
      <c r="I159" s="256"/>
      <c r="J159" s="252"/>
      <c r="K159" s="252"/>
      <c r="L159" s="257"/>
      <c r="M159" s="258"/>
      <c r="N159" s="259"/>
      <c r="O159" s="259"/>
      <c r="P159" s="259"/>
      <c r="Q159" s="259"/>
      <c r="R159" s="259"/>
      <c r="S159" s="259"/>
      <c r="T159" s="26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1" t="s">
        <v>146</v>
      </c>
      <c r="AU159" s="261" t="s">
        <v>85</v>
      </c>
      <c r="AV159" s="14" t="s">
        <v>85</v>
      </c>
      <c r="AW159" s="14" t="s">
        <v>32</v>
      </c>
      <c r="AX159" s="14" t="s">
        <v>83</v>
      </c>
      <c r="AY159" s="261" t="s">
        <v>140</v>
      </c>
    </row>
    <row r="160" s="13" customFormat="1">
      <c r="A160" s="13"/>
      <c r="B160" s="240"/>
      <c r="C160" s="241"/>
      <c r="D160" s="242" t="s">
        <v>146</v>
      </c>
      <c r="E160" s="243" t="s">
        <v>1</v>
      </c>
      <c r="F160" s="244" t="s">
        <v>327</v>
      </c>
      <c r="G160" s="241"/>
      <c r="H160" s="243" t="s">
        <v>1</v>
      </c>
      <c r="I160" s="245"/>
      <c r="J160" s="241"/>
      <c r="K160" s="241"/>
      <c r="L160" s="246"/>
      <c r="M160" s="247"/>
      <c r="N160" s="248"/>
      <c r="O160" s="248"/>
      <c r="P160" s="248"/>
      <c r="Q160" s="248"/>
      <c r="R160" s="248"/>
      <c r="S160" s="248"/>
      <c r="T160" s="24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0" t="s">
        <v>146</v>
      </c>
      <c r="AU160" s="250" t="s">
        <v>85</v>
      </c>
      <c r="AV160" s="13" t="s">
        <v>83</v>
      </c>
      <c r="AW160" s="13" t="s">
        <v>32</v>
      </c>
      <c r="AX160" s="13" t="s">
        <v>76</v>
      </c>
      <c r="AY160" s="250" t="s">
        <v>140</v>
      </c>
    </row>
    <row r="161" s="2" customFormat="1" ht="22.2" customHeight="1">
      <c r="A161" s="37"/>
      <c r="B161" s="38"/>
      <c r="C161" s="226" t="s">
        <v>205</v>
      </c>
      <c r="D161" s="226" t="s">
        <v>141</v>
      </c>
      <c r="E161" s="227" t="s">
        <v>328</v>
      </c>
      <c r="F161" s="228" t="s">
        <v>329</v>
      </c>
      <c r="G161" s="229" t="s">
        <v>143</v>
      </c>
      <c r="H161" s="230">
        <v>314</v>
      </c>
      <c r="I161" s="231"/>
      <c r="J161" s="232">
        <f>ROUND(I161*H161,2)</f>
        <v>0</v>
      </c>
      <c r="K161" s="233"/>
      <c r="L161" s="43"/>
      <c r="M161" s="234" t="s">
        <v>1</v>
      </c>
      <c r="N161" s="235" t="s">
        <v>41</v>
      </c>
      <c r="O161" s="90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8" t="s">
        <v>144</v>
      </c>
      <c r="AT161" s="238" t="s">
        <v>141</v>
      </c>
      <c r="AU161" s="238" t="s">
        <v>85</v>
      </c>
      <c r="AY161" s="16" t="s">
        <v>140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6" t="s">
        <v>83</v>
      </c>
      <c r="BK161" s="239">
        <f>ROUND(I161*H161,2)</f>
        <v>0</v>
      </c>
      <c r="BL161" s="16" t="s">
        <v>144</v>
      </c>
      <c r="BM161" s="238" t="s">
        <v>330</v>
      </c>
    </row>
    <row r="162" s="14" customFormat="1">
      <c r="A162" s="14"/>
      <c r="B162" s="251"/>
      <c r="C162" s="252"/>
      <c r="D162" s="242" t="s">
        <v>146</v>
      </c>
      <c r="E162" s="253" t="s">
        <v>1</v>
      </c>
      <c r="F162" s="254" t="s">
        <v>331</v>
      </c>
      <c r="G162" s="252"/>
      <c r="H162" s="255">
        <v>314</v>
      </c>
      <c r="I162" s="256"/>
      <c r="J162" s="252"/>
      <c r="K162" s="252"/>
      <c r="L162" s="257"/>
      <c r="M162" s="258"/>
      <c r="N162" s="259"/>
      <c r="O162" s="259"/>
      <c r="P162" s="259"/>
      <c r="Q162" s="259"/>
      <c r="R162" s="259"/>
      <c r="S162" s="259"/>
      <c r="T162" s="26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1" t="s">
        <v>146</v>
      </c>
      <c r="AU162" s="261" t="s">
        <v>85</v>
      </c>
      <c r="AV162" s="14" t="s">
        <v>85</v>
      </c>
      <c r="AW162" s="14" t="s">
        <v>32</v>
      </c>
      <c r="AX162" s="14" t="s">
        <v>83</v>
      </c>
      <c r="AY162" s="261" t="s">
        <v>140</v>
      </c>
    </row>
    <row r="163" s="13" customFormat="1">
      <c r="A163" s="13"/>
      <c r="B163" s="240"/>
      <c r="C163" s="241"/>
      <c r="D163" s="242" t="s">
        <v>146</v>
      </c>
      <c r="E163" s="243" t="s">
        <v>1</v>
      </c>
      <c r="F163" s="244" t="s">
        <v>332</v>
      </c>
      <c r="G163" s="241"/>
      <c r="H163" s="243" t="s">
        <v>1</v>
      </c>
      <c r="I163" s="245"/>
      <c r="J163" s="241"/>
      <c r="K163" s="241"/>
      <c r="L163" s="246"/>
      <c r="M163" s="247"/>
      <c r="N163" s="248"/>
      <c r="O163" s="248"/>
      <c r="P163" s="248"/>
      <c r="Q163" s="248"/>
      <c r="R163" s="248"/>
      <c r="S163" s="248"/>
      <c r="T163" s="24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0" t="s">
        <v>146</v>
      </c>
      <c r="AU163" s="250" t="s">
        <v>85</v>
      </c>
      <c r="AV163" s="13" t="s">
        <v>83</v>
      </c>
      <c r="AW163" s="13" t="s">
        <v>32</v>
      </c>
      <c r="AX163" s="13" t="s">
        <v>76</v>
      </c>
      <c r="AY163" s="250" t="s">
        <v>140</v>
      </c>
    </row>
    <row r="164" s="2" customFormat="1" ht="22.2" customHeight="1">
      <c r="A164" s="37"/>
      <c r="B164" s="38"/>
      <c r="C164" s="226" t="s">
        <v>8</v>
      </c>
      <c r="D164" s="226" t="s">
        <v>141</v>
      </c>
      <c r="E164" s="227" t="s">
        <v>333</v>
      </c>
      <c r="F164" s="228" t="s">
        <v>334</v>
      </c>
      <c r="G164" s="229" t="s">
        <v>143</v>
      </c>
      <c r="H164" s="230">
        <v>320.27999999999997</v>
      </c>
      <c r="I164" s="231"/>
      <c r="J164" s="232">
        <f>ROUND(I164*H164,2)</f>
        <v>0</v>
      </c>
      <c r="K164" s="233"/>
      <c r="L164" s="43"/>
      <c r="M164" s="234" t="s">
        <v>1</v>
      </c>
      <c r="N164" s="235" t="s">
        <v>41</v>
      </c>
      <c r="O164" s="90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8" t="s">
        <v>144</v>
      </c>
      <c r="AT164" s="238" t="s">
        <v>141</v>
      </c>
      <c r="AU164" s="238" t="s">
        <v>85</v>
      </c>
      <c r="AY164" s="16" t="s">
        <v>140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6" t="s">
        <v>83</v>
      </c>
      <c r="BK164" s="239">
        <f>ROUND(I164*H164,2)</f>
        <v>0</v>
      </c>
      <c r="BL164" s="16" t="s">
        <v>144</v>
      </c>
      <c r="BM164" s="238" t="s">
        <v>335</v>
      </c>
    </row>
    <row r="165" s="14" customFormat="1">
      <c r="A165" s="14"/>
      <c r="B165" s="251"/>
      <c r="C165" s="252"/>
      <c r="D165" s="242" t="s">
        <v>146</v>
      </c>
      <c r="E165" s="253" t="s">
        <v>1</v>
      </c>
      <c r="F165" s="254" t="s">
        <v>336</v>
      </c>
      <c r="G165" s="252"/>
      <c r="H165" s="255">
        <v>320.27999999999997</v>
      </c>
      <c r="I165" s="256"/>
      <c r="J165" s="252"/>
      <c r="K165" s="252"/>
      <c r="L165" s="257"/>
      <c r="M165" s="258"/>
      <c r="N165" s="259"/>
      <c r="O165" s="259"/>
      <c r="P165" s="259"/>
      <c r="Q165" s="259"/>
      <c r="R165" s="259"/>
      <c r="S165" s="259"/>
      <c r="T165" s="26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1" t="s">
        <v>146</v>
      </c>
      <c r="AU165" s="261" t="s">
        <v>85</v>
      </c>
      <c r="AV165" s="14" t="s">
        <v>85</v>
      </c>
      <c r="AW165" s="14" t="s">
        <v>32</v>
      </c>
      <c r="AX165" s="14" t="s">
        <v>83</v>
      </c>
      <c r="AY165" s="261" t="s">
        <v>140</v>
      </c>
    </row>
    <row r="166" s="13" customFormat="1">
      <c r="A166" s="13"/>
      <c r="B166" s="240"/>
      <c r="C166" s="241"/>
      <c r="D166" s="242" t="s">
        <v>146</v>
      </c>
      <c r="E166" s="243" t="s">
        <v>1</v>
      </c>
      <c r="F166" s="244" t="s">
        <v>332</v>
      </c>
      <c r="G166" s="241"/>
      <c r="H166" s="243" t="s">
        <v>1</v>
      </c>
      <c r="I166" s="245"/>
      <c r="J166" s="241"/>
      <c r="K166" s="241"/>
      <c r="L166" s="246"/>
      <c r="M166" s="247"/>
      <c r="N166" s="248"/>
      <c r="O166" s="248"/>
      <c r="P166" s="248"/>
      <c r="Q166" s="248"/>
      <c r="R166" s="248"/>
      <c r="S166" s="248"/>
      <c r="T166" s="24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0" t="s">
        <v>146</v>
      </c>
      <c r="AU166" s="250" t="s">
        <v>85</v>
      </c>
      <c r="AV166" s="13" t="s">
        <v>83</v>
      </c>
      <c r="AW166" s="13" t="s">
        <v>32</v>
      </c>
      <c r="AX166" s="13" t="s">
        <v>76</v>
      </c>
      <c r="AY166" s="250" t="s">
        <v>140</v>
      </c>
    </row>
    <row r="167" s="2" customFormat="1" ht="22.2" customHeight="1">
      <c r="A167" s="37"/>
      <c r="B167" s="38"/>
      <c r="C167" s="226" t="s">
        <v>218</v>
      </c>
      <c r="D167" s="226" t="s">
        <v>141</v>
      </c>
      <c r="E167" s="227" t="s">
        <v>337</v>
      </c>
      <c r="F167" s="228" t="s">
        <v>338</v>
      </c>
      <c r="G167" s="229" t="s">
        <v>143</v>
      </c>
      <c r="H167" s="230">
        <v>35</v>
      </c>
      <c r="I167" s="231"/>
      <c r="J167" s="232">
        <f>ROUND(I167*H167,2)</f>
        <v>0</v>
      </c>
      <c r="K167" s="233"/>
      <c r="L167" s="43"/>
      <c r="M167" s="234" t="s">
        <v>1</v>
      </c>
      <c r="N167" s="235" t="s">
        <v>41</v>
      </c>
      <c r="O167" s="90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8" t="s">
        <v>144</v>
      </c>
      <c r="AT167" s="238" t="s">
        <v>141</v>
      </c>
      <c r="AU167" s="238" t="s">
        <v>85</v>
      </c>
      <c r="AY167" s="16" t="s">
        <v>140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6" t="s">
        <v>83</v>
      </c>
      <c r="BK167" s="239">
        <f>ROUND(I167*H167,2)</f>
        <v>0</v>
      </c>
      <c r="BL167" s="16" t="s">
        <v>144</v>
      </c>
      <c r="BM167" s="238" t="s">
        <v>339</v>
      </c>
    </row>
    <row r="168" s="14" customFormat="1">
      <c r="A168" s="14"/>
      <c r="B168" s="251"/>
      <c r="C168" s="252"/>
      <c r="D168" s="242" t="s">
        <v>146</v>
      </c>
      <c r="E168" s="253" t="s">
        <v>1</v>
      </c>
      <c r="F168" s="254" t="s">
        <v>340</v>
      </c>
      <c r="G168" s="252"/>
      <c r="H168" s="255">
        <v>35</v>
      </c>
      <c r="I168" s="256"/>
      <c r="J168" s="252"/>
      <c r="K168" s="252"/>
      <c r="L168" s="257"/>
      <c r="M168" s="258"/>
      <c r="N168" s="259"/>
      <c r="O168" s="259"/>
      <c r="P168" s="259"/>
      <c r="Q168" s="259"/>
      <c r="R168" s="259"/>
      <c r="S168" s="259"/>
      <c r="T168" s="26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1" t="s">
        <v>146</v>
      </c>
      <c r="AU168" s="261" t="s">
        <v>85</v>
      </c>
      <c r="AV168" s="14" t="s">
        <v>85</v>
      </c>
      <c r="AW168" s="14" t="s">
        <v>32</v>
      </c>
      <c r="AX168" s="14" t="s">
        <v>83</v>
      </c>
      <c r="AY168" s="261" t="s">
        <v>140</v>
      </c>
    </row>
    <row r="169" s="13" customFormat="1">
      <c r="A169" s="13"/>
      <c r="B169" s="240"/>
      <c r="C169" s="241"/>
      <c r="D169" s="242" t="s">
        <v>146</v>
      </c>
      <c r="E169" s="243" t="s">
        <v>1</v>
      </c>
      <c r="F169" s="244" t="s">
        <v>341</v>
      </c>
      <c r="G169" s="241"/>
      <c r="H169" s="243" t="s">
        <v>1</v>
      </c>
      <c r="I169" s="245"/>
      <c r="J169" s="241"/>
      <c r="K169" s="241"/>
      <c r="L169" s="246"/>
      <c r="M169" s="247"/>
      <c r="N169" s="248"/>
      <c r="O169" s="248"/>
      <c r="P169" s="248"/>
      <c r="Q169" s="248"/>
      <c r="R169" s="248"/>
      <c r="S169" s="248"/>
      <c r="T169" s="24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0" t="s">
        <v>146</v>
      </c>
      <c r="AU169" s="250" t="s">
        <v>85</v>
      </c>
      <c r="AV169" s="13" t="s">
        <v>83</v>
      </c>
      <c r="AW169" s="13" t="s">
        <v>32</v>
      </c>
      <c r="AX169" s="13" t="s">
        <v>76</v>
      </c>
      <c r="AY169" s="250" t="s">
        <v>140</v>
      </c>
    </row>
    <row r="170" s="2" customFormat="1" ht="22.2" customHeight="1">
      <c r="A170" s="37"/>
      <c r="B170" s="38"/>
      <c r="C170" s="226" t="s">
        <v>224</v>
      </c>
      <c r="D170" s="226" t="s">
        <v>141</v>
      </c>
      <c r="E170" s="227" t="s">
        <v>342</v>
      </c>
      <c r="F170" s="228" t="s">
        <v>343</v>
      </c>
      <c r="G170" s="229" t="s">
        <v>143</v>
      </c>
      <c r="H170" s="230">
        <v>320.27999999999997</v>
      </c>
      <c r="I170" s="231"/>
      <c r="J170" s="232">
        <f>ROUND(I170*H170,2)</f>
        <v>0</v>
      </c>
      <c r="K170" s="233"/>
      <c r="L170" s="43"/>
      <c r="M170" s="234" t="s">
        <v>1</v>
      </c>
      <c r="N170" s="235" t="s">
        <v>41</v>
      </c>
      <c r="O170" s="90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8" t="s">
        <v>144</v>
      </c>
      <c r="AT170" s="238" t="s">
        <v>141</v>
      </c>
      <c r="AU170" s="238" t="s">
        <v>85</v>
      </c>
      <c r="AY170" s="16" t="s">
        <v>140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6" t="s">
        <v>83</v>
      </c>
      <c r="BK170" s="239">
        <f>ROUND(I170*H170,2)</f>
        <v>0</v>
      </c>
      <c r="BL170" s="16" t="s">
        <v>144</v>
      </c>
      <c r="BM170" s="238" t="s">
        <v>344</v>
      </c>
    </row>
    <row r="171" s="14" customFormat="1">
      <c r="A171" s="14"/>
      <c r="B171" s="251"/>
      <c r="C171" s="252"/>
      <c r="D171" s="242" t="s">
        <v>146</v>
      </c>
      <c r="E171" s="253" t="s">
        <v>1</v>
      </c>
      <c r="F171" s="254" t="s">
        <v>336</v>
      </c>
      <c r="G171" s="252"/>
      <c r="H171" s="255">
        <v>320.27999999999997</v>
      </c>
      <c r="I171" s="256"/>
      <c r="J171" s="252"/>
      <c r="K171" s="252"/>
      <c r="L171" s="257"/>
      <c r="M171" s="258"/>
      <c r="N171" s="259"/>
      <c r="O171" s="259"/>
      <c r="P171" s="259"/>
      <c r="Q171" s="259"/>
      <c r="R171" s="259"/>
      <c r="S171" s="259"/>
      <c r="T171" s="26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1" t="s">
        <v>146</v>
      </c>
      <c r="AU171" s="261" t="s">
        <v>85</v>
      </c>
      <c r="AV171" s="14" t="s">
        <v>85</v>
      </c>
      <c r="AW171" s="14" t="s">
        <v>32</v>
      </c>
      <c r="AX171" s="14" t="s">
        <v>83</v>
      </c>
      <c r="AY171" s="261" t="s">
        <v>140</v>
      </c>
    </row>
    <row r="172" s="13" customFormat="1">
      <c r="A172" s="13"/>
      <c r="B172" s="240"/>
      <c r="C172" s="241"/>
      <c r="D172" s="242" t="s">
        <v>146</v>
      </c>
      <c r="E172" s="243" t="s">
        <v>1</v>
      </c>
      <c r="F172" s="244" t="s">
        <v>332</v>
      </c>
      <c r="G172" s="241"/>
      <c r="H172" s="243" t="s">
        <v>1</v>
      </c>
      <c r="I172" s="245"/>
      <c r="J172" s="241"/>
      <c r="K172" s="241"/>
      <c r="L172" s="246"/>
      <c r="M172" s="247"/>
      <c r="N172" s="248"/>
      <c r="O172" s="248"/>
      <c r="P172" s="248"/>
      <c r="Q172" s="248"/>
      <c r="R172" s="248"/>
      <c r="S172" s="248"/>
      <c r="T172" s="24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0" t="s">
        <v>146</v>
      </c>
      <c r="AU172" s="250" t="s">
        <v>85</v>
      </c>
      <c r="AV172" s="13" t="s">
        <v>83</v>
      </c>
      <c r="AW172" s="13" t="s">
        <v>32</v>
      </c>
      <c r="AX172" s="13" t="s">
        <v>76</v>
      </c>
      <c r="AY172" s="250" t="s">
        <v>140</v>
      </c>
    </row>
    <row r="173" s="2" customFormat="1" ht="19.8" customHeight="1">
      <c r="A173" s="37"/>
      <c r="B173" s="38"/>
      <c r="C173" s="226" t="s">
        <v>148</v>
      </c>
      <c r="D173" s="226" t="s">
        <v>141</v>
      </c>
      <c r="E173" s="227" t="s">
        <v>345</v>
      </c>
      <c r="F173" s="228" t="s">
        <v>346</v>
      </c>
      <c r="G173" s="229" t="s">
        <v>143</v>
      </c>
      <c r="H173" s="230">
        <v>345.39999999999998</v>
      </c>
      <c r="I173" s="231"/>
      <c r="J173" s="232">
        <f>ROUND(I173*H173,2)</f>
        <v>0</v>
      </c>
      <c r="K173" s="233"/>
      <c r="L173" s="43"/>
      <c r="M173" s="234" t="s">
        <v>1</v>
      </c>
      <c r="N173" s="235" t="s">
        <v>41</v>
      </c>
      <c r="O173" s="90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8" t="s">
        <v>144</v>
      </c>
      <c r="AT173" s="238" t="s">
        <v>141</v>
      </c>
      <c r="AU173" s="238" t="s">
        <v>85</v>
      </c>
      <c r="AY173" s="16" t="s">
        <v>140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6" t="s">
        <v>83</v>
      </c>
      <c r="BK173" s="239">
        <f>ROUND(I173*H173,2)</f>
        <v>0</v>
      </c>
      <c r="BL173" s="16" t="s">
        <v>144</v>
      </c>
      <c r="BM173" s="238" t="s">
        <v>347</v>
      </c>
    </row>
    <row r="174" s="14" customFormat="1">
      <c r="A174" s="14"/>
      <c r="B174" s="251"/>
      <c r="C174" s="252"/>
      <c r="D174" s="242" t="s">
        <v>146</v>
      </c>
      <c r="E174" s="253" t="s">
        <v>1</v>
      </c>
      <c r="F174" s="254" t="s">
        <v>348</v>
      </c>
      <c r="G174" s="252"/>
      <c r="H174" s="255">
        <v>345.39999999999998</v>
      </c>
      <c r="I174" s="256"/>
      <c r="J174" s="252"/>
      <c r="K174" s="252"/>
      <c r="L174" s="257"/>
      <c r="M174" s="258"/>
      <c r="N174" s="259"/>
      <c r="O174" s="259"/>
      <c r="P174" s="259"/>
      <c r="Q174" s="259"/>
      <c r="R174" s="259"/>
      <c r="S174" s="259"/>
      <c r="T174" s="26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1" t="s">
        <v>146</v>
      </c>
      <c r="AU174" s="261" t="s">
        <v>85</v>
      </c>
      <c r="AV174" s="14" t="s">
        <v>85</v>
      </c>
      <c r="AW174" s="14" t="s">
        <v>32</v>
      </c>
      <c r="AX174" s="14" t="s">
        <v>83</v>
      </c>
      <c r="AY174" s="261" t="s">
        <v>140</v>
      </c>
    </row>
    <row r="175" s="13" customFormat="1">
      <c r="A175" s="13"/>
      <c r="B175" s="240"/>
      <c r="C175" s="241"/>
      <c r="D175" s="242" t="s">
        <v>146</v>
      </c>
      <c r="E175" s="243" t="s">
        <v>1</v>
      </c>
      <c r="F175" s="244" t="s">
        <v>332</v>
      </c>
      <c r="G175" s="241"/>
      <c r="H175" s="243" t="s">
        <v>1</v>
      </c>
      <c r="I175" s="245"/>
      <c r="J175" s="241"/>
      <c r="K175" s="241"/>
      <c r="L175" s="246"/>
      <c r="M175" s="247"/>
      <c r="N175" s="248"/>
      <c r="O175" s="248"/>
      <c r="P175" s="248"/>
      <c r="Q175" s="248"/>
      <c r="R175" s="248"/>
      <c r="S175" s="248"/>
      <c r="T175" s="24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0" t="s">
        <v>146</v>
      </c>
      <c r="AU175" s="250" t="s">
        <v>85</v>
      </c>
      <c r="AV175" s="13" t="s">
        <v>83</v>
      </c>
      <c r="AW175" s="13" t="s">
        <v>32</v>
      </c>
      <c r="AX175" s="13" t="s">
        <v>76</v>
      </c>
      <c r="AY175" s="250" t="s">
        <v>140</v>
      </c>
    </row>
    <row r="176" s="2" customFormat="1" ht="22.2" customHeight="1">
      <c r="A176" s="37"/>
      <c r="B176" s="38"/>
      <c r="C176" s="226" t="s">
        <v>162</v>
      </c>
      <c r="D176" s="226" t="s">
        <v>141</v>
      </c>
      <c r="E176" s="227" t="s">
        <v>349</v>
      </c>
      <c r="F176" s="228" t="s">
        <v>350</v>
      </c>
      <c r="G176" s="229" t="s">
        <v>143</v>
      </c>
      <c r="H176" s="230">
        <v>930</v>
      </c>
      <c r="I176" s="231"/>
      <c r="J176" s="232">
        <f>ROUND(I176*H176,2)</f>
        <v>0</v>
      </c>
      <c r="K176" s="233"/>
      <c r="L176" s="43"/>
      <c r="M176" s="234" t="s">
        <v>1</v>
      </c>
      <c r="N176" s="235" t="s">
        <v>41</v>
      </c>
      <c r="O176" s="90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8" t="s">
        <v>144</v>
      </c>
      <c r="AT176" s="238" t="s">
        <v>141</v>
      </c>
      <c r="AU176" s="238" t="s">
        <v>85</v>
      </c>
      <c r="AY176" s="16" t="s">
        <v>140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6" t="s">
        <v>83</v>
      </c>
      <c r="BK176" s="239">
        <f>ROUND(I176*H176,2)</f>
        <v>0</v>
      </c>
      <c r="BL176" s="16" t="s">
        <v>144</v>
      </c>
      <c r="BM176" s="238" t="s">
        <v>351</v>
      </c>
    </row>
    <row r="177" s="14" customFormat="1">
      <c r="A177" s="14"/>
      <c r="B177" s="251"/>
      <c r="C177" s="252"/>
      <c r="D177" s="242" t="s">
        <v>146</v>
      </c>
      <c r="E177" s="253" t="s">
        <v>1</v>
      </c>
      <c r="F177" s="254" t="s">
        <v>185</v>
      </c>
      <c r="G177" s="252"/>
      <c r="H177" s="255">
        <v>930</v>
      </c>
      <c r="I177" s="256"/>
      <c r="J177" s="252"/>
      <c r="K177" s="252"/>
      <c r="L177" s="257"/>
      <c r="M177" s="258"/>
      <c r="N177" s="259"/>
      <c r="O177" s="259"/>
      <c r="P177" s="259"/>
      <c r="Q177" s="259"/>
      <c r="R177" s="259"/>
      <c r="S177" s="259"/>
      <c r="T177" s="26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1" t="s">
        <v>146</v>
      </c>
      <c r="AU177" s="261" t="s">
        <v>85</v>
      </c>
      <c r="AV177" s="14" t="s">
        <v>85</v>
      </c>
      <c r="AW177" s="14" t="s">
        <v>32</v>
      </c>
      <c r="AX177" s="14" t="s">
        <v>83</v>
      </c>
      <c r="AY177" s="261" t="s">
        <v>140</v>
      </c>
    </row>
    <row r="178" s="2" customFormat="1" ht="22.2" customHeight="1">
      <c r="A178" s="37"/>
      <c r="B178" s="38"/>
      <c r="C178" s="226" t="s">
        <v>243</v>
      </c>
      <c r="D178" s="226" t="s">
        <v>141</v>
      </c>
      <c r="E178" s="227" t="s">
        <v>352</v>
      </c>
      <c r="F178" s="228" t="s">
        <v>353</v>
      </c>
      <c r="G178" s="229" t="s">
        <v>143</v>
      </c>
      <c r="H178" s="230">
        <v>1800</v>
      </c>
      <c r="I178" s="231"/>
      <c r="J178" s="232">
        <f>ROUND(I178*H178,2)</f>
        <v>0</v>
      </c>
      <c r="K178" s="233"/>
      <c r="L178" s="43"/>
      <c r="M178" s="234" t="s">
        <v>1</v>
      </c>
      <c r="N178" s="235" t="s">
        <v>41</v>
      </c>
      <c r="O178" s="90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8" t="s">
        <v>144</v>
      </c>
      <c r="AT178" s="238" t="s">
        <v>141</v>
      </c>
      <c r="AU178" s="238" t="s">
        <v>85</v>
      </c>
      <c r="AY178" s="16" t="s">
        <v>140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6" t="s">
        <v>83</v>
      </c>
      <c r="BK178" s="239">
        <f>ROUND(I178*H178,2)</f>
        <v>0</v>
      </c>
      <c r="BL178" s="16" t="s">
        <v>144</v>
      </c>
      <c r="BM178" s="238" t="s">
        <v>354</v>
      </c>
    </row>
    <row r="179" s="14" customFormat="1">
      <c r="A179" s="14"/>
      <c r="B179" s="251"/>
      <c r="C179" s="252"/>
      <c r="D179" s="242" t="s">
        <v>146</v>
      </c>
      <c r="E179" s="253" t="s">
        <v>1</v>
      </c>
      <c r="F179" s="254" t="s">
        <v>355</v>
      </c>
      <c r="G179" s="252"/>
      <c r="H179" s="255">
        <v>1800</v>
      </c>
      <c r="I179" s="256"/>
      <c r="J179" s="252"/>
      <c r="K179" s="252"/>
      <c r="L179" s="257"/>
      <c r="M179" s="258"/>
      <c r="N179" s="259"/>
      <c r="O179" s="259"/>
      <c r="P179" s="259"/>
      <c r="Q179" s="259"/>
      <c r="R179" s="259"/>
      <c r="S179" s="259"/>
      <c r="T179" s="26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1" t="s">
        <v>146</v>
      </c>
      <c r="AU179" s="261" t="s">
        <v>85</v>
      </c>
      <c r="AV179" s="14" t="s">
        <v>85</v>
      </c>
      <c r="AW179" s="14" t="s">
        <v>32</v>
      </c>
      <c r="AX179" s="14" t="s">
        <v>83</v>
      </c>
      <c r="AY179" s="261" t="s">
        <v>140</v>
      </c>
    </row>
    <row r="180" s="13" customFormat="1">
      <c r="A180" s="13"/>
      <c r="B180" s="240"/>
      <c r="C180" s="241"/>
      <c r="D180" s="242" t="s">
        <v>146</v>
      </c>
      <c r="E180" s="243" t="s">
        <v>1</v>
      </c>
      <c r="F180" s="244" t="s">
        <v>356</v>
      </c>
      <c r="G180" s="241"/>
      <c r="H180" s="243" t="s">
        <v>1</v>
      </c>
      <c r="I180" s="245"/>
      <c r="J180" s="241"/>
      <c r="K180" s="241"/>
      <c r="L180" s="246"/>
      <c r="M180" s="247"/>
      <c r="N180" s="248"/>
      <c r="O180" s="248"/>
      <c r="P180" s="248"/>
      <c r="Q180" s="248"/>
      <c r="R180" s="248"/>
      <c r="S180" s="248"/>
      <c r="T180" s="24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0" t="s">
        <v>146</v>
      </c>
      <c r="AU180" s="250" t="s">
        <v>85</v>
      </c>
      <c r="AV180" s="13" t="s">
        <v>83</v>
      </c>
      <c r="AW180" s="13" t="s">
        <v>32</v>
      </c>
      <c r="AX180" s="13" t="s">
        <v>76</v>
      </c>
      <c r="AY180" s="250" t="s">
        <v>140</v>
      </c>
    </row>
    <row r="181" s="2" customFormat="1" ht="30" customHeight="1">
      <c r="A181" s="37"/>
      <c r="B181" s="38"/>
      <c r="C181" s="226" t="s">
        <v>249</v>
      </c>
      <c r="D181" s="226" t="s">
        <v>141</v>
      </c>
      <c r="E181" s="227" t="s">
        <v>357</v>
      </c>
      <c r="F181" s="228" t="s">
        <v>358</v>
      </c>
      <c r="G181" s="229" t="s">
        <v>143</v>
      </c>
      <c r="H181" s="230">
        <v>880</v>
      </c>
      <c r="I181" s="231"/>
      <c r="J181" s="232">
        <f>ROUND(I181*H181,2)</f>
        <v>0</v>
      </c>
      <c r="K181" s="233"/>
      <c r="L181" s="43"/>
      <c r="M181" s="234" t="s">
        <v>1</v>
      </c>
      <c r="N181" s="235" t="s">
        <v>41</v>
      </c>
      <c r="O181" s="90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8" t="s">
        <v>144</v>
      </c>
      <c r="AT181" s="238" t="s">
        <v>141</v>
      </c>
      <c r="AU181" s="238" t="s">
        <v>85</v>
      </c>
      <c r="AY181" s="16" t="s">
        <v>140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6" t="s">
        <v>83</v>
      </c>
      <c r="BK181" s="239">
        <f>ROUND(I181*H181,2)</f>
        <v>0</v>
      </c>
      <c r="BL181" s="16" t="s">
        <v>144</v>
      </c>
      <c r="BM181" s="238" t="s">
        <v>359</v>
      </c>
    </row>
    <row r="182" s="14" customFormat="1">
      <c r="A182" s="14"/>
      <c r="B182" s="251"/>
      <c r="C182" s="252"/>
      <c r="D182" s="242" t="s">
        <v>146</v>
      </c>
      <c r="E182" s="253" t="s">
        <v>1</v>
      </c>
      <c r="F182" s="254" t="s">
        <v>360</v>
      </c>
      <c r="G182" s="252"/>
      <c r="H182" s="255">
        <v>880</v>
      </c>
      <c r="I182" s="256"/>
      <c r="J182" s="252"/>
      <c r="K182" s="252"/>
      <c r="L182" s="257"/>
      <c r="M182" s="258"/>
      <c r="N182" s="259"/>
      <c r="O182" s="259"/>
      <c r="P182" s="259"/>
      <c r="Q182" s="259"/>
      <c r="R182" s="259"/>
      <c r="S182" s="259"/>
      <c r="T182" s="26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1" t="s">
        <v>146</v>
      </c>
      <c r="AU182" s="261" t="s">
        <v>85</v>
      </c>
      <c r="AV182" s="14" t="s">
        <v>85</v>
      </c>
      <c r="AW182" s="14" t="s">
        <v>32</v>
      </c>
      <c r="AX182" s="14" t="s">
        <v>83</v>
      </c>
      <c r="AY182" s="261" t="s">
        <v>140</v>
      </c>
    </row>
    <row r="183" s="13" customFormat="1">
      <c r="A183" s="13"/>
      <c r="B183" s="240"/>
      <c r="C183" s="241"/>
      <c r="D183" s="242" t="s">
        <v>146</v>
      </c>
      <c r="E183" s="243" t="s">
        <v>1</v>
      </c>
      <c r="F183" s="244" t="s">
        <v>361</v>
      </c>
      <c r="G183" s="241"/>
      <c r="H183" s="243" t="s">
        <v>1</v>
      </c>
      <c r="I183" s="245"/>
      <c r="J183" s="241"/>
      <c r="K183" s="241"/>
      <c r="L183" s="246"/>
      <c r="M183" s="247"/>
      <c r="N183" s="248"/>
      <c r="O183" s="248"/>
      <c r="P183" s="248"/>
      <c r="Q183" s="248"/>
      <c r="R183" s="248"/>
      <c r="S183" s="248"/>
      <c r="T183" s="24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0" t="s">
        <v>146</v>
      </c>
      <c r="AU183" s="250" t="s">
        <v>85</v>
      </c>
      <c r="AV183" s="13" t="s">
        <v>83</v>
      </c>
      <c r="AW183" s="13" t="s">
        <v>32</v>
      </c>
      <c r="AX183" s="13" t="s">
        <v>76</v>
      </c>
      <c r="AY183" s="250" t="s">
        <v>140</v>
      </c>
    </row>
    <row r="184" s="2" customFormat="1" ht="22.2" customHeight="1">
      <c r="A184" s="37"/>
      <c r="B184" s="38"/>
      <c r="C184" s="226" t="s">
        <v>256</v>
      </c>
      <c r="D184" s="226" t="s">
        <v>141</v>
      </c>
      <c r="E184" s="227" t="s">
        <v>362</v>
      </c>
      <c r="F184" s="228" t="s">
        <v>363</v>
      </c>
      <c r="G184" s="229" t="s">
        <v>143</v>
      </c>
      <c r="H184" s="230">
        <v>900</v>
      </c>
      <c r="I184" s="231"/>
      <c r="J184" s="232">
        <f>ROUND(I184*H184,2)</f>
        <v>0</v>
      </c>
      <c r="K184" s="233"/>
      <c r="L184" s="43"/>
      <c r="M184" s="234" t="s">
        <v>1</v>
      </c>
      <c r="N184" s="235" t="s">
        <v>41</v>
      </c>
      <c r="O184" s="90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8" t="s">
        <v>144</v>
      </c>
      <c r="AT184" s="238" t="s">
        <v>141</v>
      </c>
      <c r="AU184" s="238" t="s">
        <v>85</v>
      </c>
      <c r="AY184" s="16" t="s">
        <v>140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6" t="s">
        <v>83</v>
      </c>
      <c r="BK184" s="239">
        <f>ROUND(I184*H184,2)</f>
        <v>0</v>
      </c>
      <c r="BL184" s="16" t="s">
        <v>144</v>
      </c>
      <c r="BM184" s="238" t="s">
        <v>364</v>
      </c>
    </row>
    <row r="185" s="14" customFormat="1">
      <c r="A185" s="14"/>
      <c r="B185" s="251"/>
      <c r="C185" s="252"/>
      <c r="D185" s="242" t="s">
        <v>146</v>
      </c>
      <c r="E185" s="253" t="s">
        <v>1</v>
      </c>
      <c r="F185" s="254" t="s">
        <v>365</v>
      </c>
      <c r="G185" s="252"/>
      <c r="H185" s="255">
        <v>900</v>
      </c>
      <c r="I185" s="256"/>
      <c r="J185" s="252"/>
      <c r="K185" s="252"/>
      <c r="L185" s="257"/>
      <c r="M185" s="258"/>
      <c r="N185" s="259"/>
      <c r="O185" s="259"/>
      <c r="P185" s="259"/>
      <c r="Q185" s="259"/>
      <c r="R185" s="259"/>
      <c r="S185" s="259"/>
      <c r="T185" s="26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1" t="s">
        <v>146</v>
      </c>
      <c r="AU185" s="261" t="s">
        <v>85</v>
      </c>
      <c r="AV185" s="14" t="s">
        <v>85</v>
      </c>
      <c r="AW185" s="14" t="s">
        <v>32</v>
      </c>
      <c r="AX185" s="14" t="s">
        <v>83</v>
      </c>
      <c r="AY185" s="261" t="s">
        <v>140</v>
      </c>
    </row>
    <row r="186" s="2" customFormat="1" ht="22.2" customHeight="1">
      <c r="A186" s="37"/>
      <c r="B186" s="38"/>
      <c r="C186" s="226" t="s">
        <v>261</v>
      </c>
      <c r="D186" s="226" t="s">
        <v>141</v>
      </c>
      <c r="E186" s="227" t="s">
        <v>366</v>
      </c>
      <c r="F186" s="228" t="s">
        <v>367</v>
      </c>
      <c r="G186" s="229" t="s">
        <v>143</v>
      </c>
      <c r="H186" s="230">
        <v>15</v>
      </c>
      <c r="I186" s="231"/>
      <c r="J186" s="232">
        <f>ROUND(I186*H186,2)</f>
        <v>0</v>
      </c>
      <c r="K186" s="233"/>
      <c r="L186" s="43"/>
      <c r="M186" s="234" t="s">
        <v>1</v>
      </c>
      <c r="N186" s="235" t="s">
        <v>41</v>
      </c>
      <c r="O186" s="90"/>
      <c r="P186" s="236">
        <f>O186*H186</f>
        <v>0</v>
      </c>
      <c r="Q186" s="236">
        <v>0.089219999999999994</v>
      </c>
      <c r="R186" s="236">
        <f>Q186*H186</f>
        <v>1.3382999999999998</v>
      </c>
      <c r="S186" s="236">
        <v>0</v>
      </c>
      <c r="T186" s="23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8" t="s">
        <v>144</v>
      </c>
      <c r="AT186" s="238" t="s">
        <v>141</v>
      </c>
      <c r="AU186" s="238" t="s">
        <v>85</v>
      </c>
      <c r="AY186" s="16" t="s">
        <v>140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6" t="s">
        <v>83</v>
      </c>
      <c r="BK186" s="239">
        <f>ROUND(I186*H186,2)</f>
        <v>0</v>
      </c>
      <c r="BL186" s="16" t="s">
        <v>144</v>
      </c>
      <c r="BM186" s="238" t="s">
        <v>368</v>
      </c>
    </row>
    <row r="187" s="14" customFormat="1">
      <c r="A187" s="14"/>
      <c r="B187" s="251"/>
      <c r="C187" s="252"/>
      <c r="D187" s="242" t="s">
        <v>146</v>
      </c>
      <c r="E187" s="253" t="s">
        <v>1</v>
      </c>
      <c r="F187" s="254" t="s">
        <v>148</v>
      </c>
      <c r="G187" s="252"/>
      <c r="H187" s="255">
        <v>15</v>
      </c>
      <c r="I187" s="256"/>
      <c r="J187" s="252"/>
      <c r="K187" s="252"/>
      <c r="L187" s="257"/>
      <c r="M187" s="258"/>
      <c r="N187" s="259"/>
      <c r="O187" s="259"/>
      <c r="P187" s="259"/>
      <c r="Q187" s="259"/>
      <c r="R187" s="259"/>
      <c r="S187" s="259"/>
      <c r="T187" s="26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1" t="s">
        <v>146</v>
      </c>
      <c r="AU187" s="261" t="s">
        <v>85</v>
      </c>
      <c r="AV187" s="14" t="s">
        <v>85</v>
      </c>
      <c r="AW187" s="14" t="s">
        <v>32</v>
      </c>
      <c r="AX187" s="14" t="s">
        <v>83</v>
      </c>
      <c r="AY187" s="261" t="s">
        <v>140</v>
      </c>
    </row>
    <row r="188" s="13" customFormat="1">
      <c r="A188" s="13"/>
      <c r="B188" s="240"/>
      <c r="C188" s="241"/>
      <c r="D188" s="242" t="s">
        <v>146</v>
      </c>
      <c r="E188" s="243" t="s">
        <v>1</v>
      </c>
      <c r="F188" s="244" t="s">
        <v>369</v>
      </c>
      <c r="G188" s="241"/>
      <c r="H188" s="243" t="s">
        <v>1</v>
      </c>
      <c r="I188" s="245"/>
      <c r="J188" s="241"/>
      <c r="K188" s="241"/>
      <c r="L188" s="246"/>
      <c r="M188" s="247"/>
      <c r="N188" s="248"/>
      <c r="O188" s="248"/>
      <c r="P188" s="248"/>
      <c r="Q188" s="248"/>
      <c r="R188" s="248"/>
      <c r="S188" s="248"/>
      <c r="T188" s="24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0" t="s">
        <v>146</v>
      </c>
      <c r="AU188" s="250" t="s">
        <v>85</v>
      </c>
      <c r="AV188" s="13" t="s">
        <v>83</v>
      </c>
      <c r="AW188" s="13" t="s">
        <v>32</v>
      </c>
      <c r="AX188" s="13" t="s">
        <v>76</v>
      </c>
      <c r="AY188" s="250" t="s">
        <v>140</v>
      </c>
    </row>
    <row r="189" s="2" customFormat="1" ht="14.4" customHeight="1">
      <c r="A189" s="37"/>
      <c r="B189" s="38"/>
      <c r="C189" s="262" t="s">
        <v>7</v>
      </c>
      <c r="D189" s="262" t="s">
        <v>257</v>
      </c>
      <c r="E189" s="263" t="s">
        <v>370</v>
      </c>
      <c r="F189" s="264" t="s">
        <v>371</v>
      </c>
      <c r="G189" s="265" t="s">
        <v>143</v>
      </c>
      <c r="H189" s="266">
        <v>15.449999999999999</v>
      </c>
      <c r="I189" s="267"/>
      <c r="J189" s="268">
        <f>ROUND(I189*H189,2)</f>
        <v>0</v>
      </c>
      <c r="K189" s="269"/>
      <c r="L189" s="270"/>
      <c r="M189" s="271" t="s">
        <v>1</v>
      </c>
      <c r="N189" s="272" t="s">
        <v>41</v>
      </c>
      <c r="O189" s="90"/>
      <c r="P189" s="236">
        <f>O189*H189</f>
        <v>0</v>
      </c>
      <c r="Q189" s="236">
        <v>0.113</v>
      </c>
      <c r="R189" s="236">
        <f>Q189*H189</f>
        <v>1.7458499999999999</v>
      </c>
      <c r="S189" s="236">
        <v>0</v>
      </c>
      <c r="T189" s="237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8" t="s">
        <v>187</v>
      </c>
      <c r="AT189" s="238" t="s">
        <v>257</v>
      </c>
      <c r="AU189" s="238" t="s">
        <v>85</v>
      </c>
      <c r="AY189" s="16" t="s">
        <v>140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6" t="s">
        <v>83</v>
      </c>
      <c r="BK189" s="239">
        <f>ROUND(I189*H189,2)</f>
        <v>0</v>
      </c>
      <c r="BL189" s="16" t="s">
        <v>144</v>
      </c>
      <c r="BM189" s="238" t="s">
        <v>372</v>
      </c>
    </row>
    <row r="190" s="14" customFormat="1">
      <c r="A190" s="14"/>
      <c r="B190" s="251"/>
      <c r="C190" s="252"/>
      <c r="D190" s="242" t="s">
        <v>146</v>
      </c>
      <c r="E190" s="252"/>
      <c r="F190" s="254" t="s">
        <v>373</v>
      </c>
      <c r="G190" s="252"/>
      <c r="H190" s="255">
        <v>15.449999999999999</v>
      </c>
      <c r="I190" s="256"/>
      <c r="J190" s="252"/>
      <c r="K190" s="252"/>
      <c r="L190" s="257"/>
      <c r="M190" s="258"/>
      <c r="N190" s="259"/>
      <c r="O190" s="259"/>
      <c r="P190" s="259"/>
      <c r="Q190" s="259"/>
      <c r="R190" s="259"/>
      <c r="S190" s="259"/>
      <c r="T190" s="26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1" t="s">
        <v>146</v>
      </c>
      <c r="AU190" s="261" t="s">
        <v>85</v>
      </c>
      <c r="AV190" s="14" t="s">
        <v>85</v>
      </c>
      <c r="AW190" s="14" t="s">
        <v>4</v>
      </c>
      <c r="AX190" s="14" t="s">
        <v>83</v>
      </c>
      <c r="AY190" s="261" t="s">
        <v>140</v>
      </c>
    </row>
    <row r="191" s="2" customFormat="1" ht="22.2" customHeight="1">
      <c r="A191" s="37"/>
      <c r="B191" s="38"/>
      <c r="C191" s="226" t="s">
        <v>374</v>
      </c>
      <c r="D191" s="226" t="s">
        <v>141</v>
      </c>
      <c r="E191" s="227" t="s">
        <v>375</v>
      </c>
      <c r="F191" s="228" t="s">
        <v>376</v>
      </c>
      <c r="G191" s="229" t="s">
        <v>143</v>
      </c>
      <c r="H191" s="230">
        <v>257</v>
      </c>
      <c r="I191" s="231"/>
      <c r="J191" s="232">
        <f>ROUND(I191*H191,2)</f>
        <v>0</v>
      </c>
      <c r="K191" s="233"/>
      <c r="L191" s="43"/>
      <c r="M191" s="234" t="s">
        <v>1</v>
      </c>
      <c r="N191" s="235" t="s">
        <v>41</v>
      </c>
      <c r="O191" s="90"/>
      <c r="P191" s="236">
        <f>O191*H191</f>
        <v>0</v>
      </c>
      <c r="Q191" s="236">
        <v>0.098000000000000004</v>
      </c>
      <c r="R191" s="236">
        <f>Q191*H191</f>
        <v>25.186</v>
      </c>
      <c r="S191" s="236">
        <v>0</v>
      </c>
      <c r="T191" s="237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8" t="s">
        <v>144</v>
      </c>
      <c r="AT191" s="238" t="s">
        <v>141</v>
      </c>
      <c r="AU191" s="238" t="s">
        <v>85</v>
      </c>
      <c r="AY191" s="16" t="s">
        <v>140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6" t="s">
        <v>83</v>
      </c>
      <c r="BK191" s="239">
        <f>ROUND(I191*H191,2)</f>
        <v>0</v>
      </c>
      <c r="BL191" s="16" t="s">
        <v>144</v>
      </c>
      <c r="BM191" s="238" t="s">
        <v>377</v>
      </c>
    </row>
    <row r="192" s="14" customFormat="1">
      <c r="A192" s="14"/>
      <c r="B192" s="251"/>
      <c r="C192" s="252"/>
      <c r="D192" s="242" t="s">
        <v>146</v>
      </c>
      <c r="E192" s="253" t="s">
        <v>1</v>
      </c>
      <c r="F192" s="254" t="s">
        <v>378</v>
      </c>
      <c r="G192" s="252"/>
      <c r="H192" s="255">
        <v>257</v>
      </c>
      <c r="I192" s="256"/>
      <c r="J192" s="252"/>
      <c r="K192" s="252"/>
      <c r="L192" s="257"/>
      <c r="M192" s="258"/>
      <c r="N192" s="259"/>
      <c r="O192" s="259"/>
      <c r="P192" s="259"/>
      <c r="Q192" s="259"/>
      <c r="R192" s="259"/>
      <c r="S192" s="259"/>
      <c r="T192" s="26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1" t="s">
        <v>146</v>
      </c>
      <c r="AU192" s="261" t="s">
        <v>85</v>
      </c>
      <c r="AV192" s="14" t="s">
        <v>85</v>
      </c>
      <c r="AW192" s="14" t="s">
        <v>32</v>
      </c>
      <c r="AX192" s="14" t="s">
        <v>83</v>
      </c>
      <c r="AY192" s="261" t="s">
        <v>140</v>
      </c>
    </row>
    <row r="193" s="13" customFormat="1">
      <c r="A193" s="13"/>
      <c r="B193" s="240"/>
      <c r="C193" s="241"/>
      <c r="D193" s="242" t="s">
        <v>146</v>
      </c>
      <c r="E193" s="243" t="s">
        <v>1</v>
      </c>
      <c r="F193" s="244" t="s">
        <v>379</v>
      </c>
      <c r="G193" s="241"/>
      <c r="H193" s="243" t="s">
        <v>1</v>
      </c>
      <c r="I193" s="245"/>
      <c r="J193" s="241"/>
      <c r="K193" s="241"/>
      <c r="L193" s="246"/>
      <c r="M193" s="247"/>
      <c r="N193" s="248"/>
      <c r="O193" s="248"/>
      <c r="P193" s="248"/>
      <c r="Q193" s="248"/>
      <c r="R193" s="248"/>
      <c r="S193" s="248"/>
      <c r="T193" s="24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0" t="s">
        <v>146</v>
      </c>
      <c r="AU193" s="250" t="s">
        <v>85</v>
      </c>
      <c r="AV193" s="13" t="s">
        <v>83</v>
      </c>
      <c r="AW193" s="13" t="s">
        <v>32</v>
      </c>
      <c r="AX193" s="13" t="s">
        <v>76</v>
      </c>
      <c r="AY193" s="250" t="s">
        <v>140</v>
      </c>
    </row>
    <row r="194" s="13" customFormat="1">
      <c r="A194" s="13"/>
      <c r="B194" s="240"/>
      <c r="C194" s="241"/>
      <c r="D194" s="242" t="s">
        <v>146</v>
      </c>
      <c r="E194" s="243" t="s">
        <v>1</v>
      </c>
      <c r="F194" s="244" t="s">
        <v>380</v>
      </c>
      <c r="G194" s="241"/>
      <c r="H194" s="243" t="s">
        <v>1</v>
      </c>
      <c r="I194" s="245"/>
      <c r="J194" s="241"/>
      <c r="K194" s="241"/>
      <c r="L194" s="246"/>
      <c r="M194" s="247"/>
      <c r="N194" s="248"/>
      <c r="O194" s="248"/>
      <c r="P194" s="248"/>
      <c r="Q194" s="248"/>
      <c r="R194" s="248"/>
      <c r="S194" s="248"/>
      <c r="T194" s="24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0" t="s">
        <v>146</v>
      </c>
      <c r="AU194" s="250" t="s">
        <v>85</v>
      </c>
      <c r="AV194" s="13" t="s">
        <v>83</v>
      </c>
      <c r="AW194" s="13" t="s">
        <v>32</v>
      </c>
      <c r="AX194" s="13" t="s">
        <v>76</v>
      </c>
      <c r="AY194" s="250" t="s">
        <v>140</v>
      </c>
    </row>
    <row r="195" s="2" customFormat="1" ht="14.4" customHeight="1">
      <c r="A195" s="37"/>
      <c r="B195" s="38"/>
      <c r="C195" s="262" t="s">
        <v>381</v>
      </c>
      <c r="D195" s="262" t="s">
        <v>257</v>
      </c>
      <c r="E195" s="263" t="s">
        <v>382</v>
      </c>
      <c r="F195" s="264" t="s">
        <v>383</v>
      </c>
      <c r="G195" s="265" t="s">
        <v>143</v>
      </c>
      <c r="H195" s="266">
        <v>9.5879999999999992</v>
      </c>
      <c r="I195" s="267"/>
      <c r="J195" s="268">
        <f>ROUND(I195*H195,2)</f>
        <v>0</v>
      </c>
      <c r="K195" s="269"/>
      <c r="L195" s="270"/>
      <c r="M195" s="271" t="s">
        <v>1</v>
      </c>
      <c r="N195" s="272" t="s">
        <v>41</v>
      </c>
      <c r="O195" s="90"/>
      <c r="P195" s="236">
        <f>O195*H195</f>
        <v>0</v>
      </c>
      <c r="Q195" s="236">
        <v>0.027</v>
      </c>
      <c r="R195" s="236">
        <f>Q195*H195</f>
        <v>0.258876</v>
      </c>
      <c r="S195" s="236">
        <v>0</v>
      </c>
      <c r="T195" s="237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8" t="s">
        <v>187</v>
      </c>
      <c r="AT195" s="238" t="s">
        <v>257</v>
      </c>
      <c r="AU195" s="238" t="s">
        <v>85</v>
      </c>
      <c r="AY195" s="16" t="s">
        <v>140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6" t="s">
        <v>83</v>
      </c>
      <c r="BK195" s="239">
        <f>ROUND(I195*H195,2)</f>
        <v>0</v>
      </c>
      <c r="BL195" s="16" t="s">
        <v>144</v>
      </c>
      <c r="BM195" s="238" t="s">
        <v>384</v>
      </c>
    </row>
    <row r="196" s="14" customFormat="1">
      <c r="A196" s="14"/>
      <c r="B196" s="251"/>
      <c r="C196" s="252"/>
      <c r="D196" s="242" t="s">
        <v>146</v>
      </c>
      <c r="E196" s="253" t="s">
        <v>1</v>
      </c>
      <c r="F196" s="254" t="s">
        <v>385</v>
      </c>
      <c r="G196" s="252"/>
      <c r="H196" s="255">
        <v>9.4000000000000004</v>
      </c>
      <c r="I196" s="256"/>
      <c r="J196" s="252"/>
      <c r="K196" s="252"/>
      <c r="L196" s="257"/>
      <c r="M196" s="258"/>
      <c r="N196" s="259"/>
      <c r="O196" s="259"/>
      <c r="P196" s="259"/>
      <c r="Q196" s="259"/>
      <c r="R196" s="259"/>
      <c r="S196" s="259"/>
      <c r="T196" s="260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1" t="s">
        <v>146</v>
      </c>
      <c r="AU196" s="261" t="s">
        <v>85</v>
      </c>
      <c r="AV196" s="14" t="s">
        <v>85</v>
      </c>
      <c r="AW196" s="14" t="s">
        <v>32</v>
      </c>
      <c r="AX196" s="14" t="s">
        <v>83</v>
      </c>
      <c r="AY196" s="261" t="s">
        <v>140</v>
      </c>
    </row>
    <row r="197" s="13" customFormat="1">
      <c r="A197" s="13"/>
      <c r="B197" s="240"/>
      <c r="C197" s="241"/>
      <c r="D197" s="242" t="s">
        <v>146</v>
      </c>
      <c r="E197" s="243" t="s">
        <v>1</v>
      </c>
      <c r="F197" s="244" t="s">
        <v>386</v>
      </c>
      <c r="G197" s="241"/>
      <c r="H197" s="243" t="s">
        <v>1</v>
      </c>
      <c r="I197" s="245"/>
      <c r="J197" s="241"/>
      <c r="K197" s="241"/>
      <c r="L197" s="246"/>
      <c r="M197" s="247"/>
      <c r="N197" s="248"/>
      <c r="O197" s="248"/>
      <c r="P197" s="248"/>
      <c r="Q197" s="248"/>
      <c r="R197" s="248"/>
      <c r="S197" s="248"/>
      <c r="T197" s="24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0" t="s">
        <v>146</v>
      </c>
      <c r="AU197" s="250" t="s">
        <v>85</v>
      </c>
      <c r="AV197" s="13" t="s">
        <v>83</v>
      </c>
      <c r="AW197" s="13" t="s">
        <v>32</v>
      </c>
      <c r="AX197" s="13" t="s">
        <v>76</v>
      </c>
      <c r="AY197" s="250" t="s">
        <v>140</v>
      </c>
    </row>
    <row r="198" s="14" customFormat="1">
      <c r="A198" s="14"/>
      <c r="B198" s="251"/>
      <c r="C198" s="252"/>
      <c r="D198" s="242" t="s">
        <v>146</v>
      </c>
      <c r="E198" s="252"/>
      <c r="F198" s="254" t="s">
        <v>387</v>
      </c>
      <c r="G198" s="252"/>
      <c r="H198" s="255">
        <v>9.5879999999999992</v>
      </c>
      <c r="I198" s="256"/>
      <c r="J198" s="252"/>
      <c r="K198" s="252"/>
      <c r="L198" s="257"/>
      <c r="M198" s="258"/>
      <c r="N198" s="259"/>
      <c r="O198" s="259"/>
      <c r="P198" s="259"/>
      <c r="Q198" s="259"/>
      <c r="R198" s="259"/>
      <c r="S198" s="259"/>
      <c r="T198" s="260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1" t="s">
        <v>146</v>
      </c>
      <c r="AU198" s="261" t="s">
        <v>85</v>
      </c>
      <c r="AV198" s="14" t="s">
        <v>85</v>
      </c>
      <c r="AW198" s="14" t="s">
        <v>4</v>
      </c>
      <c r="AX198" s="14" t="s">
        <v>83</v>
      </c>
      <c r="AY198" s="261" t="s">
        <v>140</v>
      </c>
    </row>
    <row r="199" s="2" customFormat="1" ht="22.2" customHeight="1">
      <c r="A199" s="37"/>
      <c r="B199" s="38"/>
      <c r="C199" s="262" t="s">
        <v>388</v>
      </c>
      <c r="D199" s="262" t="s">
        <v>257</v>
      </c>
      <c r="E199" s="263" t="s">
        <v>389</v>
      </c>
      <c r="F199" s="264" t="s">
        <v>390</v>
      </c>
      <c r="G199" s="265" t="s">
        <v>143</v>
      </c>
      <c r="H199" s="266">
        <v>210</v>
      </c>
      <c r="I199" s="267"/>
      <c r="J199" s="268">
        <f>ROUND(I199*H199,2)</f>
        <v>0</v>
      </c>
      <c r="K199" s="269"/>
      <c r="L199" s="270"/>
      <c r="M199" s="271" t="s">
        <v>1</v>
      </c>
      <c r="N199" s="272" t="s">
        <v>41</v>
      </c>
      <c r="O199" s="90"/>
      <c r="P199" s="236">
        <f>O199*H199</f>
        <v>0</v>
      </c>
      <c r="Q199" s="236">
        <v>0.151</v>
      </c>
      <c r="R199" s="236">
        <f>Q199*H199</f>
        <v>31.709999999999997</v>
      </c>
      <c r="S199" s="236">
        <v>0</v>
      </c>
      <c r="T199" s="237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8" t="s">
        <v>187</v>
      </c>
      <c r="AT199" s="238" t="s">
        <v>257</v>
      </c>
      <c r="AU199" s="238" t="s">
        <v>85</v>
      </c>
      <c r="AY199" s="16" t="s">
        <v>140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6" t="s">
        <v>83</v>
      </c>
      <c r="BK199" s="239">
        <f>ROUND(I199*H199,2)</f>
        <v>0</v>
      </c>
      <c r="BL199" s="16" t="s">
        <v>144</v>
      </c>
      <c r="BM199" s="238" t="s">
        <v>391</v>
      </c>
    </row>
    <row r="200" s="14" customFormat="1">
      <c r="A200" s="14"/>
      <c r="B200" s="251"/>
      <c r="C200" s="252"/>
      <c r="D200" s="242" t="s">
        <v>146</v>
      </c>
      <c r="E200" s="253" t="s">
        <v>1</v>
      </c>
      <c r="F200" s="254" t="s">
        <v>392</v>
      </c>
      <c r="G200" s="252"/>
      <c r="H200" s="255">
        <v>210</v>
      </c>
      <c r="I200" s="256"/>
      <c r="J200" s="252"/>
      <c r="K200" s="252"/>
      <c r="L200" s="257"/>
      <c r="M200" s="258"/>
      <c r="N200" s="259"/>
      <c r="O200" s="259"/>
      <c r="P200" s="259"/>
      <c r="Q200" s="259"/>
      <c r="R200" s="259"/>
      <c r="S200" s="259"/>
      <c r="T200" s="26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1" t="s">
        <v>146</v>
      </c>
      <c r="AU200" s="261" t="s">
        <v>85</v>
      </c>
      <c r="AV200" s="14" t="s">
        <v>85</v>
      </c>
      <c r="AW200" s="14" t="s">
        <v>32</v>
      </c>
      <c r="AX200" s="14" t="s">
        <v>83</v>
      </c>
      <c r="AY200" s="261" t="s">
        <v>140</v>
      </c>
    </row>
    <row r="201" s="13" customFormat="1">
      <c r="A201" s="13"/>
      <c r="B201" s="240"/>
      <c r="C201" s="241"/>
      <c r="D201" s="242" t="s">
        <v>146</v>
      </c>
      <c r="E201" s="243" t="s">
        <v>1</v>
      </c>
      <c r="F201" s="244" t="s">
        <v>393</v>
      </c>
      <c r="G201" s="241"/>
      <c r="H201" s="243" t="s">
        <v>1</v>
      </c>
      <c r="I201" s="245"/>
      <c r="J201" s="241"/>
      <c r="K201" s="241"/>
      <c r="L201" s="246"/>
      <c r="M201" s="247"/>
      <c r="N201" s="248"/>
      <c r="O201" s="248"/>
      <c r="P201" s="248"/>
      <c r="Q201" s="248"/>
      <c r="R201" s="248"/>
      <c r="S201" s="248"/>
      <c r="T201" s="24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0" t="s">
        <v>146</v>
      </c>
      <c r="AU201" s="250" t="s">
        <v>85</v>
      </c>
      <c r="AV201" s="13" t="s">
        <v>83</v>
      </c>
      <c r="AW201" s="13" t="s">
        <v>32</v>
      </c>
      <c r="AX201" s="13" t="s">
        <v>76</v>
      </c>
      <c r="AY201" s="250" t="s">
        <v>140</v>
      </c>
    </row>
    <row r="202" s="2" customFormat="1" ht="22.2" customHeight="1">
      <c r="A202" s="37"/>
      <c r="B202" s="38"/>
      <c r="C202" s="226" t="s">
        <v>394</v>
      </c>
      <c r="D202" s="226" t="s">
        <v>141</v>
      </c>
      <c r="E202" s="227" t="s">
        <v>395</v>
      </c>
      <c r="F202" s="228" t="s">
        <v>396</v>
      </c>
      <c r="G202" s="229" t="s">
        <v>200</v>
      </c>
      <c r="H202" s="230">
        <v>30</v>
      </c>
      <c r="I202" s="231"/>
      <c r="J202" s="232">
        <f>ROUND(I202*H202,2)</f>
        <v>0</v>
      </c>
      <c r="K202" s="233"/>
      <c r="L202" s="43"/>
      <c r="M202" s="234" t="s">
        <v>1</v>
      </c>
      <c r="N202" s="235" t="s">
        <v>41</v>
      </c>
      <c r="O202" s="90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8" t="s">
        <v>144</v>
      </c>
      <c r="AT202" s="238" t="s">
        <v>141</v>
      </c>
      <c r="AU202" s="238" t="s">
        <v>85</v>
      </c>
      <c r="AY202" s="16" t="s">
        <v>140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6" t="s">
        <v>83</v>
      </c>
      <c r="BK202" s="239">
        <f>ROUND(I202*H202,2)</f>
        <v>0</v>
      </c>
      <c r="BL202" s="16" t="s">
        <v>144</v>
      </c>
      <c r="BM202" s="238" t="s">
        <v>397</v>
      </c>
    </row>
    <row r="203" s="14" customFormat="1">
      <c r="A203" s="14"/>
      <c r="B203" s="251"/>
      <c r="C203" s="252"/>
      <c r="D203" s="242" t="s">
        <v>146</v>
      </c>
      <c r="E203" s="253" t="s">
        <v>1</v>
      </c>
      <c r="F203" s="254" t="s">
        <v>398</v>
      </c>
      <c r="G203" s="252"/>
      <c r="H203" s="255">
        <v>30</v>
      </c>
      <c r="I203" s="256"/>
      <c r="J203" s="252"/>
      <c r="K203" s="252"/>
      <c r="L203" s="257"/>
      <c r="M203" s="258"/>
      <c r="N203" s="259"/>
      <c r="O203" s="259"/>
      <c r="P203" s="259"/>
      <c r="Q203" s="259"/>
      <c r="R203" s="259"/>
      <c r="S203" s="259"/>
      <c r="T203" s="26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1" t="s">
        <v>146</v>
      </c>
      <c r="AU203" s="261" t="s">
        <v>85</v>
      </c>
      <c r="AV203" s="14" t="s">
        <v>85</v>
      </c>
      <c r="AW203" s="14" t="s">
        <v>32</v>
      </c>
      <c r="AX203" s="14" t="s">
        <v>83</v>
      </c>
      <c r="AY203" s="261" t="s">
        <v>140</v>
      </c>
    </row>
    <row r="204" s="13" customFormat="1">
      <c r="A204" s="13"/>
      <c r="B204" s="240"/>
      <c r="C204" s="241"/>
      <c r="D204" s="242" t="s">
        <v>146</v>
      </c>
      <c r="E204" s="243" t="s">
        <v>1</v>
      </c>
      <c r="F204" s="244" t="s">
        <v>399</v>
      </c>
      <c r="G204" s="241"/>
      <c r="H204" s="243" t="s">
        <v>1</v>
      </c>
      <c r="I204" s="245"/>
      <c r="J204" s="241"/>
      <c r="K204" s="241"/>
      <c r="L204" s="246"/>
      <c r="M204" s="247"/>
      <c r="N204" s="248"/>
      <c r="O204" s="248"/>
      <c r="P204" s="248"/>
      <c r="Q204" s="248"/>
      <c r="R204" s="248"/>
      <c r="S204" s="248"/>
      <c r="T204" s="24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0" t="s">
        <v>146</v>
      </c>
      <c r="AU204" s="250" t="s">
        <v>85</v>
      </c>
      <c r="AV204" s="13" t="s">
        <v>83</v>
      </c>
      <c r="AW204" s="13" t="s">
        <v>32</v>
      </c>
      <c r="AX204" s="13" t="s">
        <v>76</v>
      </c>
      <c r="AY204" s="250" t="s">
        <v>140</v>
      </c>
    </row>
    <row r="205" s="2" customFormat="1" ht="30" customHeight="1">
      <c r="A205" s="37"/>
      <c r="B205" s="38"/>
      <c r="C205" s="226" t="s">
        <v>400</v>
      </c>
      <c r="D205" s="226" t="s">
        <v>141</v>
      </c>
      <c r="E205" s="227" t="s">
        <v>401</v>
      </c>
      <c r="F205" s="228" t="s">
        <v>402</v>
      </c>
      <c r="G205" s="229" t="s">
        <v>143</v>
      </c>
      <c r="H205" s="230">
        <v>27</v>
      </c>
      <c r="I205" s="231"/>
      <c r="J205" s="232">
        <f>ROUND(I205*H205,2)</f>
        <v>0</v>
      </c>
      <c r="K205" s="233"/>
      <c r="L205" s="43"/>
      <c r="M205" s="234" t="s">
        <v>1</v>
      </c>
      <c r="N205" s="235" t="s">
        <v>41</v>
      </c>
      <c r="O205" s="90"/>
      <c r="P205" s="236">
        <f>O205*H205</f>
        <v>0</v>
      </c>
      <c r="Q205" s="236">
        <v>0.10100000000000001</v>
      </c>
      <c r="R205" s="236">
        <f>Q205*H205</f>
        <v>2.7270000000000003</v>
      </c>
      <c r="S205" s="236">
        <v>0</v>
      </c>
      <c r="T205" s="237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8" t="s">
        <v>144</v>
      </c>
      <c r="AT205" s="238" t="s">
        <v>141</v>
      </c>
      <c r="AU205" s="238" t="s">
        <v>85</v>
      </c>
      <c r="AY205" s="16" t="s">
        <v>140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6" t="s">
        <v>83</v>
      </c>
      <c r="BK205" s="239">
        <f>ROUND(I205*H205,2)</f>
        <v>0</v>
      </c>
      <c r="BL205" s="16" t="s">
        <v>144</v>
      </c>
      <c r="BM205" s="238" t="s">
        <v>403</v>
      </c>
    </row>
    <row r="206" s="14" customFormat="1">
      <c r="A206" s="14"/>
      <c r="B206" s="251"/>
      <c r="C206" s="252"/>
      <c r="D206" s="242" t="s">
        <v>146</v>
      </c>
      <c r="E206" s="253" t="s">
        <v>1</v>
      </c>
      <c r="F206" s="254" t="s">
        <v>404</v>
      </c>
      <c r="G206" s="252"/>
      <c r="H206" s="255">
        <v>27</v>
      </c>
      <c r="I206" s="256"/>
      <c r="J206" s="252"/>
      <c r="K206" s="252"/>
      <c r="L206" s="257"/>
      <c r="M206" s="258"/>
      <c r="N206" s="259"/>
      <c r="O206" s="259"/>
      <c r="P206" s="259"/>
      <c r="Q206" s="259"/>
      <c r="R206" s="259"/>
      <c r="S206" s="259"/>
      <c r="T206" s="26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1" t="s">
        <v>146</v>
      </c>
      <c r="AU206" s="261" t="s">
        <v>85</v>
      </c>
      <c r="AV206" s="14" t="s">
        <v>85</v>
      </c>
      <c r="AW206" s="14" t="s">
        <v>32</v>
      </c>
      <c r="AX206" s="14" t="s">
        <v>83</v>
      </c>
      <c r="AY206" s="261" t="s">
        <v>140</v>
      </c>
    </row>
    <row r="207" s="13" customFormat="1">
      <c r="A207" s="13"/>
      <c r="B207" s="240"/>
      <c r="C207" s="241"/>
      <c r="D207" s="242" t="s">
        <v>146</v>
      </c>
      <c r="E207" s="243" t="s">
        <v>1</v>
      </c>
      <c r="F207" s="244" t="s">
        <v>405</v>
      </c>
      <c r="G207" s="241"/>
      <c r="H207" s="243" t="s">
        <v>1</v>
      </c>
      <c r="I207" s="245"/>
      <c r="J207" s="241"/>
      <c r="K207" s="241"/>
      <c r="L207" s="246"/>
      <c r="M207" s="247"/>
      <c r="N207" s="248"/>
      <c r="O207" s="248"/>
      <c r="P207" s="248"/>
      <c r="Q207" s="248"/>
      <c r="R207" s="248"/>
      <c r="S207" s="248"/>
      <c r="T207" s="24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0" t="s">
        <v>146</v>
      </c>
      <c r="AU207" s="250" t="s">
        <v>85</v>
      </c>
      <c r="AV207" s="13" t="s">
        <v>83</v>
      </c>
      <c r="AW207" s="13" t="s">
        <v>32</v>
      </c>
      <c r="AX207" s="13" t="s">
        <v>76</v>
      </c>
      <c r="AY207" s="250" t="s">
        <v>140</v>
      </c>
    </row>
    <row r="208" s="2" customFormat="1" ht="22.2" customHeight="1">
      <c r="A208" s="37"/>
      <c r="B208" s="38"/>
      <c r="C208" s="262" t="s">
        <v>404</v>
      </c>
      <c r="D208" s="262" t="s">
        <v>257</v>
      </c>
      <c r="E208" s="263" t="s">
        <v>406</v>
      </c>
      <c r="F208" s="264" t="s">
        <v>407</v>
      </c>
      <c r="G208" s="265" t="s">
        <v>143</v>
      </c>
      <c r="H208" s="266">
        <v>5.5620000000000003</v>
      </c>
      <c r="I208" s="267"/>
      <c r="J208" s="268">
        <f>ROUND(I208*H208,2)</f>
        <v>0</v>
      </c>
      <c r="K208" s="269"/>
      <c r="L208" s="270"/>
      <c r="M208" s="271" t="s">
        <v>1</v>
      </c>
      <c r="N208" s="272" t="s">
        <v>41</v>
      </c>
      <c r="O208" s="90"/>
      <c r="P208" s="236">
        <f>O208*H208</f>
        <v>0</v>
      </c>
      <c r="Q208" s="236">
        <v>0.11500000000000001</v>
      </c>
      <c r="R208" s="236">
        <f>Q208*H208</f>
        <v>0.63963000000000003</v>
      </c>
      <c r="S208" s="236">
        <v>0</v>
      </c>
      <c r="T208" s="237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8" t="s">
        <v>187</v>
      </c>
      <c r="AT208" s="238" t="s">
        <v>257</v>
      </c>
      <c r="AU208" s="238" t="s">
        <v>85</v>
      </c>
      <c r="AY208" s="16" t="s">
        <v>140</v>
      </c>
      <c r="BE208" s="239">
        <f>IF(N208="základní",J208,0)</f>
        <v>0</v>
      </c>
      <c r="BF208" s="239">
        <f>IF(N208="snížená",J208,0)</f>
        <v>0</v>
      </c>
      <c r="BG208" s="239">
        <f>IF(N208="zákl. přenesená",J208,0)</f>
        <v>0</v>
      </c>
      <c r="BH208" s="239">
        <f>IF(N208="sníž. přenesená",J208,0)</f>
        <v>0</v>
      </c>
      <c r="BI208" s="239">
        <f>IF(N208="nulová",J208,0)</f>
        <v>0</v>
      </c>
      <c r="BJ208" s="16" t="s">
        <v>83</v>
      </c>
      <c r="BK208" s="239">
        <f>ROUND(I208*H208,2)</f>
        <v>0</v>
      </c>
      <c r="BL208" s="16" t="s">
        <v>144</v>
      </c>
      <c r="BM208" s="238" t="s">
        <v>408</v>
      </c>
    </row>
    <row r="209" s="14" customFormat="1">
      <c r="A209" s="14"/>
      <c r="B209" s="251"/>
      <c r="C209" s="252"/>
      <c r="D209" s="242" t="s">
        <v>146</v>
      </c>
      <c r="E209" s="253" t="s">
        <v>1</v>
      </c>
      <c r="F209" s="254" t="s">
        <v>409</v>
      </c>
      <c r="G209" s="252"/>
      <c r="H209" s="255">
        <v>5.4000000000000004</v>
      </c>
      <c r="I209" s="256"/>
      <c r="J209" s="252"/>
      <c r="K209" s="252"/>
      <c r="L209" s="257"/>
      <c r="M209" s="258"/>
      <c r="N209" s="259"/>
      <c r="O209" s="259"/>
      <c r="P209" s="259"/>
      <c r="Q209" s="259"/>
      <c r="R209" s="259"/>
      <c r="S209" s="259"/>
      <c r="T209" s="260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1" t="s">
        <v>146</v>
      </c>
      <c r="AU209" s="261" t="s">
        <v>85</v>
      </c>
      <c r="AV209" s="14" t="s">
        <v>85</v>
      </c>
      <c r="AW209" s="14" t="s">
        <v>32</v>
      </c>
      <c r="AX209" s="14" t="s">
        <v>83</v>
      </c>
      <c r="AY209" s="261" t="s">
        <v>140</v>
      </c>
    </row>
    <row r="210" s="14" customFormat="1">
      <c r="A210" s="14"/>
      <c r="B210" s="251"/>
      <c r="C210" s="252"/>
      <c r="D210" s="242" t="s">
        <v>146</v>
      </c>
      <c r="E210" s="252"/>
      <c r="F210" s="254" t="s">
        <v>410</v>
      </c>
      <c r="G210" s="252"/>
      <c r="H210" s="255">
        <v>5.5620000000000003</v>
      </c>
      <c r="I210" s="256"/>
      <c r="J210" s="252"/>
      <c r="K210" s="252"/>
      <c r="L210" s="257"/>
      <c r="M210" s="258"/>
      <c r="N210" s="259"/>
      <c r="O210" s="259"/>
      <c r="P210" s="259"/>
      <c r="Q210" s="259"/>
      <c r="R210" s="259"/>
      <c r="S210" s="259"/>
      <c r="T210" s="260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1" t="s">
        <v>146</v>
      </c>
      <c r="AU210" s="261" t="s">
        <v>85</v>
      </c>
      <c r="AV210" s="14" t="s">
        <v>85</v>
      </c>
      <c r="AW210" s="14" t="s">
        <v>4</v>
      </c>
      <c r="AX210" s="14" t="s">
        <v>83</v>
      </c>
      <c r="AY210" s="261" t="s">
        <v>140</v>
      </c>
    </row>
    <row r="211" s="2" customFormat="1" ht="30" customHeight="1">
      <c r="A211" s="37"/>
      <c r="B211" s="38"/>
      <c r="C211" s="226" t="s">
        <v>411</v>
      </c>
      <c r="D211" s="226" t="s">
        <v>141</v>
      </c>
      <c r="E211" s="227" t="s">
        <v>412</v>
      </c>
      <c r="F211" s="228" t="s">
        <v>413</v>
      </c>
      <c r="G211" s="229" t="s">
        <v>143</v>
      </c>
      <c r="H211" s="230">
        <v>47</v>
      </c>
      <c r="I211" s="231"/>
      <c r="J211" s="232">
        <f>ROUND(I211*H211,2)</f>
        <v>0</v>
      </c>
      <c r="K211" s="233"/>
      <c r="L211" s="43"/>
      <c r="M211" s="234" t="s">
        <v>1</v>
      </c>
      <c r="N211" s="235" t="s">
        <v>41</v>
      </c>
      <c r="O211" s="90"/>
      <c r="P211" s="236">
        <f>O211*H211</f>
        <v>0</v>
      </c>
      <c r="Q211" s="236">
        <v>0.085650000000000004</v>
      </c>
      <c r="R211" s="236">
        <f>Q211*H211</f>
        <v>4.02555</v>
      </c>
      <c r="S211" s="236">
        <v>0</v>
      </c>
      <c r="T211" s="237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8" t="s">
        <v>144</v>
      </c>
      <c r="AT211" s="238" t="s">
        <v>141</v>
      </c>
      <c r="AU211" s="238" t="s">
        <v>85</v>
      </c>
      <c r="AY211" s="16" t="s">
        <v>140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6" t="s">
        <v>83</v>
      </c>
      <c r="BK211" s="239">
        <f>ROUND(I211*H211,2)</f>
        <v>0</v>
      </c>
      <c r="BL211" s="16" t="s">
        <v>144</v>
      </c>
      <c r="BM211" s="238" t="s">
        <v>414</v>
      </c>
    </row>
    <row r="212" s="14" customFormat="1">
      <c r="A212" s="14"/>
      <c r="B212" s="251"/>
      <c r="C212" s="252"/>
      <c r="D212" s="242" t="s">
        <v>146</v>
      </c>
      <c r="E212" s="253" t="s">
        <v>1</v>
      </c>
      <c r="F212" s="254" t="s">
        <v>415</v>
      </c>
      <c r="G212" s="252"/>
      <c r="H212" s="255">
        <v>47</v>
      </c>
      <c r="I212" s="256"/>
      <c r="J212" s="252"/>
      <c r="K212" s="252"/>
      <c r="L212" s="257"/>
      <c r="M212" s="258"/>
      <c r="N212" s="259"/>
      <c r="O212" s="259"/>
      <c r="P212" s="259"/>
      <c r="Q212" s="259"/>
      <c r="R212" s="259"/>
      <c r="S212" s="259"/>
      <c r="T212" s="260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1" t="s">
        <v>146</v>
      </c>
      <c r="AU212" s="261" t="s">
        <v>85</v>
      </c>
      <c r="AV212" s="14" t="s">
        <v>85</v>
      </c>
      <c r="AW212" s="14" t="s">
        <v>32</v>
      </c>
      <c r="AX212" s="14" t="s">
        <v>83</v>
      </c>
      <c r="AY212" s="261" t="s">
        <v>140</v>
      </c>
    </row>
    <row r="213" s="13" customFormat="1">
      <c r="A213" s="13"/>
      <c r="B213" s="240"/>
      <c r="C213" s="241"/>
      <c r="D213" s="242" t="s">
        <v>146</v>
      </c>
      <c r="E213" s="243" t="s">
        <v>1</v>
      </c>
      <c r="F213" s="244" t="s">
        <v>416</v>
      </c>
      <c r="G213" s="241"/>
      <c r="H213" s="243" t="s">
        <v>1</v>
      </c>
      <c r="I213" s="245"/>
      <c r="J213" s="241"/>
      <c r="K213" s="241"/>
      <c r="L213" s="246"/>
      <c r="M213" s="247"/>
      <c r="N213" s="248"/>
      <c r="O213" s="248"/>
      <c r="P213" s="248"/>
      <c r="Q213" s="248"/>
      <c r="R213" s="248"/>
      <c r="S213" s="248"/>
      <c r="T213" s="24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0" t="s">
        <v>146</v>
      </c>
      <c r="AU213" s="250" t="s">
        <v>85</v>
      </c>
      <c r="AV213" s="13" t="s">
        <v>83</v>
      </c>
      <c r="AW213" s="13" t="s">
        <v>32</v>
      </c>
      <c r="AX213" s="13" t="s">
        <v>76</v>
      </c>
      <c r="AY213" s="250" t="s">
        <v>140</v>
      </c>
    </row>
    <row r="214" s="13" customFormat="1">
      <c r="A214" s="13"/>
      <c r="B214" s="240"/>
      <c r="C214" s="241"/>
      <c r="D214" s="242" t="s">
        <v>146</v>
      </c>
      <c r="E214" s="243" t="s">
        <v>1</v>
      </c>
      <c r="F214" s="244" t="s">
        <v>417</v>
      </c>
      <c r="G214" s="241"/>
      <c r="H214" s="243" t="s">
        <v>1</v>
      </c>
      <c r="I214" s="245"/>
      <c r="J214" s="241"/>
      <c r="K214" s="241"/>
      <c r="L214" s="246"/>
      <c r="M214" s="247"/>
      <c r="N214" s="248"/>
      <c r="O214" s="248"/>
      <c r="P214" s="248"/>
      <c r="Q214" s="248"/>
      <c r="R214" s="248"/>
      <c r="S214" s="248"/>
      <c r="T214" s="24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0" t="s">
        <v>146</v>
      </c>
      <c r="AU214" s="250" t="s">
        <v>85</v>
      </c>
      <c r="AV214" s="13" t="s">
        <v>83</v>
      </c>
      <c r="AW214" s="13" t="s">
        <v>32</v>
      </c>
      <c r="AX214" s="13" t="s">
        <v>76</v>
      </c>
      <c r="AY214" s="250" t="s">
        <v>140</v>
      </c>
    </row>
    <row r="215" s="2" customFormat="1" ht="22.2" customHeight="1">
      <c r="A215" s="37"/>
      <c r="B215" s="38"/>
      <c r="C215" s="226" t="s">
        <v>418</v>
      </c>
      <c r="D215" s="226" t="s">
        <v>141</v>
      </c>
      <c r="E215" s="227" t="s">
        <v>419</v>
      </c>
      <c r="F215" s="228" t="s">
        <v>420</v>
      </c>
      <c r="G215" s="229" t="s">
        <v>280</v>
      </c>
      <c r="H215" s="230">
        <v>1.98</v>
      </c>
      <c r="I215" s="231"/>
      <c r="J215" s="232">
        <f>ROUND(I215*H215,2)</f>
        <v>0</v>
      </c>
      <c r="K215" s="233"/>
      <c r="L215" s="43"/>
      <c r="M215" s="234" t="s">
        <v>1</v>
      </c>
      <c r="N215" s="235" t="s">
        <v>41</v>
      </c>
      <c r="O215" s="90"/>
      <c r="P215" s="236">
        <f>O215*H215</f>
        <v>0</v>
      </c>
      <c r="Q215" s="236">
        <v>2.004</v>
      </c>
      <c r="R215" s="236">
        <f>Q215*H215</f>
        <v>3.9679199999999999</v>
      </c>
      <c r="S215" s="236">
        <v>0</v>
      </c>
      <c r="T215" s="237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38" t="s">
        <v>144</v>
      </c>
      <c r="AT215" s="238" t="s">
        <v>141</v>
      </c>
      <c r="AU215" s="238" t="s">
        <v>85</v>
      </c>
      <c r="AY215" s="16" t="s">
        <v>140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6" t="s">
        <v>83</v>
      </c>
      <c r="BK215" s="239">
        <f>ROUND(I215*H215,2)</f>
        <v>0</v>
      </c>
      <c r="BL215" s="16" t="s">
        <v>144</v>
      </c>
      <c r="BM215" s="238" t="s">
        <v>421</v>
      </c>
    </row>
    <row r="216" s="14" customFormat="1">
      <c r="A216" s="14"/>
      <c r="B216" s="251"/>
      <c r="C216" s="252"/>
      <c r="D216" s="242" t="s">
        <v>146</v>
      </c>
      <c r="E216" s="253" t="s">
        <v>1</v>
      </c>
      <c r="F216" s="254" t="s">
        <v>422</v>
      </c>
      <c r="G216" s="252"/>
      <c r="H216" s="255">
        <v>1.98</v>
      </c>
      <c r="I216" s="256"/>
      <c r="J216" s="252"/>
      <c r="K216" s="252"/>
      <c r="L216" s="257"/>
      <c r="M216" s="258"/>
      <c r="N216" s="259"/>
      <c r="O216" s="259"/>
      <c r="P216" s="259"/>
      <c r="Q216" s="259"/>
      <c r="R216" s="259"/>
      <c r="S216" s="259"/>
      <c r="T216" s="26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1" t="s">
        <v>146</v>
      </c>
      <c r="AU216" s="261" t="s">
        <v>85</v>
      </c>
      <c r="AV216" s="14" t="s">
        <v>85</v>
      </c>
      <c r="AW216" s="14" t="s">
        <v>32</v>
      </c>
      <c r="AX216" s="14" t="s">
        <v>83</v>
      </c>
      <c r="AY216" s="261" t="s">
        <v>140</v>
      </c>
    </row>
    <row r="217" s="13" customFormat="1">
      <c r="A217" s="13"/>
      <c r="B217" s="240"/>
      <c r="C217" s="241"/>
      <c r="D217" s="242" t="s">
        <v>146</v>
      </c>
      <c r="E217" s="243" t="s">
        <v>1</v>
      </c>
      <c r="F217" s="244" t="s">
        <v>423</v>
      </c>
      <c r="G217" s="241"/>
      <c r="H217" s="243" t="s">
        <v>1</v>
      </c>
      <c r="I217" s="245"/>
      <c r="J217" s="241"/>
      <c r="K217" s="241"/>
      <c r="L217" s="246"/>
      <c r="M217" s="247"/>
      <c r="N217" s="248"/>
      <c r="O217" s="248"/>
      <c r="P217" s="248"/>
      <c r="Q217" s="248"/>
      <c r="R217" s="248"/>
      <c r="S217" s="248"/>
      <c r="T217" s="24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0" t="s">
        <v>146</v>
      </c>
      <c r="AU217" s="250" t="s">
        <v>85</v>
      </c>
      <c r="AV217" s="13" t="s">
        <v>83</v>
      </c>
      <c r="AW217" s="13" t="s">
        <v>32</v>
      </c>
      <c r="AX217" s="13" t="s">
        <v>76</v>
      </c>
      <c r="AY217" s="250" t="s">
        <v>140</v>
      </c>
    </row>
    <row r="218" s="2" customFormat="1" ht="14.4" customHeight="1">
      <c r="A218" s="37"/>
      <c r="B218" s="38"/>
      <c r="C218" s="262" t="s">
        <v>398</v>
      </c>
      <c r="D218" s="262" t="s">
        <v>257</v>
      </c>
      <c r="E218" s="263" t="s">
        <v>424</v>
      </c>
      <c r="F218" s="264" t="s">
        <v>425</v>
      </c>
      <c r="G218" s="265" t="s">
        <v>143</v>
      </c>
      <c r="H218" s="266">
        <v>33.200000000000003</v>
      </c>
      <c r="I218" s="267"/>
      <c r="J218" s="268">
        <f>ROUND(I218*H218,2)</f>
        <v>0</v>
      </c>
      <c r="K218" s="269"/>
      <c r="L218" s="270"/>
      <c r="M218" s="271" t="s">
        <v>1</v>
      </c>
      <c r="N218" s="272" t="s">
        <v>41</v>
      </c>
      <c r="O218" s="90"/>
      <c r="P218" s="236">
        <f>O218*H218</f>
        <v>0</v>
      </c>
      <c r="Q218" s="236">
        <v>0.17599999999999999</v>
      </c>
      <c r="R218" s="236">
        <f>Q218*H218</f>
        <v>5.8432000000000004</v>
      </c>
      <c r="S218" s="236">
        <v>0</v>
      </c>
      <c r="T218" s="237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8" t="s">
        <v>187</v>
      </c>
      <c r="AT218" s="238" t="s">
        <v>257</v>
      </c>
      <c r="AU218" s="238" t="s">
        <v>85</v>
      </c>
      <c r="AY218" s="16" t="s">
        <v>140</v>
      </c>
      <c r="BE218" s="239">
        <f>IF(N218="základní",J218,0)</f>
        <v>0</v>
      </c>
      <c r="BF218" s="239">
        <f>IF(N218="snížená",J218,0)</f>
        <v>0</v>
      </c>
      <c r="BG218" s="239">
        <f>IF(N218="zákl. přenesená",J218,0)</f>
        <v>0</v>
      </c>
      <c r="BH218" s="239">
        <f>IF(N218="sníž. přenesená",J218,0)</f>
        <v>0</v>
      </c>
      <c r="BI218" s="239">
        <f>IF(N218="nulová",J218,0)</f>
        <v>0</v>
      </c>
      <c r="BJ218" s="16" t="s">
        <v>83</v>
      </c>
      <c r="BK218" s="239">
        <f>ROUND(I218*H218,2)</f>
        <v>0</v>
      </c>
      <c r="BL218" s="16" t="s">
        <v>144</v>
      </c>
      <c r="BM218" s="238" t="s">
        <v>426</v>
      </c>
    </row>
    <row r="219" s="14" customFormat="1">
      <c r="A219" s="14"/>
      <c r="B219" s="251"/>
      <c r="C219" s="252"/>
      <c r="D219" s="242" t="s">
        <v>146</v>
      </c>
      <c r="E219" s="253" t="s">
        <v>1</v>
      </c>
      <c r="F219" s="254" t="s">
        <v>427</v>
      </c>
      <c r="G219" s="252"/>
      <c r="H219" s="255">
        <v>33.200000000000003</v>
      </c>
      <c r="I219" s="256"/>
      <c r="J219" s="252"/>
      <c r="K219" s="252"/>
      <c r="L219" s="257"/>
      <c r="M219" s="258"/>
      <c r="N219" s="259"/>
      <c r="O219" s="259"/>
      <c r="P219" s="259"/>
      <c r="Q219" s="259"/>
      <c r="R219" s="259"/>
      <c r="S219" s="259"/>
      <c r="T219" s="260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1" t="s">
        <v>146</v>
      </c>
      <c r="AU219" s="261" t="s">
        <v>85</v>
      </c>
      <c r="AV219" s="14" t="s">
        <v>85</v>
      </c>
      <c r="AW219" s="14" t="s">
        <v>32</v>
      </c>
      <c r="AX219" s="14" t="s">
        <v>83</v>
      </c>
      <c r="AY219" s="261" t="s">
        <v>140</v>
      </c>
    </row>
    <row r="220" s="13" customFormat="1">
      <c r="A220" s="13"/>
      <c r="B220" s="240"/>
      <c r="C220" s="241"/>
      <c r="D220" s="242" t="s">
        <v>146</v>
      </c>
      <c r="E220" s="243" t="s">
        <v>1</v>
      </c>
      <c r="F220" s="244" t="s">
        <v>428</v>
      </c>
      <c r="G220" s="241"/>
      <c r="H220" s="243" t="s">
        <v>1</v>
      </c>
      <c r="I220" s="245"/>
      <c r="J220" s="241"/>
      <c r="K220" s="241"/>
      <c r="L220" s="246"/>
      <c r="M220" s="247"/>
      <c r="N220" s="248"/>
      <c r="O220" s="248"/>
      <c r="P220" s="248"/>
      <c r="Q220" s="248"/>
      <c r="R220" s="248"/>
      <c r="S220" s="248"/>
      <c r="T220" s="249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0" t="s">
        <v>146</v>
      </c>
      <c r="AU220" s="250" t="s">
        <v>85</v>
      </c>
      <c r="AV220" s="13" t="s">
        <v>83</v>
      </c>
      <c r="AW220" s="13" t="s">
        <v>32</v>
      </c>
      <c r="AX220" s="13" t="s">
        <v>76</v>
      </c>
      <c r="AY220" s="250" t="s">
        <v>140</v>
      </c>
    </row>
    <row r="221" s="2" customFormat="1" ht="22.2" customHeight="1">
      <c r="A221" s="37"/>
      <c r="B221" s="38"/>
      <c r="C221" s="226" t="s">
        <v>429</v>
      </c>
      <c r="D221" s="226" t="s">
        <v>141</v>
      </c>
      <c r="E221" s="227" t="s">
        <v>430</v>
      </c>
      <c r="F221" s="228" t="s">
        <v>431</v>
      </c>
      <c r="G221" s="229" t="s">
        <v>200</v>
      </c>
      <c r="H221" s="230">
        <v>483</v>
      </c>
      <c r="I221" s="231"/>
      <c r="J221" s="232">
        <f>ROUND(I221*H221,2)</f>
        <v>0</v>
      </c>
      <c r="K221" s="233"/>
      <c r="L221" s="43"/>
      <c r="M221" s="234" t="s">
        <v>1</v>
      </c>
      <c r="N221" s="235" t="s">
        <v>41</v>
      </c>
      <c r="O221" s="90"/>
      <c r="P221" s="236">
        <f>O221*H221</f>
        <v>0</v>
      </c>
      <c r="Q221" s="236">
        <v>0.15540000000000001</v>
      </c>
      <c r="R221" s="236">
        <f>Q221*H221</f>
        <v>75.058199999999999</v>
      </c>
      <c r="S221" s="236">
        <v>0</v>
      </c>
      <c r="T221" s="237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38" t="s">
        <v>144</v>
      </c>
      <c r="AT221" s="238" t="s">
        <v>141</v>
      </c>
      <c r="AU221" s="238" t="s">
        <v>85</v>
      </c>
      <c r="AY221" s="16" t="s">
        <v>140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6" t="s">
        <v>83</v>
      </c>
      <c r="BK221" s="239">
        <f>ROUND(I221*H221,2)</f>
        <v>0</v>
      </c>
      <c r="BL221" s="16" t="s">
        <v>144</v>
      </c>
      <c r="BM221" s="238" t="s">
        <v>432</v>
      </c>
    </row>
    <row r="222" s="14" customFormat="1">
      <c r="A222" s="14"/>
      <c r="B222" s="251"/>
      <c r="C222" s="252"/>
      <c r="D222" s="242" t="s">
        <v>146</v>
      </c>
      <c r="E222" s="253" t="s">
        <v>1</v>
      </c>
      <c r="F222" s="254" t="s">
        <v>433</v>
      </c>
      <c r="G222" s="252"/>
      <c r="H222" s="255">
        <v>483</v>
      </c>
      <c r="I222" s="256"/>
      <c r="J222" s="252"/>
      <c r="K222" s="252"/>
      <c r="L222" s="257"/>
      <c r="M222" s="258"/>
      <c r="N222" s="259"/>
      <c r="O222" s="259"/>
      <c r="P222" s="259"/>
      <c r="Q222" s="259"/>
      <c r="R222" s="259"/>
      <c r="S222" s="259"/>
      <c r="T222" s="26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1" t="s">
        <v>146</v>
      </c>
      <c r="AU222" s="261" t="s">
        <v>85</v>
      </c>
      <c r="AV222" s="14" t="s">
        <v>85</v>
      </c>
      <c r="AW222" s="14" t="s">
        <v>32</v>
      </c>
      <c r="AX222" s="14" t="s">
        <v>83</v>
      </c>
      <c r="AY222" s="261" t="s">
        <v>140</v>
      </c>
    </row>
    <row r="223" s="13" customFormat="1">
      <c r="A223" s="13"/>
      <c r="B223" s="240"/>
      <c r="C223" s="241"/>
      <c r="D223" s="242" t="s">
        <v>146</v>
      </c>
      <c r="E223" s="243" t="s">
        <v>1</v>
      </c>
      <c r="F223" s="244" t="s">
        <v>434</v>
      </c>
      <c r="G223" s="241"/>
      <c r="H223" s="243" t="s">
        <v>1</v>
      </c>
      <c r="I223" s="245"/>
      <c r="J223" s="241"/>
      <c r="K223" s="241"/>
      <c r="L223" s="246"/>
      <c r="M223" s="247"/>
      <c r="N223" s="248"/>
      <c r="O223" s="248"/>
      <c r="P223" s="248"/>
      <c r="Q223" s="248"/>
      <c r="R223" s="248"/>
      <c r="S223" s="248"/>
      <c r="T223" s="24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0" t="s">
        <v>146</v>
      </c>
      <c r="AU223" s="250" t="s">
        <v>85</v>
      </c>
      <c r="AV223" s="13" t="s">
        <v>83</v>
      </c>
      <c r="AW223" s="13" t="s">
        <v>32</v>
      </c>
      <c r="AX223" s="13" t="s">
        <v>76</v>
      </c>
      <c r="AY223" s="250" t="s">
        <v>140</v>
      </c>
    </row>
    <row r="224" s="2" customFormat="1" ht="14.4" customHeight="1">
      <c r="A224" s="37"/>
      <c r="B224" s="38"/>
      <c r="C224" s="262" t="s">
        <v>435</v>
      </c>
      <c r="D224" s="262" t="s">
        <v>257</v>
      </c>
      <c r="E224" s="263" t="s">
        <v>436</v>
      </c>
      <c r="F224" s="264" t="s">
        <v>437</v>
      </c>
      <c r="G224" s="265" t="s">
        <v>200</v>
      </c>
      <c r="H224" s="266">
        <v>168.30000000000001</v>
      </c>
      <c r="I224" s="267"/>
      <c r="J224" s="268">
        <f>ROUND(I224*H224,2)</f>
        <v>0</v>
      </c>
      <c r="K224" s="269"/>
      <c r="L224" s="270"/>
      <c r="M224" s="271" t="s">
        <v>1</v>
      </c>
      <c r="N224" s="272" t="s">
        <v>41</v>
      </c>
      <c r="O224" s="90"/>
      <c r="P224" s="236">
        <f>O224*H224</f>
        <v>0</v>
      </c>
      <c r="Q224" s="236">
        <v>0.080000000000000002</v>
      </c>
      <c r="R224" s="236">
        <f>Q224*H224</f>
        <v>13.464</v>
      </c>
      <c r="S224" s="236">
        <v>0</v>
      </c>
      <c r="T224" s="237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8" t="s">
        <v>187</v>
      </c>
      <c r="AT224" s="238" t="s">
        <v>257</v>
      </c>
      <c r="AU224" s="238" t="s">
        <v>85</v>
      </c>
      <c r="AY224" s="16" t="s">
        <v>140</v>
      </c>
      <c r="BE224" s="239">
        <f>IF(N224="základní",J224,0)</f>
        <v>0</v>
      </c>
      <c r="BF224" s="239">
        <f>IF(N224="snížená",J224,0)</f>
        <v>0</v>
      </c>
      <c r="BG224" s="239">
        <f>IF(N224="zákl. přenesená",J224,0)</f>
        <v>0</v>
      </c>
      <c r="BH224" s="239">
        <f>IF(N224="sníž. přenesená",J224,0)</f>
        <v>0</v>
      </c>
      <c r="BI224" s="239">
        <f>IF(N224="nulová",J224,0)</f>
        <v>0</v>
      </c>
      <c r="BJ224" s="16" t="s">
        <v>83</v>
      </c>
      <c r="BK224" s="239">
        <f>ROUND(I224*H224,2)</f>
        <v>0</v>
      </c>
      <c r="BL224" s="16" t="s">
        <v>144</v>
      </c>
      <c r="BM224" s="238" t="s">
        <v>438</v>
      </c>
    </row>
    <row r="225" s="14" customFormat="1">
      <c r="A225" s="14"/>
      <c r="B225" s="251"/>
      <c r="C225" s="252"/>
      <c r="D225" s="242" t="s">
        <v>146</v>
      </c>
      <c r="E225" s="253" t="s">
        <v>1</v>
      </c>
      <c r="F225" s="254" t="s">
        <v>439</v>
      </c>
      <c r="G225" s="252"/>
      <c r="H225" s="255">
        <v>165</v>
      </c>
      <c r="I225" s="256"/>
      <c r="J225" s="252"/>
      <c r="K225" s="252"/>
      <c r="L225" s="257"/>
      <c r="M225" s="258"/>
      <c r="N225" s="259"/>
      <c r="O225" s="259"/>
      <c r="P225" s="259"/>
      <c r="Q225" s="259"/>
      <c r="R225" s="259"/>
      <c r="S225" s="259"/>
      <c r="T225" s="260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1" t="s">
        <v>146</v>
      </c>
      <c r="AU225" s="261" t="s">
        <v>85</v>
      </c>
      <c r="AV225" s="14" t="s">
        <v>85</v>
      </c>
      <c r="AW225" s="14" t="s">
        <v>32</v>
      </c>
      <c r="AX225" s="14" t="s">
        <v>83</v>
      </c>
      <c r="AY225" s="261" t="s">
        <v>140</v>
      </c>
    </row>
    <row r="226" s="13" customFormat="1">
      <c r="A226" s="13"/>
      <c r="B226" s="240"/>
      <c r="C226" s="241"/>
      <c r="D226" s="242" t="s">
        <v>146</v>
      </c>
      <c r="E226" s="243" t="s">
        <v>1</v>
      </c>
      <c r="F226" s="244" t="s">
        <v>440</v>
      </c>
      <c r="G226" s="241"/>
      <c r="H226" s="243" t="s">
        <v>1</v>
      </c>
      <c r="I226" s="245"/>
      <c r="J226" s="241"/>
      <c r="K226" s="241"/>
      <c r="L226" s="246"/>
      <c r="M226" s="247"/>
      <c r="N226" s="248"/>
      <c r="O226" s="248"/>
      <c r="P226" s="248"/>
      <c r="Q226" s="248"/>
      <c r="R226" s="248"/>
      <c r="S226" s="248"/>
      <c r="T226" s="24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0" t="s">
        <v>146</v>
      </c>
      <c r="AU226" s="250" t="s">
        <v>85</v>
      </c>
      <c r="AV226" s="13" t="s">
        <v>83</v>
      </c>
      <c r="AW226" s="13" t="s">
        <v>32</v>
      </c>
      <c r="AX226" s="13" t="s">
        <v>76</v>
      </c>
      <c r="AY226" s="250" t="s">
        <v>140</v>
      </c>
    </row>
    <row r="227" s="14" customFormat="1">
      <c r="A227" s="14"/>
      <c r="B227" s="251"/>
      <c r="C227" s="252"/>
      <c r="D227" s="242" t="s">
        <v>146</v>
      </c>
      <c r="E227" s="252"/>
      <c r="F227" s="254" t="s">
        <v>441</v>
      </c>
      <c r="G227" s="252"/>
      <c r="H227" s="255">
        <v>168.30000000000001</v>
      </c>
      <c r="I227" s="256"/>
      <c r="J227" s="252"/>
      <c r="K227" s="252"/>
      <c r="L227" s="257"/>
      <c r="M227" s="258"/>
      <c r="N227" s="259"/>
      <c r="O227" s="259"/>
      <c r="P227" s="259"/>
      <c r="Q227" s="259"/>
      <c r="R227" s="259"/>
      <c r="S227" s="259"/>
      <c r="T227" s="260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1" t="s">
        <v>146</v>
      </c>
      <c r="AU227" s="261" t="s">
        <v>85</v>
      </c>
      <c r="AV227" s="14" t="s">
        <v>85</v>
      </c>
      <c r="AW227" s="14" t="s">
        <v>4</v>
      </c>
      <c r="AX227" s="14" t="s">
        <v>83</v>
      </c>
      <c r="AY227" s="261" t="s">
        <v>140</v>
      </c>
    </row>
    <row r="228" s="2" customFormat="1" ht="22.2" customHeight="1">
      <c r="A228" s="37"/>
      <c r="B228" s="38"/>
      <c r="C228" s="226" t="s">
        <v>442</v>
      </c>
      <c r="D228" s="226" t="s">
        <v>141</v>
      </c>
      <c r="E228" s="227" t="s">
        <v>443</v>
      </c>
      <c r="F228" s="228" t="s">
        <v>444</v>
      </c>
      <c r="G228" s="229" t="s">
        <v>280</v>
      </c>
      <c r="H228" s="230">
        <v>43.469999999999999</v>
      </c>
      <c r="I228" s="231"/>
      <c r="J228" s="232">
        <f>ROUND(I228*H228,2)</f>
        <v>0</v>
      </c>
      <c r="K228" s="233"/>
      <c r="L228" s="43"/>
      <c r="M228" s="234" t="s">
        <v>1</v>
      </c>
      <c r="N228" s="235" t="s">
        <v>41</v>
      </c>
      <c r="O228" s="90"/>
      <c r="P228" s="236">
        <f>O228*H228</f>
        <v>0</v>
      </c>
      <c r="Q228" s="236">
        <v>2.2563399999999998</v>
      </c>
      <c r="R228" s="236">
        <f>Q228*H228</f>
        <v>98.083099799999985</v>
      </c>
      <c r="S228" s="236">
        <v>0</v>
      </c>
      <c r="T228" s="237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8" t="s">
        <v>144</v>
      </c>
      <c r="AT228" s="238" t="s">
        <v>141</v>
      </c>
      <c r="AU228" s="238" t="s">
        <v>85</v>
      </c>
      <c r="AY228" s="16" t="s">
        <v>140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6" t="s">
        <v>83</v>
      </c>
      <c r="BK228" s="239">
        <f>ROUND(I228*H228,2)</f>
        <v>0</v>
      </c>
      <c r="BL228" s="16" t="s">
        <v>144</v>
      </c>
      <c r="BM228" s="238" t="s">
        <v>445</v>
      </c>
    </row>
    <row r="229" s="14" customFormat="1">
      <c r="A229" s="14"/>
      <c r="B229" s="251"/>
      <c r="C229" s="252"/>
      <c r="D229" s="242" t="s">
        <v>146</v>
      </c>
      <c r="E229" s="253" t="s">
        <v>1</v>
      </c>
      <c r="F229" s="254" t="s">
        <v>446</v>
      </c>
      <c r="G229" s="252"/>
      <c r="H229" s="255">
        <v>43.469999999999999</v>
      </c>
      <c r="I229" s="256"/>
      <c r="J229" s="252"/>
      <c r="K229" s="252"/>
      <c r="L229" s="257"/>
      <c r="M229" s="258"/>
      <c r="N229" s="259"/>
      <c r="O229" s="259"/>
      <c r="P229" s="259"/>
      <c r="Q229" s="259"/>
      <c r="R229" s="259"/>
      <c r="S229" s="259"/>
      <c r="T229" s="260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1" t="s">
        <v>146</v>
      </c>
      <c r="AU229" s="261" t="s">
        <v>85</v>
      </c>
      <c r="AV229" s="14" t="s">
        <v>85</v>
      </c>
      <c r="AW229" s="14" t="s">
        <v>32</v>
      </c>
      <c r="AX229" s="14" t="s">
        <v>83</v>
      </c>
      <c r="AY229" s="261" t="s">
        <v>140</v>
      </c>
    </row>
    <row r="230" s="13" customFormat="1">
      <c r="A230" s="13"/>
      <c r="B230" s="240"/>
      <c r="C230" s="241"/>
      <c r="D230" s="242" t="s">
        <v>146</v>
      </c>
      <c r="E230" s="243" t="s">
        <v>1</v>
      </c>
      <c r="F230" s="244" t="s">
        <v>447</v>
      </c>
      <c r="G230" s="241"/>
      <c r="H230" s="243" t="s">
        <v>1</v>
      </c>
      <c r="I230" s="245"/>
      <c r="J230" s="241"/>
      <c r="K230" s="241"/>
      <c r="L230" s="246"/>
      <c r="M230" s="247"/>
      <c r="N230" s="248"/>
      <c r="O230" s="248"/>
      <c r="P230" s="248"/>
      <c r="Q230" s="248"/>
      <c r="R230" s="248"/>
      <c r="S230" s="248"/>
      <c r="T230" s="24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0" t="s">
        <v>146</v>
      </c>
      <c r="AU230" s="250" t="s">
        <v>85</v>
      </c>
      <c r="AV230" s="13" t="s">
        <v>83</v>
      </c>
      <c r="AW230" s="13" t="s">
        <v>32</v>
      </c>
      <c r="AX230" s="13" t="s">
        <v>76</v>
      </c>
      <c r="AY230" s="250" t="s">
        <v>140</v>
      </c>
    </row>
    <row r="231" s="2" customFormat="1" ht="19.8" customHeight="1">
      <c r="A231" s="37"/>
      <c r="B231" s="38"/>
      <c r="C231" s="262" t="s">
        <v>448</v>
      </c>
      <c r="D231" s="262" t="s">
        <v>257</v>
      </c>
      <c r="E231" s="263" t="s">
        <v>449</v>
      </c>
      <c r="F231" s="264" t="s">
        <v>450</v>
      </c>
      <c r="G231" s="265" t="s">
        <v>200</v>
      </c>
      <c r="H231" s="266">
        <v>270</v>
      </c>
      <c r="I231" s="267"/>
      <c r="J231" s="268">
        <f>ROUND(I231*H231,2)</f>
        <v>0</v>
      </c>
      <c r="K231" s="269"/>
      <c r="L231" s="270"/>
      <c r="M231" s="271" t="s">
        <v>1</v>
      </c>
      <c r="N231" s="272" t="s">
        <v>41</v>
      </c>
      <c r="O231" s="90"/>
      <c r="P231" s="236">
        <f>O231*H231</f>
        <v>0</v>
      </c>
      <c r="Q231" s="236">
        <v>0.048300000000000003</v>
      </c>
      <c r="R231" s="236">
        <f>Q231*H231</f>
        <v>13.041</v>
      </c>
      <c r="S231" s="236">
        <v>0</v>
      </c>
      <c r="T231" s="237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8" t="s">
        <v>187</v>
      </c>
      <c r="AT231" s="238" t="s">
        <v>257</v>
      </c>
      <c r="AU231" s="238" t="s">
        <v>85</v>
      </c>
      <c r="AY231" s="16" t="s">
        <v>140</v>
      </c>
      <c r="BE231" s="239">
        <f>IF(N231="základní",J231,0)</f>
        <v>0</v>
      </c>
      <c r="BF231" s="239">
        <f>IF(N231="snížená",J231,0)</f>
        <v>0</v>
      </c>
      <c r="BG231" s="239">
        <f>IF(N231="zákl. přenesená",J231,0)</f>
        <v>0</v>
      </c>
      <c r="BH231" s="239">
        <f>IF(N231="sníž. přenesená",J231,0)</f>
        <v>0</v>
      </c>
      <c r="BI231" s="239">
        <f>IF(N231="nulová",J231,0)</f>
        <v>0</v>
      </c>
      <c r="BJ231" s="16" t="s">
        <v>83</v>
      </c>
      <c r="BK231" s="239">
        <f>ROUND(I231*H231,2)</f>
        <v>0</v>
      </c>
      <c r="BL231" s="16" t="s">
        <v>144</v>
      </c>
      <c r="BM231" s="238" t="s">
        <v>451</v>
      </c>
    </row>
    <row r="232" s="14" customFormat="1">
      <c r="A232" s="14"/>
      <c r="B232" s="251"/>
      <c r="C232" s="252"/>
      <c r="D232" s="242" t="s">
        <v>146</v>
      </c>
      <c r="E232" s="253" t="s">
        <v>1</v>
      </c>
      <c r="F232" s="254" t="s">
        <v>452</v>
      </c>
      <c r="G232" s="252"/>
      <c r="H232" s="255">
        <v>270</v>
      </c>
      <c r="I232" s="256"/>
      <c r="J232" s="252"/>
      <c r="K232" s="252"/>
      <c r="L232" s="257"/>
      <c r="M232" s="258"/>
      <c r="N232" s="259"/>
      <c r="O232" s="259"/>
      <c r="P232" s="259"/>
      <c r="Q232" s="259"/>
      <c r="R232" s="259"/>
      <c r="S232" s="259"/>
      <c r="T232" s="26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1" t="s">
        <v>146</v>
      </c>
      <c r="AU232" s="261" t="s">
        <v>85</v>
      </c>
      <c r="AV232" s="14" t="s">
        <v>85</v>
      </c>
      <c r="AW232" s="14" t="s">
        <v>32</v>
      </c>
      <c r="AX232" s="14" t="s">
        <v>83</v>
      </c>
      <c r="AY232" s="261" t="s">
        <v>140</v>
      </c>
    </row>
    <row r="233" s="13" customFormat="1">
      <c r="A233" s="13"/>
      <c r="B233" s="240"/>
      <c r="C233" s="241"/>
      <c r="D233" s="242" t="s">
        <v>146</v>
      </c>
      <c r="E233" s="243" t="s">
        <v>1</v>
      </c>
      <c r="F233" s="244" t="s">
        <v>453</v>
      </c>
      <c r="G233" s="241"/>
      <c r="H233" s="243" t="s">
        <v>1</v>
      </c>
      <c r="I233" s="245"/>
      <c r="J233" s="241"/>
      <c r="K233" s="241"/>
      <c r="L233" s="246"/>
      <c r="M233" s="247"/>
      <c r="N233" s="248"/>
      <c r="O233" s="248"/>
      <c r="P233" s="248"/>
      <c r="Q233" s="248"/>
      <c r="R233" s="248"/>
      <c r="S233" s="248"/>
      <c r="T233" s="24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0" t="s">
        <v>146</v>
      </c>
      <c r="AU233" s="250" t="s">
        <v>85</v>
      </c>
      <c r="AV233" s="13" t="s">
        <v>83</v>
      </c>
      <c r="AW233" s="13" t="s">
        <v>32</v>
      </c>
      <c r="AX233" s="13" t="s">
        <v>76</v>
      </c>
      <c r="AY233" s="250" t="s">
        <v>140</v>
      </c>
    </row>
    <row r="234" s="2" customFormat="1" ht="22.2" customHeight="1">
      <c r="A234" s="37"/>
      <c r="B234" s="38"/>
      <c r="C234" s="262" t="s">
        <v>454</v>
      </c>
      <c r="D234" s="262" t="s">
        <v>257</v>
      </c>
      <c r="E234" s="263" t="s">
        <v>455</v>
      </c>
      <c r="F234" s="264" t="s">
        <v>456</v>
      </c>
      <c r="G234" s="265" t="s">
        <v>200</v>
      </c>
      <c r="H234" s="266">
        <v>48</v>
      </c>
      <c r="I234" s="267"/>
      <c r="J234" s="268">
        <f>ROUND(I234*H234,2)</f>
        <v>0</v>
      </c>
      <c r="K234" s="269"/>
      <c r="L234" s="270"/>
      <c r="M234" s="271" t="s">
        <v>1</v>
      </c>
      <c r="N234" s="272" t="s">
        <v>41</v>
      </c>
      <c r="O234" s="90"/>
      <c r="P234" s="236">
        <f>O234*H234</f>
        <v>0</v>
      </c>
      <c r="Q234" s="236">
        <v>0.065670000000000006</v>
      </c>
      <c r="R234" s="236">
        <f>Q234*H234</f>
        <v>3.1521600000000003</v>
      </c>
      <c r="S234" s="236">
        <v>0</v>
      </c>
      <c r="T234" s="237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38" t="s">
        <v>187</v>
      </c>
      <c r="AT234" s="238" t="s">
        <v>257</v>
      </c>
      <c r="AU234" s="238" t="s">
        <v>85</v>
      </c>
      <c r="AY234" s="16" t="s">
        <v>140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6" t="s">
        <v>83</v>
      </c>
      <c r="BK234" s="239">
        <f>ROUND(I234*H234,2)</f>
        <v>0</v>
      </c>
      <c r="BL234" s="16" t="s">
        <v>144</v>
      </c>
      <c r="BM234" s="238" t="s">
        <v>457</v>
      </c>
    </row>
    <row r="235" s="14" customFormat="1">
      <c r="A235" s="14"/>
      <c r="B235" s="251"/>
      <c r="C235" s="252"/>
      <c r="D235" s="242" t="s">
        <v>146</v>
      </c>
      <c r="E235" s="253" t="s">
        <v>1</v>
      </c>
      <c r="F235" s="254" t="s">
        <v>458</v>
      </c>
      <c r="G235" s="252"/>
      <c r="H235" s="255">
        <v>48</v>
      </c>
      <c r="I235" s="256"/>
      <c r="J235" s="252"/>
      <c r="K235" s="252"/>
      <c r="L235" s="257"/>
      <c r="M235" s="258"/>
      <c r="N235" s="259"/>
      <c r="O235" s="259"/>
      <c r="P235" s="259"/>
      <c r="Q235" s="259"/>
      <c r="R235" s="259"/>
      <c r="S235" s="259"/>
      <c r="T235" s="260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1" t="s">
        <v>146</v>
      </c>
      <c r="AU235" s="261" t="s">
        <v>85</v>
      </c>
      <c r="AV235" s="14" t="s">
        <v>85</v>
      </c>
      <c r="AW235" s="14" t="s">
        <v>32</v>
      </c>
      <c r="AX235" s="14" t="s">
        <v>83</v>
      </c>
      <c r="AY235" s="261" t="s">
        <v>140</v>
      </c>
    </row>
    <row r="236" s="13" customFormat="1">
      <c r="A236" s="13"/>
      <c r="B236" s="240"/>
      <c r="C236" s="241"/>
      <c r="D236" s="242" t="s">
        <v>146</v>
      </c>
      <c r="E236" s="243" t="s">
        <v>1</v>
      </c>
      <c r="F236" s="244" t="s">
        <v>459</v>
      </c>
      <c r="G236" s="241"/>
      <c r="H236" s="243" t="s">
        <v>1</v>
      </c>
      <c r="I236" s="245"/>
      <c r="J236" s="241"/>
      <c r="K236" s="241"/>
      <c r="L236" s="246"/>
      <c r="M236" s="247"/>
      <c r="N236" s="248"/>
      <c r="O236" s="248"/>
      <c r="P236" s="248"/>
      <c r="Q236" s="248"/>
      <c r="R236" s="248"/>
      <c r="S236" s="248"/>
      <c r="T236" s="24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0" t="s">
        <v>146</v>
      </c>
      <c r="AU236" s="250" t="s">
        <v>85</v>
      </c>
      <c r="AV236" s="13" t="s">
        <v>83</v>
      </c>
      <c r="AW236" s="13" t="s">
        <v>32</v>
      </c>
      <c r="AX236" s="13" t="s">
        <v>76</v>
      </c>
      <c r="AY236" s="250" t="s">
        <v>140</v>
      </c>
    </row>
    <row r="237" s="12" customFormat="1" ht="22.8" customHeight="1">
      <c r="A237" s="12"/>
      <c r="B237" s="210"/>
      <c r="C237" s="211"/>
      <c r="D237" s="212" t="s">
        <v>75</v>
      </c>
      <c r="E237" s="224" t="s">
        <v>187</v>
      </c>
      <c r="F237" s="224" t="s">
        <v>460</v>
      </c>
      <c r="G237" s="211"/>
      <c r="H237" s="211"/>
      <c r="I237" s="214"/>
      <c r="J237" s="225">
        <f>BK237</f>
        <v>0</v>
      </c>
      <c r="K237" s="211"/>
      <c r="L237" s="216"/>
      <c r="M237" s="217"/>
      <c r="N237" s="218"/>
      <c r="O237" s="218"/>
      <c r="P237" s="219">
        <f>SUM(P238:P243)</f>
        <v>0</v>
      </c>
      <c r="Q237" s="218"/>
      <c r="R237" s="219">
        <f>SUM(R238:R243)</f>
        <v>9.4602000000000004</v>
      </c>
      <c r="S237" s="218"/>
      <c r="T237" s="220">
        <f>SUM(T238:T243)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21" t="s">
        <v>83</v>
      </c>
      <c r="AT237" s="222" t="s">
        <v>75</v>
      </c>
      <c r="AU237" s="222" t="s">
        <v>83</v>
      </c>
      <c r="AY237" s="221" t="s">
        <v>140</v>
      </c>
      <c r="BK237" s="223">
        <f>SUM(BK238:BK243)</f>
        <v>0</v>
      </c>
    </row>
    <row r="238" s="2" customFormat="1" ht="22.2" customHeight="1">
      <c r="A238" s="37"/>
      <c r="B238" s="38"/>
      <c r="C238" s="226" t="s">
        <v>461</v>
      </c>
      <c r="D238" s="226" t="s">
        <v>141</v>
      </c>
      <c r="E238" s="227" t="s">
        <v>462</v>
      </c>
      <c r="F238" s="228" t="s">
        <v>463</v>
      </c>
      <c r="G238" s="229" t="s">
        <v>208</v>
      </c>
      <c r="H238" s="230">
        <v>4</v>
      </c>
      <c r="I238" s="231"/>
      <c r="J238" s="232">
        <f>ROUND(I238*H238,2)</f>
        <v>0</v>
      </c>
      <c r="K238" s="233"/>
      <c r="L238" s="43"/>
      <c r="M238" s="234" t="s">
        <v>1</v>
      </c>
      <c r="N238" s="235" t="s">
        <v>41</v>
      </c>
      <c r="O238" s="90"/>
      <c r="P238" s="236">
        <f>O238*H238</f>
        <v>0</v>
      </c>
      <c r="Q238" s="236">
        <v>0.42080000000000001</v>
      </c>
      <c r="R238" s="236">
        <f>Q238*H238</f>
        <v>1.6832</v>
      </c>
      <c r="S238" s="236">
        <v>0</v>
      </c>
      <c r="T238" s="237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38" t="s">
        <v>144</v>
      </c>
      <c r="AT238" s="238" t="s">
        <v>141</v>
      </c>
      <c r="AU238" s="238" t="s">
        <v>85</v>
      </c>
      <c r="AY238" s="16" t="s">
        <v>140</v>
      </c>
      <c r="BE238" s="239">
        <f>IF(N238="základní",J238,0)</f>
        <v>0</v>
      </c>
      <c r="BF238" s="239">
        <f>IF(N238="snížená",J238,0)</f>
        <v>0</v>
      </c>
      <c r="BG238" s="239">
        <f>IF(N238="zákl. přenesená",J238,0)</f>
        <v>0</v>
      </c>
      <c r="BH238" s="239">
        <f>IF(N238="sníž. přenesená",J238,0)</f>
        <v>0</v>
      </c>
      <c r="BI238" s="239">
        <f>IF(N238="nulová",J238,0)</f>
        <v>0</v>
      </c>
      <c r="BJ238" s="16" t="s">
        <v>83</v>
      </c>
      <c r="BK238" s="239">
        <f>ROUND(I238*H238,2)</f>
        <v>0</v>
      </c>
      <c r="BL238" s="16" t="s">
        <v>144</v>
      </c>
      <c r="BM238" s="238" t="s">
        <v>464</v>
      </c>
    </row>
    <row r="239" s="14" customFormat="1">
      <c r="A239" s="14"/>
      <c r="B239" s="251"/>
      <c r="C239" s="252"/>
      <c r="D239" s="242" t="s">
        <v>146</v>
      </c>
      <c r="E239" s="253" t="s">
        <v>1</v>
      </c>
      <c r="F239" s="254" t="s">
        <v>144</v>
      </c>
      <c r="G239" s="252"/>
      <c r="H239" s="255">
        <v>4</v>
      </c>
      <c r="I239" s="256"/>
      <c r="J239" s="252"/>
      <c r="K239" s="252"/>
      <c r="L239" s="257"/>
      <c r="M239" s="258"/>
      <c r="N239" s="259"/>
      <c r="O239" s="259"/>
      <c r="P239" s="259"/>
      <c r="Q239" s="259"/>
      <c r="R239" s="259"/>
      <c r="S239" s="259"/>
      <c r="T239" s="260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1" t="s">
        <v>146</v>
      </c>
      <c r="AU239" s="261" t="s">
        <v>85</v>
      </c>
      <c r="AV239" s="14" t="s">
        <v>85</v>
      </c>
      <c r="AW239" s="14" t="s">
        <v>32</v>
      </c>
      <c r="AX239" s="14" t="s">
        <v>83</v>
      </c>
      <c r="AY239" s="261" t="s">
        <v>140</v>
      </c>
    </row>
    <row r="240" s="13" customFormat="1">
      <c r="A240" s="13"/>
      <c r="B240" s="240"/>
      <c r="C240" s="241"/>
      <c r="D240" s="242" t="s">
        <v>146</v>
      </c>
      <c r="E240" s="243" t="s">
        <v>1</v>
      </c>
      <c r="F240" s="244" t="s">
        <v>465</v>
      </c>
      <c r="G240" s="241"/>
      <c r="H240" s="243" t="s">
        <v>1</v>
      </c>
      <c r="I240" s="245"/>
      <c r="J240" s="241"/>
      <c r="K240" s="241"/>
      <c r="L240" s="246"/>
      <c r="M240" s="247"/>
      <c r="N240" s="248"/>
      <c r="O240" s="248"/>
      <c r="P240" s="248"/>
      <c r="Q240" s="248"/>
      <c r="R240" s="248"/>
      <c r="S240" s="248"/>
      <c r="T240" s="24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0" t="s">
        <v>146</v>
      </c>
      <c r="AU240" s="250" t="s">
        <v>85</v>
      </c>
      <c r="AV240" s="13" t="s">
        <v>83</v>
      </c>
      <c r="AW240" s="13" t="s">
        <v>32</v>
      </c>
      <c r="AX240" s="13" t="s">
        <v>76</v>
      </c>
      <c r="AY240" s="250" t="s">
        <v>140</v>
      </c>
    </row>
    <row r="241" s="2" customFormat="1" ht="30" customHeight="1">
      <c r="A241" s="37"/>
      <c r="B241" s="38"/>
      <c r="C241" s="226" t="s">
        <v>466</v>
      </c>
      <c r="D241" s="226" t="s">
        <v>141</v>
      </c>
      <c r="E241" s="227" t="s">
        <v>467</v>
      </c>
      <c r="F241" s="228" t="s">
        <v>468</v>
      </c>
      <c r="G241" s="229" t="s">
        <v>208</v>
      </c>
      <c r="H241" s="230">
        <v>25</v>
      </c>
      <c r="I241" s="231"/>
      <c r="J241" s="232">
        <f>ROUND(I241*H241,2)</f>
        <v>0</v>
      </c>
      <c r="K241" s="233"/>
      <c r="L241" s="43"/>
      <c r="M241" s="234" t="s">
        <v>1</v>
      </c>
      <c r="N241" s="235" t="s">
        <v>41</v>
      </c>
      <c r="O241" s="90"/>
      <c r="P241" s="236">
        <f>O241*H241</f>
        <v>0</v>
      </c>
      <c r="Q241" s="236">
        <v>0.31108000000000002</v>
      </c>
      <c r="R241" s="236">
        <f>Q241*H241</f>
        <v>7.777000000000001</v>
      </c>
      <c r="S241" s="236">
        <v>0</v>
      </c>
      <c r="T241" s="237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38" t="s">
        <v>144</v>
      </c>
      <c r="AT241" s="238" t="s">
        <v>141</v>
      </c>
      <c r="AU241" s="238" t="s">
        <v>85</v>
      </c>
      <c r="AY241" s="16" t="s">
        <v>140</v>
      </c>
      <c r="BE241" s="239">
        <f>IF(N241="základní",J241,0)</f>
        <v>0</v>
      </c>
      <c r="BF241" s="239">
        <f>IF(N241="snížená",J241,0)</f>
        <v>0</v>
      </c>
      <c r="BG241" s="239">
        <f>IF(N241="zákl. přenesená",J241,0)</f>
        <v>0</v>
      </c>
      <c r="BH241" s="239">
        <f>IF(N241="sníž. přenesená",J241,0)</f>
        <v>0</v>
      </c>
      <c r="BI241" s="239">
        <f>IF(N241="nulová",J241,0)</f>
        <v>0</v>
      </c>
      <c r="BJ241" s="16" t="s">
        <v>83</v>
      </c>
      <c r="BK241" s="239">
        <f>ROUND(I241*H241,2)</f>
        <v>0</v>
      </c>
      <c r="BL241" s="16" t="s">
        <v>144</v>
      </c>
      <c r="BM241" s="238" t="s">
        <v>469</v>
      </c>
    </row>
    <row r="242" s="14" customFormat="1">
      <c r="A242" s="14"/>
      <c r="B242" s="251"/>
      <c r="C242" s="252"/>
      <c r="D242" s="242" t="s">
        <v>146</v>
      </c>
      <c r="E242" s="253" t="s">
        <v>1</v>
      </c>
      <c r="F242" s="254" t="s">
        <v>394</v>
      </c>
      <c r="G242" s="252"/>
      <c r="H242" s="255">
        <v>25</v>
      </c>
      <c r="I242" s="256"/>
      <c r="J242" s="252"/>
      <c r="K242" s="252"/>
      <c r="L242" s="257"/>
      <c r="M242" s="258"/>
      <c r="N242" s="259"/>
      <c r="O242" s="259"/>
      <c r="P242" s="259"/>
      <c r="Q242" s="259"/>
      <c r="R242" s="259"/>
      <c r="S242" s="259"/>
      <c r="T242" s="260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1" t="s">
        <v>146</v>
      </c>
      <c r="AU242" s="261" t="s">
        <v>85</v>
      </c>
      <c r="AV242" s="14" t="s">
        <v>85</v>
      </c>
      <c r="AW242" s="14" t="s">
        <v>32</v>
      </c>
      <c r="AX242" s="14" t="s">
        <v>83</v>
      </c>
      <c r="AY242" s="261" t="s">
        <v>140</v>
      </c>
    </row>
    <row r="243" s="13" customFormat="1">
      <c r="A243" s="13"/>
      <c r="B243" s="240"/>
      <c r="C243" s="241"/>
      <c r="D243" s="242" t="s">
        <v>146</v>
      </c>
      <c r="E243" s="243" t="s">
        <v>1</v>
      </c>
      <c r="F243" s="244" t="s">
        <v>470</v>
      </c>
      <c r="G243" s="241"/>
      <c r="H243" s="243" t="s">
        <v>1</v>
      </c>
      <c r="I243" s="245"/>
      <c r="J243" s="241"/>
      <c r="K243" s="241"/>
      <c r="L243" s="246"/>
      <c r="M243" s="247"/>
      <c r="N243" s="248"/>
      <c r="O243" s="248"/>
      <c r="P243" s="248"/>
      <c r="Q243" s="248"/>
      <c r="R243" s="248"/>
      <c r="S243" s="248"/>
      <c r="T243" s="24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0" t="s">
        <v>146</v>
      </c>
      <c r="AU243" s="250" t="s">
        <v>85</v>
      </c>
      <c r="AV243" s="13" t="s">
        <v>83</v>
      </c>
      <c r="AW243" s="13" t="s">
        <v>32</v>
      </c>
      <c r="AX243" s="13" t="s">
        <v>76</v>
      </c>
      <c r="AY243" s="250" t="s">
        <v>140</v>
      </c>
    </row>
    <row r="244" s="12" customFormat="1" ht="22.8" customHeight="1">
      <c r="A244" s="12"/>
      <c r="B244" s="210"/>
      <c r="C244" s="211"/>
      <c r="D244" s="212" t="s">
        <v>75</v>
      </c>
      <c r="E244" s="224" t="s">
        <v>192</v>
      </c>
      <c r="F244" s="224" t="s">
        <v>471</v>
      </c>
      <c r="G244" s="211"/>
      <c r="H244" s="211"/>
      <c r="I244" s="214"/>
      <c r="J244" s="225">
        <f>BK244</f>
        <v>0</v>
      </c>
      <c r="K244" s="211"/>
      <c r="L244" s="216"/>
      <c r="M244" s="217"/>
      <c r="N244" s="218"/>
      <c r="O244" s="218"/>
      <c r="P244" s="219">
        <f>SUM(P245:P246)</f>
        <v>0</v>
      </c>
      <c r="Q244" s="218"/>
      <c r="R244" s="219">
        <f>SUM(R245:R246)</f>
        <v>3.8958000000000004</v>
      </c>
      <c r="S244" s="218"/>
      <c r="T244" s="220">
        <f>SUM(T245:T246)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21" t="s">
        <v>83</v>
      </c>
      <c r="AT244" s="222" t="s">
        <v>75</v>
      </c>
      <c r="AU244" s="222" t="s">
        <v>83</v>
      </c>
      <c r="AY244" s="221" t="s">
        <v>140</v>
      </c>
      <c r="BK244" s="223">
        <f>SUM(BK245:BK246)</f>
        <v>0</v>
      </c>
    </row>
    <row r="245" s="2" customFormat="1" ht="30" customHeight="1">
      <c r="A245" s="37"/>
      <c r="B245" s="38"/>
      <c r="C245" s="226" t="s">
        <v>472</v>
      </c>
      <c r="D245" s="226" t="s">
        <v>141</v>
      </c>
      <c r="E245" s="227" t="s">
        <v>473</v>
      </c>
      <c r="F245" s="228" t="s">
        <v>474</v>
      </c>
      <c r="G245" s="229" t="s">
        <v>200</v>
      </c>
      <c r="H245" s="230">
        <v>20</v>
      </c>
      <c r="I245" s="231"/>
      <c r="J245" s="232">
        <f>ROUND(I245*H245,2)</f>
        <v>0</v>
      </c>
      <c r="K245" s="233"/>
      <c r="L245" s="43"/>
      <c r="M245" s="234" t="s">
        <v>1</v>
      </c>
      <c r="N245" s="235" t="s">
        <v>41</v>
      </c>
      <c r="O245" s="90"/>
      <c r="P245" s="236">
        <f>O245*H245</f>
        <v>0</v>
      </c>
      <c r="Q245" s="236">
        <v>0.16849</v>
      </c>
      <c r="R245" s="236">
        <f>Q245*H245</f>
        <v>3.3698000000000001</v>
      </c>
      <c r="S245" s="236">
        <v>0</v>
      </c>
      <c r="T245" s="237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38" t="s">
        <v>144</v>
      </c>
      <c r="AT245" s="238" t="s">
        <v>141</v>
      </c>
      <c r="AU245" s="238" t="s">
        <v>85</v>
      </c>
      <c r="AY245" s="16" t="s">
        <v>140</v>
      </c>
      <c r="BE245" s="239">
        <f>IF(N245="základní",J245,0)</f>
        <v>0</v>
      </c>
      <c r="BF245" s="239">
        <f>IF(N245="snížená",J245,0)</f>
        <v>0</v>
      </c>
      <c r="BG245" s="239">
        <f>IF(N245="zákl. přenesená",J245,0)</f>
        <v>0</v>
      </c>
      <c r="BH245" s="239">
        <f>IF(N245="sníž. přenesená",J245,0)</f>
        <v>0</v>
      </c>
      <c r="BI245" s="239">
        <f>IF(N245="nulová",J245,0)</f>
        <v>0</v>
      </c>
      <c r="BJ245" s="16" t="s">
        <v>83</v>
      </c>
      <c r="BK245" s="239">
        <f>ROUND(I245*H245,2)</f>
        <v>0</v>
      </c>
      <c r="BL245" s="16" t="s">
        <v>144</v>
      </c>
      <c r="BM245" s="238" t="s">
        <v>475</v>
      </c>
    </row>
    <row r="246" s="2" customFormat="1" ht="14.4" customHeight="1">
      <c r="A246" s="37"/>
      <c r="B246" s="38"/>
      <c r="C246" s="262" t="s">
        <v>476</v>
      </c>
      <c r="D246" s="262" t="s">
        <v>257</v>
      </c>
      <c r="E246" s="263" t="s">
        <v>477</v>
      </c>
      <c r="F246" s="264" t="s">
        <v>478</v>
      </c>
      <c r="G246" s="265" t="s">
        <v>200</v>
      </c>
      <c r="H246" s="266">
        <v>20</v>
      </c>
      <c r="I246" s="267"/>
      <c r="J246" s="268">
        <f>ROUND(I246*H246,2)</f>
        <v>0</v>
      </c>
      <c r="K246" s="269"/>
      <c r="L246" s="270"/>
      <c r="M246" s="271" t="s">
        <v>1</v>
      </c>
      <c r="N246" s="272" t="s">
        <v>41</v>
      </c>
      <c r="O246" s="90"/>
      <c r="P246" s="236">
        <f>O246*H246</f>
        <v>0</v>
      </c>
      <c r="Q246" s="236">
        <v>0.0263</v>
      </c>
      <c r="R246" s="236">
        <f>Q246*H246</f>
        <v>0.52600000000000002</v>
      </c>
      <c r="S246" s="236">
        <v>0</v>
      </c>
      <c r="T246" s="237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38" t="s">
        <v>187</v>
      </c>
      <c r="AT246" s="238" t="s">
        <v>257</v>
      </c>
      <c r="AU246" s="238" t="s">
        <v>85</v>
      </c>
      <c r="AY246" s="16" t="s">
        <v>140</v>
      </c>
      <c r="BE246" s="239">
        <f>IF(N246="základní",J246,0)</f>
        <v>0</v>
      </c>
      <c r="BF246" s="239">
        <f>IF(N246="snížená",J246,0)</f>
        <v>0</v>
      </c>
      <c r="BG246" s="239">
        <f>IF(N246="zákl. přenesená",J246,0)</f>
        <v>0</v>
      </c>
      <c r="BH246" s="239">
        <f>IF(N246="sníž. přenesená",J246,0)</f>
        <v>0</v>
      </c>
      <c r="BI246" s="239">
        <f>IF(N246="nulová",J246,0)</f>
        <v>0</v>
      </c>
      <c r="BJ246" s="16" t="s">
        <v>83</v>
      </c>
      <c r="BK246" s="239">
        <f>ROUND(I246*H246,2)</f>
        <v>0</v>
      </c>
      <c r="BL246" s="16" t="s">
        <v>144</v>
      </c>
      <c r="BM246" s="238" t="s">
        <v>479</v>
      </c>
    </row>
    <row r="247" s="12" customFormat="1" ht="22.8" customHeight="1">
      <c r="A247" s="12"/>
      <c r="B247" s="210"/>
      <c r="C247" s="211"/>
      <c r="D247" s="212" t="s">
        <v>75</v>
      </c>
      <c r="E247" s="224" t="s">
        <v>480</v>
      </c>
      <c r="F247" s="224" t="s">
        <v>481</v>
      </c>
      <c r="G247" s="211"/>
      <c r="H247" s="211"/>
      <c r="I247" s="214"/>
      <c r="J247" s="225">
        <f>BK247</f>
        <v>0</v>
      </c>
      <c r="K247" s="211"/>
      <c r="L247" s="216"/>
      <c r="M247" s="217"/>
      <c r="N247" s="218"/>
      <c r="O247" s="218"/>
      <c r="P247" s="219">
        <f>P248</f>
        <v>0</v>
      </c>
      <c r="Q247" s="218"/>
      <c r="R247" s="219">
        <f>R248</f>
        <v>0</v>
      </c>
      <c r="S247" s="218"/>
      <c r="T247" s="220">
        <f>T248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21" t="s">
        <v>83</v>
      </c>
      <c r="AT247" s="222" t="s">
        <v>75</v>
      </c>
      <c r="AU247" s="222" t="s">
        <v>83</v>
      </c>
      <c r="AY247" s="221" t="s">
        <v>140</v>
      </c>
      <c r="BK247" s="223">
        <f>BK248</f>
        <v>0</v>
      </c>
    </row>
    <row r="248" s="2" customFormat="1" ht="22.2" customHeight="1">
      <c r="A248" s="37"/>
      <c r="B248" s="38"/>
      <c r="C248" s="226" t="s">
        <v>482</v>
      </c>
      <c r="D248" s="226" t="s">
        <v>141</v>
      </c>
      <c r="E248" s="227" t="s">
        <v>483</v>
      </c>
      <c r="F248" s="228" t="s">
        <v>484</v>
      </c>
      <c r="G248" s="229" t="s">
        <v>214</v>
      </c>
      <c r="H248" s="230">
        <v>707.25900000000001</v>
      </c>
      <c r="I248" s="231"/>
      <c r="J248" s="232">
        <f>ROUND(I248*H248,2)</f>
        <v>0</v>
      </c>
      <c r="K248" s="233"/>
      <c r="L248" s="43"/>
      <c r="M248" s="278" t="s">
        <v>1</v>
      </c>
      <c r="N248" s="279" t="s">
        <v>41</v>
      </c>
      <c r="O248" s="275"/>
      <c r="P248" s="276">
        <f>O248*H248</f>
        <v>0</v>
      </c>
      <c r="Q248" s="276">
        <v>0</v>
      </c>
      <c r="R248" s="276">
        <f>Q248*H248</f>
        <v>0</v>
      </c>
      <c r="S248" s="276">
        <v>0</v>
      </c>
      <c r="T248" s="277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38" t="s">
        <v>144</v>
      </c>
      <c r="AT248" s="238" t="s">
        <v>141</v>
      </c>
      <c r="AU248" s="238" t="s">
        <v>85</v>
      </c>
      <c r="AY248" s="16" t="s">
        <v>140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6" t="s">
        <v>83</v>
      </c>
      <c r="BK248" s="239">
        <f>ROUND(I248*H248,2)</f>
        <v>0</v>
      </c>
      <c r="BL248" s="16" t="s">
        <v>144</v>
      </c>
      <c r="BM248" s="238" t="s">
        <v>485</v>
      </c>
    </row>
    <row r="249" s="2" customFormat="1" ht="6.96" customHeight="1">
      <c r="A249" s="37"/>
      <c r="B249" s="65"/>
      <c r="C249" s="66"/>
      <c r="D249" s="66"/>
      <c r="E249" s="66"/>
      <c r="F249" s="66"/>
      <c r="G249" s="66"/>
      <c r="H249" s="66"/>
      <c r="I249" s="66"/>
      <c r="J249" s="66"/>
      <c r="K249" s="66"/>
      <c r="L249" s="43"/>
      <c r="M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</row>
  </sheetData>
  <sheetProtection sheet="1" autoFilter="0" formatColumns="0" formatRows="0" objects="1" scenarios="1" spinCount="100000" saltValue="YSvUxrLWxjxSBCHIyonWRJiyVtyY+T8Y1pkamm4pzOWC2zy9WDjpaXOdUkP30P3aYTag9oZP0dZZg07tlnvmfA==" hashValue="7gVC19GFHnbHNKLtzilYFwgygRD8EOV+S2HhEMm8lRhQiL2nMozBlY/+hOPRjZJwifRFqRWVGlDZxSLxEAczJw==" algorithmName="SHA-512" password="CC35"/>
  <autoFilter ref="C126:K24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96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109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4.4" customHeight="1">
      <c r="B7" s="19"/>
      <c r="E7" s="150" t="str">
        <f>'Rekapitulace stavby'!K6</f>
        <v>Rekonstrukce ulice Topolová ve Zruči nad Sázavou</v>
      </c>
      <c r="F7" s="149"/>
      <c r="G7" s="149"/>
      <c r="H7" s="149"/>
      <c r="L7" s="19"/>
    </row>
    <row r="8" s="1" customFormat="1" ht="12" customHeight="1">
      <c r="B8" s="19"/>
      <c r="D8" s="149" t="s">
        <v>110</v>
      </c>
      <c r="L8" s="19"/>
    </row>
    <row r="9" s="2" customFormat="1" ht="14.4" customHeight="1">
      <c r="A9" s="37"/>
      <c r="B9" s="43"/>
      <c r="C9" s="37"/>
      <c r="D9" s="37"/>
      <c r="E9" s="150" t="s">
        <v>111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112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5.6" customHeight="1">
      <c r="A11" s="37"/>
      <c r="B11" s="43"/>
      <c r="C11" s="37"/>
      <c r="D11" s="37"/>
      <c r="E11" s="151" t="s">
        <v>486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15. 5. 2023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tr">
        <f>IF('Rekapitulace stavby'!AN10="","",'Rekapitulace stavby'!AN10)</f>
        <v/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tr">
        <f>IF('Rekapitulace stavby'!E11="","",'Rekapitulace stavby'!E11)</f>
        <v>Město Zruč nad Sázavou</v>
      </c>
      <c r="F17" s="37"/>
      <c r="G17" s="37"/>
      <c r="H17" s="37"/>
      <c r="I17" s="149" t="s">
        <v>27</v>
      </c>
      <c r="J17" s="140" t="str">
        <f>IF('Rekapitulace stavby'!AN11="","",'Rekapitulace stavby'!AN11)</f>
        <v/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tr">
        <f>IF('Rekapitulace stavby'!AN16="","",'Rekapitulace stavby'!AN16)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tr">
        <f>IF('Rekapitulace stavby'!E17="","",'Rekapitulace stavby'!E17)</f>
        <v>VDG Projektování s.r.o.</v>
      </c>
      <c r="F23" s="37"/>
      <c r="G23" s="37"/>
      <c r="H23" s="37"/>
      <c r="I23" s="149" t="s">
        <v>27</v>
      </c>
      <c r="J23" s="140" t="str">
        <f>IF('Rekapitulace stavby'!AN17="","",'Rekapitulace stavby'!AN17)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>Ing. Vítězslav Pavel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4.4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ROUND(J123,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ROUND((SUM(BE123:BE146)),  2)</f>
        <v>0</v>
      </c>
      <c r="G35" s="37"/>
      <c r="H35" s="37"/>
      <c r="I35" s="163">
        <v>0.20999999999999999</v>
      </c>
      <c r="J35" s="162">
        <f>ROUND(((SUM(BE123:BE146))*I35),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ROUND((SUM(BF123:BF146)),  2)</f>
        <v>0</v>
      </c>
      <c r="G36" s="37"/>
      <c r="H36" s="37"/>
      <c r="I36" s="163">
        <v>0.12</v>
      </c>
      <c r="J36" s="162">
        <f>ROUND(((SUM(BF123:BF146))*I36),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ROUND((SUM(BG123:BG146)),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ROUND((SUM(BH123:BH146)),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ROUND((SUM(BI123:BI146)),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182" t="str">
        <f>E7</f>
        <v>Rekonstrukce ulice Topolová ve Zruči nad Sázavou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110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4.4" customHeight="1">
      <c r="A87" s="37"/>
      <c r="B87" s="38"/>
      <c r="C87" s="39"/>
      <c r="D87" s="39"/>
      <c r="E87" s="182" t="s">
        <v>111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112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6" customHeight="1">
      <c r="A89" s="37"/>
      <c r="B89" s="38"/>
      <c r="C89" s="39"/>
      <c r="D89" s="39"/>
      <c r="E89" s="75" t="str">
        <f>E11</f>
        <v>03 - Dokončovací práce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Zruč nad Sázavou</v>
      </c>
      <c r="G91" s="39"/>
      <c r="H91" s="39"/>
      <c r="I91" s="31" t="s">
        <v>22</v>
      </c>
      <c r="J91" s="78" t="str">
        <f>IF(J14="","",J14)</f>
        <v>15. 5. 2023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6.4" customHeight="1">
      <c r="A93" s="37"/>
      <c r="B93" s="38"/>
      <c r="C93" s="31" t="s">
        <v>24</v>
      </c>
      <c r="D93" s="39"/>
      <c r="E93" s="39"/>
      <c r="F93" s="26" t="str">
        <f>E17</f>
        <v>Město Zruč nad Sázavou</v>
      </c>
      <c r="G93" s="39"/>
      <c r="H93" s="39"/>
      <c r="I93" s="31" t="s">
        <v>30</v>
      </c>
      <c r="J93" s="35" t="str">
        <f>E23</f>
        <v>VDG Projektování s.r.o.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6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>Ing. Vítězslav Pavel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115</v>
      </c>
      <c r="D96" s="184"/>
      <c r="E96" s="184"/>
      <c r="F96" s="184"/>
      <c r="G96" s="184"/>
      <c r="H96" s="184"/>
      <c r="I96" s="184"/>
      <c r="J96" s="185" t="s">
        <v>116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117</v>
      </c>
      <c r="D98" s="39"/>
      <c r="E98" s="39"/>
      <c r="F98" s="39"/>
      <c r="G98" s="39"/>
      <c r="H98" s="39"/>
      <c r="I98" s="39"/>
      <c r="J98" s="109">
        <f>J123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118</v>
      </c>
    </row>
    <row r="99" s="9" customFormat="1" ht="24.96" customHeight="1">
      <c r="A99" s="9"/>
      <c r="B99" s="187"/>
      <c r="C99" s="188"/>
      <c r="D99" s="189" t="s">
        <v>119</v>
      </c>
      <c r="E99" s="190"/>
      <c r="F99" s="190"/>
      <c r="G99" s="190"/>
      <c r="H99" s="190"/>
      <c r="I99" s="190"/>
      <c r="J99" s="191">
        <f>J124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274</v>
      </c>
      <c r="E100" s="195"/>
      <c r="F100" s="195"/>
      <c r="G100" s="195"/>
      <c r="H100" s="195"/>
      <c r="I100" s="195"/>
      <c r="J100" s="196">
        <f>J125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276</v>
      </c>
      <c r="E101" s="195"/>
      <c r="F101" s="195"/>
      <c r="G101" s="195"/>
      <c r="H101" s="195"/>
      <c r="I101" s="195"/>
      <c r="J101" s="196">
        <f>J135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125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4.4" customHeight="1">
      <c r="A111" s="37"/>
      <c r="B111" s="38"/>
      <c r="C111" s="39"/>
      <c r="D111" s="39"/>
      <c r="E111" s="182" t="str">
        <f>E7</f>
        <v>Rekonstrukce ulice Topolová ve Zruči nad Sázavou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1" customFormat="1" ht="12" customHeight="1">
      <c r="B112" s="20"/>
      <c r="C112" s="31" t="s">
        <v>110</v>
      </c>
      <c r="D112" s="21"/>
      <c r="E112" s="21"/>
      <c r="F112" s="21"/>
      <c r="G112" s="21"/>
      <c r="H112" s="21"/>
      <c r="I112" s="21"/>
      <c r="J112" s="21"/>
      <c r="K112" s="21"/>
      <c r="L112" s="19"/>
    </row>
    <row r="113" s="2" customFormat="1" ht="14.4" customHeight="1">
      <c r="A113" s="37"/>
      <c r="B113" s="38"/>
      <c r="C113" s="39"/>
      <c r="D113" s="39"/>
      <c r="E113" s="182" t="s">
        <v>111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112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6" customHeight="1">
      <c r="A115" s="37"/>
      <c r="B115" s="38"/>
      <c r="C115" s="39"/>
      <c r="D115" s="39"/>
      <c r="E115" s="75" t="str">
        <f>E11</f>
        <v>03 - Dokončovací práce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F14</f>
        <v>Zruč nad Sázavou</v>
      </c>
      <c r="G117" s="39"/>
      <c r="H117" s="39"/>
      <c r="I117" s="31" t="s">
        <v>22</v>
      </c>
      <c r="J117" s="78" t="str">
        <f>IF(J14="","",J14)</f>
        <v>15. 5. 2023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6.4" customHeight="1">
      <c r="A119" s="37"/>
      <c r="B119" s="38"/>
      <c r="C119" s="31" t="s">
        <v>24</v>
      </c>
      <c r="D119" s="39"/>
      <c r="E119" s="39"/>
      <c r="F119" s="26" t="str">
        <f>E17</f>
        <v>Město Zruč nad Sázavou</v>
      </c>
      <c r="G119" s="39"/>
      <c r="H119" s="39"/>
      <c r="I119" s="31" t="s">
        <v>30</v>
      </c>
      <c r="J119" s="35" t="str">
        <f>E23</f>
        <v>VDG Projektování s.r.o.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6" customHeight="1">
      <c r="A120" s="37"/>
      <c r="B120" s="38"/>
      <c r="C120" s="31" t="s">
        <v>28</v>
      </c>
      <c r="D120" s="39"/>
      <c r="E120" s="39"/>
      <c r="F120" s="26" t="str">
        <f>IF(E20="","",E20)</f>
        <v>Vyplň údaj</v>
      </c>
      <c r="G120" s="39"/>
      <c r="H120" s="39"/>
      <c r="I120" s="31" t="s">
        <v>33</v>
      </c>
      <c r="J120" s="35" t="str">
        <f>E26</f>
        <v>Ing. Vítězslav Pavel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98"/>
      <c r="B122" s="199"/>
      <c r="C122" s="200" t="s">
        <v>126</v>
      </c>
      <c r="D122" s="201" t="s">
        <v>61</v>
      </c>
      <c r="E122" s="201" t="s">
        <v>57</v>
      </c>
      <c r="F122" s="201" t="s">
        <v>58</v>
      </c>
      <c r="G122" s="201" t="s">
        <v>127</v>
      </c>
      <c r="H122" s="201" t="s">
        <v>128</v>
      </c>
      <c r="I122" s="201" t="s">
        <v>129</v>
      </c>
      <c r="J122" s="202" t="s">
        <v>116</v>
      </c>
      <c r="K122" s="203" t="s">
        <v>130</v>
      </c>
      <c r="L122" s="204"/>
      <c r="M122" s="99" t="s">
        <v>1</v>
      </c>
      <c r="N122" s="100" t="s">
        <v>40</v>
      </c>
      <c r="O122" s="100" t="s">
        <v>131</v>
      </c>
      <c r="P122" s="100" t="s">
        <v>132</v>
      </c>
      <c r="Q122" s="100" t="s">
        <v>133</v>
      </c>
      <c r="R122" s="100" t="s">
        <v>134</v>
      </c>
      <c r="S122" s="100" t="s">
        <v>135</v>
      </c>
      <c r="T122" s="101" t="s">
        <v>136</v>
      </c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</row>
    <row r="123" s="2" customFormat="1" ht="22.8" customHeight="1">
      <c r="A123" s="37"/>
      <c r="B123" s="38"/>
      <c r="C123" s="106" t="s">
        <v>137</v>
      </c>
      <c r="D123" s="39"/>
      <c r="E123" s="39"/>
      <c r="F123" s="39"/>
      <c r="G123" s="39"/>
      <c r="H123" s="39"/>
      <c r="I123" s="39"/>
      <c r="J123" s="205">
        <f>BK123</f>
        <v>0</v>
      </c>
      <c r="K123" s="39"/>
      <c r="L123" s="43"/>
      <c r="M123" s="102"/>
      <c r="N123" s="206"/>
      <c r="O123" s="103"/>
      <c r="P123" s="207">
        <f>P124</f>
        <v>0</v>
      </c>
      <c r="Q123" s="103"/>
      <c r="R123" s="207">
        <f>R124</f>
        <v>0.13369999999999999</v>
      </c>
      <c r="S123" s="103"/>
      <c r="T123" s="208">
        <f>T124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75</v>
      </c>
      <c r="AU123" s="16" t="s">
        <v>118</v>
      </c>
      <c r="BK123" s="209">
        <f>BK124</f>
        <v>0</v>
      </c>
    </row>
    <row r="124" s="12" customFormat="1" ht="25.92" customHeight="1">
      <c r="A124" s="12"/>
      <c r="B124" s="210"/>
      <c r="C124" s="211"/>
      <c r="D124" s="212" t="s">
        <v>75</v>
      </c>
      <c r="E124" s="213" t="s">
        <v>138</v>
      </c>
      <c r="F124" s="213" t="s">
        <v>139</v>
      </c>
      <c r="G124" s="211"/>
      <c r="H124" s="211"/>
      <c r="I124" s="214"/>
      <c r="J124" s="215">
        <f>BK124</f>
        <v>0</v>
      </c>
      <c r="K124" s="211"/>
      <c r="L124" s="216"/>
      <c r="M124" s="217"/>
      <c r="N124" s="218"/>
      <c r="O124" s="218"/>
      <c r="P124" s="219">
        <f>P125+P135</f>
        <v>0</v>
      </c>
      <c r="Q124" s="218"/>
      <c r="R124" s="219">
        <f>R125+R135</f>
        <v>0.13369999999999999</v>
      </c>
      <c r="S124" s="218"/>
      <c r="T124" s="220">
        <f>T125+T135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83</v>
      </c>
      <c r="AT124" s="222" t="s">
        <v>75</v>
      </c>
      <c r="AU124" s="222" t="s">
        <v>76</v>
      </c>
      <c r="AY124" s="221" t="s">
        <v>140</v>
      </c>
      <c r="BK124" s="223">
        <f>BK125+BK135</f>
        <v>0</v>
      </c>
    </row>
    <row r="125" s="12" customFormat="1" ht="22.8" customHeight="1">
      <c r="A125" s="12"/>
      <c r="B125" s="210"/>
      <c r="C125" s="211"/>
      <c r="D125" s="212" t="s">
        <v>75</v>
      </c>
      <c r="E125" s="224" t="s">
        <v>165</v>
      </c>
      <c r="F125" s="224" t="s">
        <v>322</v>
      </c>
      <c r="G125" s="211"/>
      <c r="H125" s="211"/>
      <c r="I125" s="214"/>
      <c r="J125" s="225">
        <f>BK125</f>
        <v>0</v>
      </c>
      <c r="K125" s="211"/>
      <c r="L125" s="216"/>
      <c r="M125" s="217"/>
      <c r="N125" s="218"/>
      <c r="O125" s="218"/>
      <c r="P125" s="219">
        <f>SUM(P126:P134)</f>
        <v>0</v>
      </c>
      <c r="Q125" s="218"/>
      <c r="R125" s="219">
        <f>SUM(R126:R134)</f>
        <v>0.108</v>
      </c>
      <c r="S125" s="218"/>
      <c r="T125" s="220">
        <f>SUM(T126:T134)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83</v>
      </c>
      <c r="AT125" s="222" t="s">
        <v>75</v>
      </c>
      <c r="AU125" s="222" t="s">
        <v>83</v>
      </c>
      <c r="AY125" s="221" t="s">
        <v>140</v>
      </c>
      <c r="BK125" s="223">
        <f>SUM(BK126:BK134)</f>
        <v>0</v>
      </c>
    </row>
    <row r="126" s="2" customFormat="1" ht="14.4" customHeight="1">
      <c r="A126" s="37"/>
      <c r="B126" s="38"/>
      <c r="C126" s="226" t="s">
        <v>83</v>
      </c>
      <c r="D126" s="226" t="s">
        <v>141</v>
      </c>
      <c r="E126" s="227" t="s">
        <v>487</v>
      </c>
      <c r="F126" s="228" t="s">
        <v>488</v>
      </c>
      <c r="G126" s="229" t="s">
        <v>143</v>
      </c>
      <c r="H126" s="230">
        <v>139.80000000000001</v>
      </c>
      <c r="I126" s="231"/>
      <c r="J126" s="232">
        <f>ROUND(I126*H126,2)</f>
        <v>0</v>
      </c>
      <c r="K126" s="233"/>
      <c r="L126" s="43"/>
      <c r="M126" s="234" t="s">
        <v>1</v>
      </c>
      <c r="N126" s="235" t="s">
        <v>41</v>
      </c>
      <c r="O126" s="90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8" t="s">
        <v>144</v>
      </c>
      <c r="AT126" s="238" t="s">
        <v>141</v>
      </c>
      <c r="AU126" s="238" t="s">
        <v>85</v>
      </c>
      <c r="AY126" s="16" t="s">
        <v>140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6" t="s">
        <v>83</v>
      </c>
      <c r="BK126" s="239">
        <f>ROUND(I126*H126,2)</f>
        <v>0</v>
      </c>
      <c r="BL126" s="16" t="s">
        <v>144</v>
      </c>
      <c r="BM126" s="238" t="s">
        <v>489</v>
      </c>
    </row>
    <row r="127" s="14" customFormat="1">
      <c r="A127" s="14"/>
      <c r="B127" s="251"/>
      <c r="C127" s="252"/>
      <c r="D127" s="242" t="s">
        <v>146</v>
      </c>
      <c r="E127" s="253" t="s">
        <v>1</v>
      </c>
      <c r="F127" s="254" t="s">
        <v>490</v>
      </c>
      <c r="G127" s="252"/>
      <c r="H127" s="255">
        <v>139.80000000000001</v>
      </c>
      <c r="I127" s="256"/>
      <c r="J127" s="252"/>
      <c r="K127" s="252"/>
      <c r="L127" s="257"/>
      <c r="M127" s="258"/>
      <c r="N127" s="259"/>
      <c r="O127" s="259"/>
      <c r="P127" s="259"/>
      <c r="Q127" s="259"/>
      <c r="R127" s="259"/>
      <c r="S127" s="259"/>
      <c r="T127" s="260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1" t="s">
        <v>146</v>
      </c>
      <c r="AU127" s="261" t="s">
        <v>85</v>
      </c>
      <c r="AV127" s="14" t="s">
        <v>85</v>
      </c>
      <c r="AW127" s="14" t="s">
        <v>32</v>
      </c>
      <c r="AX127" s="14" t="s">
        <v>83</v>
      </c>
      <c r="AY127" s="261" t="s">
        <v>140</v>
      </c>
    </row>
    <row r="128" s="13" customFormat="1">
      <c r="A128" s="13"/>
      <c r="B128" s="240"/>
      <c r="C128" s="241"/>
      <c r="D128" s="242" t="s">
        <v>146</v>
      </c>
      <c r="E128" s="243" t="s">
        <v>1</v>
      </c>
      <c r="F128" s="244" t="s">
        <v>491</v>
      </c>
      <c r="G128" s="241"/>
      <c r="H128" s="243" t="s">
        <v>1</v>
      </c>
      <c r="I128" s="245"/>
      <c r="J128" s="241"/>
      <c r="K128" s="241"/>
      <c r="L128" s="246"/>
      <c r="M128" s="247"/>
      <c r="N128" s="248"/>
      <c r="O128" s="248"/>
      <c r="P128" s="248"/>
      <c r="Q128" s="248"/>
      <c r="R128" s="248"/>
      <c r="S128" s="248"/>
      <c r="T128" s="24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0" t="s">
        <v>146</v>
      </c>
      <c r="AU128" s="250" t="s">
        <v>85</v>
      </c>
      <c r="AV128" s="13" t="s">
        <v>83</v>
      </c>
      <c r="AW128" s="13" t="s">
        <v>32</v>
      </c>
      <c r="AX128" s="13" t="s">
        <v>76</v>
      </c>
      <c r="AY128" s="250" t="s">
        <v>140</v>
      </c>
    </row>
    <row r="129" s="2" customFormat="1" ht="19.8" customHeight="1">
      <c r="A129" s="37"/>
      <c r="B129" s="38"/>
      <c r="C129" s="226" t="s">
        <v>85</v>
      </c>
      <c r="D129" s="226" t="s">
        <v>141</v>
      </c>
      <c r="E129" s="227" t="s">
        <v>492</v>
      </c>
      <c r="F129" s="228" t="s">
        <v>493</v>
      </c>
      <c r="G129" s="229" t="s">
        <v>200</v>
      </c>
      <c r="H129" s="230">
        <v>30</v>
      </c>
      <c r="I129" s="231"/>
      <c r="J129" s="232">
        <f>ROUND(I129*H129,2)</f>
        <v>0</v>
      </c>
      <c r="K129" s="233"/>
      <c r="L129" s="43"/>
      <c r="M129" s="234" t="s">
        <v>1</v>
      </c>
      <c r="N129" s="235" t="s">
        <v>41</v>
      </c>
      <c r="O129" s="90"/>
      <c r="P129" s="236">
        <f>O129*H129</f>
        <v>0</v>
      </c>
      <c r="Q129" s="236">
        <v>0.0035999999999999999</v>
      </c>
      <c r="R129" s="236">
        <f>Q129*H129</f>
        <v>0.108</v>
      </c>
      <c r="S129" s="236">
        <v>0</v>
      </c>
      <c r="T129" s="23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8" t="s">
        <v>144</v>
      </c>
      <c r="AT129" s="238" t="s">
        <v>141</v>
      </c>
      <c r="AU129" s="238" t="s">
        <v>85</v>
      </c>
      <c r="AY129" s="16" t="s">
        <v>140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6" t="s">
        <v>83</v>
      </c>
      <c r="BK129" s="239">
        <f>ROUND(I129*H129,2)</f>
        <v>0</v>
      </c>
      <c r="BL129" s="16" t="s">
        <v>144</v>
      </c>
      <c r="BM129" s="238" t="s">
        <v>494</v>
      </c>
    </row>
    <row r="130" s="14" customFormat="1">
      <c r="A130" s="14"/>
      <c r="B130" s="251"/>
      <c r="C130" s="252"/>
      <c r="D130" s="242" t="s">
        <v>146</v>
      </c>
      <c r="E130" s="253" t="s">
        <v>1</v>
      </c>
      <c r="F130" s="254" t="s">
        <v>398</v>
      </c>
      <c r="G130" s="252"/>
      <c r="H130" s="255">
        <v>30</v>
      </c>
      <c r="I130" s="256"/>
      <c r="J130" s="252"/>
      <c r="K130" s="252"/>
      <c r="L130" s="257"/>
      <c r="M130" s="258"/>
      <c r="N130" s="259"/>
      <c r="O130" s="259"/>
      <c r="P130" s="259"/>
      <c r="Q130" s="259"/>
      <c r="R130" s="259"/>
      <c r="S130" s="259"/>
      <c r="T130" s="26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1" t="s">
        <v>146</v>
      </c>
      <c r="AU130" s="261" t="s">
        <v>85</v>
      </c>
      <c r="AV130" s="14" t="s">
        <v>85</v>
      </c>
      <c r="AW130" s="14" t="s">
        <v>32</v>
      </c>
      <c r="AX130" s="14" t="s">
        <v>83</v>
      </c>
      <c r="AY130" s="261" t="s">
        <v>140</v>
      </c>
    </row>
    <row r="131" s="13" customFormat="1">
      <c r="A131" s="13"/>
      <c r="B131" s="240"/>
      <c r="C131" s="241"/>
      <c r="D131" s="242" t="s">
        <v>146</v>
      </c>
      <c r="E131" s="243" t="s">
        <v>1</v>
      </c>
      <c r="F131" s="244" t="s">
        <v>495</v>
      </c>
      <c r="G131" s="241"/>
      <c r="H131" s="243" t="s">
        <v>1</v>
      </c>
      <c r="I131" s="245"/>
      <c r="J131" s="241"/>
      <c r="K131" s="241"/>
      <c r="L131" s="246"/>
      <c r="M131" s="247"/>
      <c r="N131" s="248"/>
      <c r="O131" s="248"/>
      <c r="P131" s="248"/>
      <c r="Q131" s="248"/>
      <c r="R131" s="248"/>
      <c r="S131" s="248"/>
      <c r="T131" s="24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0" t="s">
        <v>146</v>
      </c>
      <c r="AU131" s="250" t="s">
        <v>85</v>
      </c>
      <c r="AV131" s="13" t="s">
        <v>83</v>
      </c>
      <c r="AW131" s="13" t="s">
        <v>32</v>
      </c>
      <c r="AX131" s="13" t="s">
        <v>76</v>
      </c>
      <c r="AY131" s="250" t="s">
        <v>140</v>
      </c>
    </row>
    <row r="132" s="2" customFormat="1" ht="19.8" customHeight="1">
      <c r="A132" s="37"/>
      <c r="B132" s="38"/>
      <c r="C132" s="226" t="s">
        <v>103</v>
      </c>
      <c r="D132" s="226" t="s">
        <v>141</v>
      </c>
      <c r="E132" s="227" t="s">
        <v>496</v>
      </c>
      <c r="F132" s="228" t="s">
        <v>497</v>
      </c>
      <c r="G132" s="229" t="s">
        <v>200</v>
      </c>
      <c r="H132" s="230">
        <v>30</v>
      </c>
      <c r="I132" s="231"/>
      <c r="J132" s="232">
        <f>ROUND(I132*H132,2)</f>
        <v>0</v>
      </c>
      <c r="K132" s="233"/>
      <c r="L132" s="43"/>
      <c r="M132" s="234" t="s">
        <v>1</v>
      </c>
      <c r="N132" s="235" t="s">
        <v>41</v>
      </c>
      <c r="O132" s="90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8" t="s">
        <v>144</v>
      </c>
      <c r="AT132" s="238" t="s">
        <v>141</v>
      </c>
      <c r="AU132" s="238" t="s">
        <v>85</v>
      </c>
      <c r="AY132" s="16" t="s">
        <v>140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6" t="s">
        <v>83</v>
      </c>
      <c r="BK132" s="239">
        <f>ROUND(I132*H132,2)</f>
        <v>0</v>
      </c>
      <c r="BL132" s="16" t="s">
        <v>144</v>
      </c>
      <c r="BM132" s="238" t="s">
        <v>498</v>
      </c>
    </row>
    <row r="133" s="14" customFormat="1">
      <c r="A133" s="14"/>
      <c r="B133" s="251"/>
      <c r="C133" s="252"/>
      <c r="D133" s="242" t="s">
        <v>146</v>
      </c>
      <c r="E133" s="253" t="s">
        <v>1</v>
      </c>
      <c r="F133" s="254" t="s">
        <v>398</v>
      </c>
      <c r="G133" s="252"/>
      <c r="H133" s="255">
        <v>30</v>
      </c>
      <c r="I133" s="256"/>
      <c r="J133" s="252"/>
      <c r="K133" s="252"/>
      <c r="L133" s="257"/>
      <c r="M133" s="258"/>
      <c r="N133" s="259"/>
      <c r="O133" s="259"/>
      <c r="P133" s="259"/>
      <c r="Q133" s="259"/>
      <c r="R133" s="259"/>
      <c r="S133" s="259"/>
      <c r="T133" s="26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1" t="s">
        <v>146</v>
      </c>
      <c r="AU133" s="261" t="s">
        <v>85</v>
      </c>
      <c r="AV133" s="14" t="s">
        <v>85</v>
      </c>
      <c r="AW133" s="14" t="s">
        <v>32</v>
      </c>
      <c r="AX133" s="14" t="s">
        <v>83</v>
      </c>
      <c r="AY133" s="261" t="s">
        <v>140</v>
      </c>
    </row>
    <row r="134" s="13" customFormat="1">
      <c r="A134" s="13"/>
      <c r="B134" s="240"/>
      <c r="C134" s="241"/>
      <c r="D134" s="242" t="s">
        <v>146</v>
      </c>
      <c r="E134" s="243" t="s">
        <v>1</v>
      </c>
      <c r="F134" s="244" t="s">
        <v>499</v>
      </c>
      <c r="G134" s="241"/>
      <c r="H134" s="243" t="s">
        <v>1</v>
      </c>
      <c r="I134" s="245"/>
      <c r="J134" s="241"/>
      <c r="K134" s="241"/>
      <c r="L134" s="246"/>
      <c r="M134" s="247"/>
      <c r="N134" s="248"/>
      <c r="O134" s="248"/>
      <c r="P134" s="248"/>
      <c r="Q134" s="248"/>
      <c r="R134" s="248"/>
      <c r="S134" s="248"/>
      <c r="T134" s="24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0" t="s">
        <v>146</v>
      </c>
      <c r="AU134" s="250" t="s">
        <v>85</v>
      </c>
      <c r="AV134" s="13" t="s">
        <v>83</v>
      </c>
      <c r="AW134" s="13" t="s">
        <v>32</v>
      </c>
      <c r="AX134" s="13" t="s">
        <v>76</v>
      </c>
      <c r="AY134" s="250" t="s">
        <v>140</v>
      </c>
    </row>
    <row r="135" s="12" customFormat="1" ht="22.8" customHeight="1">
      <c r="A135" s="12"/>
      <c r="B135" s="210"/>
      <c r="C135" s="211"/>
      <c r="D135" s="212" t="s">
        <v>75</v>
      </c>
      <c r="E135" s="224" t="s">
        <v>192</v>
      </c>
      <c r="F135" s="224" t="s">
        <v>471</v>
      </c>
      <c r="G135" s="211"/>
      <c r="H135" s="211"/>
      <c r="I135" s="214"/>
      <c r="J135" s="225">
        <f>BK135</f>
        <v>0</v>
      </c>
      <c r="K135" s="211"/>
      <c r="L135" s="216"/>
      <c r="M135" s="217"/>
      <c r="N135" s="218"/>
      <c r="O135" s="218"/>
      <c r="P135" s="219">
        <f>SUM(P136:P146)</f>
        <v>0</v>
      </c>
      <c r="Q135" s="218"/>
      <c r="R135" s="219">
        <f>SUM(R136:R146)</f>
        <v>0.025699999999999997</v>
      </c>
      <c r="S135" s="218"/>
      <c r="T135" s="220">
        <f>SUM(T136:T146)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1" t="s">
        <v>83</v>
      </c>
      <c r="AT135" s="222" t="s">
        <v>75</v>
      </c>
      <c r="AU135" s="222" t="s">
        <v>83</v>
      </c>
      <c r="AY135" s="221" t="s">
        <v>140</v>
      </c>
      <c r="BK135" s="223">
        <f>SUM(BK136:BK146)</f>
        <v>0</v>
      </c>
    </row>
    <row r="136" s="2" customFormat="1" ht="22.2" customHeight="1">
      <c r="A136" s="37"/>
      <c r="B136" s="38"/>
      <c r="C136" s="226" t="s">
        <v>144</v>
      </c>
      <c r="D136" s="226" t="s">
        <v>141</v>
      </c>
      <c r="E136" s="227" t="s">
        <v>500</v>
      </c>
      <c r="F136" s="228" t="s">
        <v>501</v>
      </c>
      <c r="G136" s="229" t="s">
        <v>208</v>
      </c>
      <c r="H136" s="230">
        <v>2</v>
      </c>
      <c r="I136" s="231"/>
      <c r="J136" s="232">
        <f>ROUND(I136*H136,2)</f>
        <v>0</v>
      </c>
      <c r="K136" s="233"/>
      <c r="L136" s="43"/>
      <c r="M136" s="234" t="s">
        <v>1</v>
      </c>
      <c r="N136" s="235" t="s">
        <v>41</v>
      </c>
      <c r="O136" s="90"/>
      <c r="P136" s="236">
        <f>O136*H136</f>
        <v>0</v>
      </c>
      <c r="Q136" s="236">
        <v>0.00069999999999999999</v>
      </c>
      <c r="R136" s="236">
        <f>Q136*H136</f>
        <v>0.0014</v>
      </c>
      <c r="S136" s="236">
        <v>0</v>
      </c>
      <c r="T136" s="23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8" t="s">
        <v>144</v>
      </c>
      <c r="AT136" s="238" t="s">
        <v>141</v>
      </c>
      <c r="AU136" s="238" t="s">
        <v>85</v>
      </c>
      <c r="AY136" s="16" t="s">
        <v>140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6" t="s">
        <v>83</v>
      </c>
      <c r="BK136" s="239">
        <f>ROUND(I136*H136,2)</f>
        <v>0</v>
      </c>
      <c r="BL136" s="16" t="s">
        <v>144</v>
      </c>
      <c r="BM136" s="238" t="s">
        <v>502</v>
      </c>
    </row>
    <row r="137" s="14" customFormat="1">
      <c r="A137" s="14"/>
      <c r="B137" s="251"/>
      <c r="C137" s="252"/>
      <c r="D137" s="242" t="s">
        <v>146</v>
      </c>
      <c r="E137" s="253" t="s">
        <v>1</v>
      </c>
      <c r="F137" s="254" t="s">
        <v>85</v>
      </c>
      <c r="G137" s="252"/>
      <c r="H137" s="255">
        <v>2</v>
      </c>
      <c r="I137" s="256"/>
      <c r="J137" s="252"/>
      <c r="K137" s="252"/>
      <c r="L137" s="257"/>
      <c r="M137" s="258"/>
      <c r="N137" s="259"/>
      <c r="O137" s="259"/>
      <c r="P137" s="259"/>
      <c r="Q137" s="259"/>
      <c r="R137" s="259"/>
      <c r="S137" s="259"/>
      <c r="T137" s="26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1" t="s">
        <v>146</v>
      </c>
      <c r="AU137" s="261" t="s">
        <v>85</v>
      </c>
      <c r="AV137" s="14" t="s">
        <v>85</v>
      </c>
      <c r="AW137" s="14" t="s">
        <v>32</v>
      </c>
      <c r="AX137" s="14" t="s">
        <v>83</v>
      </c>
      <c r="AY137" s="261" t="s">
        <v>140</v>
      </c>
    </row>
    <row r="138" s="13" customFormat="1">
      <c r="A138" s="13"/>
      <c r="B138" s="240"/>
      <c r="C138" s="241"/>
      <c r="D138" s="242" t="s">
        <v>146</v>
      </c>
      <c r="E138" s="243" t="s">
        <v>1</v>
      </c>
      <c r="F138" s="244" t="s">
        <v>503</v>
      </c>
      <c r="G138" s="241"/>
      <c r="H138" s="243" t="s">
        <v>1</v>
      </c>
      <c r="I138" s="245"/>
      <c r="J138" s="241"/>
      <c r="K138" s="241"/>
      <c r="L138" s="246"/>
      <c r="M138" s="247"/>
      <c r="N138" s="248"/>
      <c r="O138" s="248"/>
      <c r="P138" s="248"/>
      <c r="Q138" s="248"/>
      <c r="R138" s="248"/>
      <c r="S138" s="248"/>
      <c r="T138" s="24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0" t="s">
        <v>146</v>
      </c>
      <c r="AU138" s="250" t="s">
        <v>85</v>
      </c>
      <c r="AV138" s="13" t="s">
        <v>83</v>
      </c>
      <c r="AW138" s="13" t="s">
        <v>32</v>
      </c>
      <c r="AX138" s="13" t="s">
        <v>76</v>
      </c>
      <c r="AY138" s="250" t="s">
        <v>140</v>
      </c>
    </row>
    <row r="139" s="2" customFormat="1" ht="19.8" customHeight="1">
      <c r="A139" s="37"/>
      <c r="B139" s="38"/>
      <c r="C139" s="262" t="s">
        <v>165</v>
      </c>
      <c r="D139" s="262" t="s">
        <v>257</v>
      </c>
      <c r="E139" s="263" t="s">
        <v>504</v>
      </c>
      <c r="F139" s="264" t="s">
        <v>505</v>
      </c>
      <c r="G139" s="265" t="s">
        <v>208</v>
      </c>
      <c r="H139" s="266">
        <v>2</v>
      </c>
      <c r="I139" s="267"/>
      <c r="J139" s="268">
        <f>ROUND(I139*H139,2)</f>
        <v>0</v>
      </c>
      <c r="K139" s="269"/>
      <c r="L139" s="270"/>
      <c r="M139" s="271" t="s">
        <v>1</v>
      </c>
      <c r="N139" s="272" t="s">
        <v>41</v>
      </c>
      <c r="O139" s="90"/>
      <c r="P139" s="236">
        <f>O139*H139</f>
        <v>0</v>
      </c>
      <c r="Q139" s="236">
        <v>0.0061000000000000004</v>
      </c>
      <c r="R139" s="236">
        <f>Q139*H139</f>
        <v>0.012200000000000001</v>
      </c>
      <c r="S139" s="236">
        <v>0</v>
      </c>
      <c r="T139" s="23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8" t="s">
        <v>187</v>
      </c>
      <c r="AT139" s="238" t="s">
        <v>257</v>
      </c>
      <c r="AU139" s="238" t="s">
        <v>85</v>
      </c>
      <c r="AY139" s="16" t="s">
        <v>140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6" t="s">
        <v>83</v>
      </c>
      <c r="BK139" s="239">
        <f>ROUND(I139*H139,2)</f>
        <v>0</v>
      </c>
      <c r="BL139" s="16" t="s">
        <v>144</v>
      </c>
      <c r="BM139" s="238" t="s">
        <v>506</v>
      </c>
    </row>
    <row r="140" s="14" customFormat="1">
      <c r="A140" s="14"/>
      <c r="B140" s="251"/>
      <c r="C140" s="252"/>
      <c r="D140" s="242" t="s">
        <v>146</v>
      </c>
      <c r="E140" s="253" t="s">
        <v>1</v>
      </c>
      <c r="F140" s="254" t="s">
        <v>85</v>
      </c>
      <c r="G140" s="252"/>
      <c r="H140" s="255">
        <v>2</v>
      </c>
      <c r="I140" s="256"/>
      <c r="J140" s="252"/>
      <c r="K140" s="252"/>
      <c r="L140" s="257"/>
      <c r="M140" s="258"/>
      <c r="N140" s="259"/>
      <c r="O140" s="259"/>
      <c r="P140" s="259"/>
      <c r="Q140" s="259"/>
      <c r="R140" s="259"/>
      <c r="S140" s="259"/>
      <c r="T140" s="26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1" t="s">
        <v>146</v>
      </c>
      <c r="AU140" s="261" t="s">
        <v>85</v>
      </c>
      <c r="AV140" s="14" t="s">
        <v>85</v>
      </c>
      <c r="AW140" s="14" t="s">
        <v>32</v>
      </c>
      <c r="AX140" s="14" t="s">
        <v>83</v>
      </c>
      <c r="AY140" s="261" t="s">
        <v>140</v>
      </c>
    </row>
    <row r="141" s="2" customFormat="1" ht="14.4" customHeight="1">
      <c r="A141" s="37"/>
      <c r="B141" s="38"/>
      <c r="C141" s="262" t="s">
        <v>173</v>
      </c>
      <c r="D141" s="262" t="s">
        <v>257</v>
      </c>
      <c r="E141" s="263" t="s">
        <v>507</v>
      </c>
      <c r="F141" s="264" t="s">
        <v>508</v>
      </c>
      <c r="G141" s="265" t="s">
        <v>208</v>
      </c>
      <c r="H141" s="266">
        <v>2</v>
      </c>
      <c r="I141" s="267"/>
      <c r="J141" s="268">
        <f>ROUND(I141*H141,2)</f>
        <v>0</v>
      </c>
      <c r="K141" s="269"/>
      <c r="L141" s="270"/>
      <c r="M141" s="271" t="s">
        <v>1</v>
      </c>
      <c r="N141" s="272" t="s">
        <v>41</v>
      </c>
      <c r="O141" s="90"/>
      <c r="P141" s="236">
        <f>O141*H141</f>
        <v>0</v>
      </c>
      <c r="Q141" s="236">
        <v>0.0030000000000000001</v>
      </c>
      <c r="R141" s="236">
        <f>Q141*H141</f>
        <v>0.0060000000000000001</v>
      </c>
      <c r="S141" s="236">
        <v>0</v>
      </c>
      <c r="T141" s="237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8" t="s">
        <v>187</v>
      </c>
      <c r="AT141" s="238" t="s">
        <v>257</v>
      </c>
      <c r="AU141" s="238" t="s">
        <v>85</v>
      </c>
      <c r="AY141" s="16" t="s">
        <v>140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6" t="s">
        <v>83</v>
      </c>
      <c r="BK141" s="239">
        <f>ROUND(I141*H141,2)</f>
        <v>0</v>
      </c>
      <c r="BL141" s="16" t="s">
        <v>144</v>
      </c>
      <c r="BM141" s="238" t="s">
        <v>509</v>
      </c>
    </row>
    <row r="142" s="2" customFormat="1" ht="19.8" customHeight="1">
      <c r="A142" s="37"/>
      <c r="B142" s="38"/>
      <c r="C142" s="262" t="s">
        <v>181</v>
      </c>
      <c r="D142" s="262" t="s">
        <v>257</v>
      </c>
      <c r="E142" s="263" t="s">
        <v>510</v>
      </c>
      <c r="F142" s="264" t="s">
        <v>511</v>
      </c>
      <c r="G142" s="265" t="s">
        <v>208</v>
      </c>
      <c r="H142" s="266">
        <v>2</v>
      </c>
      <c r="I142" s="267"/>
      <c r="J142" s="268">
        <f>ROUND(I142*H142,2)</f>
        <v>0</v>
      </c>
      <c r="K142" s="269"/>
      <c r="L142" s="270"/>
      <c r="M142" s="271" t="s">
        <v>1</v>
      </c>
      <c r="N142" s="272" t="s">
        <v>41</v>
      </c>
      <c r="O142" s="90"/>
      <c r="P142" s="236">
        <f>O142*H142</f>
        <v>0</v>
      </c>
      <c r="Q142" s="236">
        <v>0.00035</v>
      </c>
      <c r="R142" s="236">
        <f>Q142*H142</f>
        <v>0.00069999999999999999</v>
      </c>
      <c r="S142" s="236">
        <v>0</v>
      </c>
      <c r="T142" s="237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8" t="s">
        <v>187</v>
      </c>
      <c r="AT142" s="238" t="s">
        <v>257</v>
      </c>
      <c r="AU142" s="238" t="s">
        <v>85</v>
      </c>
      <c r="AY142" s="16" t="s">
        <v>140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6" t="s">
        <v>83</v>
      </c>
      <c r="BK142" s="239">
        <f>ROUND(I142*H142,2)</f>
        <v>0</v>
      </c>
      <c r="BL142" s="16" t="s">
        <v>144</v>
      </c>
      <c r="BM142" s="238" t="s">
        <v>512</v>
      </c>
    </row>
    <row r="143" s="2" customFormat="1" ht="14.4" customHeight="1">
      <c r="A143" s="37"/>
      <c r="B143" s="38"/>
      <c r="C143" s="262" t="s">
        <v>187</v>
      </c>
      <c r="D143" s="262" t="s">
        <v>257</v>
      </c>
      <c r="E143" s="263" t="s">
        <v>513</v>
      </c>
      <c r="F143" s="264" t="s">
        <v>514</v>
      </c>
      <c r="G143" s="265" t="s">
        <v>208</v>
      </c>
      <c r="H143" s="266">
        <v>2</v>
      </c>
      <c r="I143" s="267"/>
      <c r="J143" s="268">
        <f>ROUND(I143*H143,2)</f>
        <v>0</v>
      </c>
      <c r="K143" s="269"/>
      <c r="L143" s="270"/>
      <c r="M143" s="271" t="s">
        <v>1</v>
      </c>
      <c r="N143" s="272" t="s">
        <v>41</v>
      </c>
      <c r="O143" s="90"/>
      <c r="P143" s="236">
        <f>O143*H143</f>
        <v>0</v>
      </c>
      <c r="Q143" s="236">
        <v>0.00010000000000000001</v>
      </c>
      <c r="R143" s="236">
        <f>Q143*H143</f>
        <v>0.00020000000000000001</v>
      </c>
      <c r="S143" s="236">
        <v>0</v>
      </c>
      <c r="T143" s="23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8" t="s">
        <v>187</v>
      </c>
      <c r="AT143" s="238" t="s">
        <v>257</v>
      </c>
      <c r="AU143" s="238" t="s">
        <v>85</v>
      </c>
      <c r="AY143" s="16" t="s">
        <v>140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6" t="s">
        <v>83</v>
      </c>
      <c r="BK143" s="239">
        <f>ROUND(I143*H143,2)</f>
        <v>0</v>
      </c>
      <c r="BL143" s="16" t="s">
        <v>144</v>
      </c>
      <c r="BM143" s="238" t="s">
        <v>515</v>
      </c>
    </row>
    <row r="144" s="2" customFormat="1" ht="14.4" customHeight="1">
      <c r="A144" s="37"/>
      <c r="B144" s="38"/>
      <c r="C144" s="262" t="s">
        <v>192</v>
      </c>
      <c r="D144" s="262" t="s">
        <v>257</v>
      </c>
      <c r="E144" s="263" t="s">
        <v>516</v>
      </c>
      <c r="F144" s="264" t="s">
        <v>517</v>
      </c>
      <c r="G144" s="265" t="s">
        <v>208</v>
      </c>
      <c r="H144" s="266">
        <v>2</v>
      </c>
      <c r="I144" s="267"/>
      <c r="J144" s="268">
        <f>ROUND(I144*H144,2)</f>
        <v>0</v>
      </c>
      <c r="K144" s="269"/>
      <c r="L144" s="270"/>
      <c r="M144" s="271" t="s">
        <v>1</v>
      </c>
      <c r="N144" s="272" t="s">
        <v>41</v>
      </c>
      <c r="O144" s="90"/>
      <c r="P144" s="236">
        <f>O144*H144</f>
        <v>0</v>
      </c>
      <c r="Q144" s="236">
        <v>0.0025999999999999999</v>
      </c>
      <c r="R144" s="236">
        <f>Q144*H144</f>
        <v>0.0051999999999999998</v>
      </c>
      <c r="S144" s="236">
        <v>0</v>
      </c>
      <c r="T144" s="23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8" t="s">
        <v>187</v>
      </c>
      <c r="AT144" s="238" t="s">
        <v>257</v>
      </c>
      <c r="AU144" s="238" t="s">
        <v>85</v>
      </c>
      <c r="AY144" s="16" t="s">
        <v>140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6" t="s">
        <v>83</v>
      </c>
      <c r="BK144" s="239">
        <f>ROUND(I144*H144,2)</f>
        <v>0</v>
      </c>
      <c r="BL144" s="16" t="s">
        <v>144</v>
      </c>
      <c r="BM144" s="238" t="s">
        <v>518</v>
      </c>
    </row>
    <row r="145" s="14" customFormat="1">
      <c r="A145" s="14"/>
      <c r="B145" s="251"/>
      <c r="C145" s="252"/>
      <c r="D145" s="242" t="s">
        <v>146</v>
      </c>
      <c r="E145" s="253" t="s">
        <v>1</v>
      </c>
      <c r="F145" s="254" t="s">
        <v>85</v>
      </c>
      <c r="G145" s="252"/>
      <c r="H145" s="255">
        <v>2</v>
      </c>
      <c r="I145" s="256"/>
      <c r="J145" s="252"/>
      <c r="K145" s="252"/>
      <c r="L145" s="257"/>
      <c r="M145" s="258"/>
      <c r="N145" s="259"/>
      <c r="O145" s="259"/>
      <c r="P145" s="259"/>
      <c r="Q145" s="259"/>
      <c r="R145" s="259"/>
      <c r="S145" s="259"/>
      <c r="T145" s="26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1" t="s">
        <v>146</v>
      </c>
      <c r="AU145" s="261" t="s">
        <v>85</v>
      </c>
      <c r="AV145" s="14" t="s">
        <v>85</v>
      </c>
      <c r="AW145" s="14" t="s">
        <v>32</v>
      </c>
      <c r="AX145" s="14" t="s">
        <v>83</v>
      </c>
      <c r="AY145" s="261" t="s">
        <v>140</v>
      </c>
    </row>
    <row r="146" s="13" customFormat="1">
      <c r="A146" s="13"/>
      <c r="B146" s="240"/>
      <c r="C146" s="241"/>
      <c r="D146" s="242" t="s">
        <v>146</v>
      </c>
      <c r="E146" s="243" t="s">
        <v>1</v>
      </c>
      <c r="F146" s="244" t="s">
        <v>519</v>
      </c>
      <c r="G146" s="241"/>
      <c r="H146" s="243" t="s">
        <v>1</v>
      </c>
      <c r="I146" s="245"/>
      <c r="J146" s="241"/>
      <c r="K146" s="241"/>
      <c r="L146" s="246"/>
      <c r="M146" s="280"/>
      <c r="N146" s="281"/>
      <c r="O146" s="281"/>
      <c r="P146" s="281"/>
      <c r="Q146" s="281"/>
      <c r="R146" s="281"/>
      <c r="S146" s="281"/>
      <c r="T146" s="28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0" t="s">
        <v>146</v>
      </c>
      <c r="AU146" s="250" t="s">
        <v>85</v>
      </c>
      <c r="AV146" s="13" t="s">
        <v>83</v>
      </c>
      <c r="AW146" s="13" t="s">
        <v>32</v>
      </c>
      <c r="AX146" s="13" t="s">
        <v>76</v>
      </c>
      <c r="AY146" s="250" t="s">
        <v>140</v>
      </c>
    </row>
    <row r="147" s="2" customFormat="1" ht="6.96" customHeight="1">
      <c r="A147" s="37"/>
      <c r="B147" s="65"/>
      <c r="C147" s="66"/>
      <c r="D147" s="66"/>
      <c r="E147" s="66"/>
      <c r="F147" s="66"/>
      <c r="G147" s="66"/>
      <c r="H147" s="66"/>
      <c r="I147" s="66"/>
      <c r="J147" s="66"/>
      <c r="K147" s="66"/>
      <c r="L147" s="43"/>
      <c r="M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</row>
  </sheetData>
  <sheetProtection sheet="1" autoFilter="0" formatColumns="0" formatRows="0" objects="1" scenarios="1" spinCount="100000" saltValue="p2/ThAs9ML6/7u7Q5P+io4wxsOzRXDhbirfCb2MVK8cpgrBnygoHB6CRjw+AmQL0gA7xAgtNrGBMOLdSInJMrA==" hashValue="9cGm1tmstxm9hu9w6chGJyJyqhvfpM4miBNfzvDBy3HO6U2KSJbs7rCIcp3nHxfLXQn5uzbQlkScHEsE+NbrKQ==" algorithmName="SHA-512" password="CC35"/>
  <autoFilter ref="C122:K14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100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109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4.4" customHeight="1">
      <c r="B7" s="19"/>
      <c r="E7" s="150" t="str">
        <f>'Rekapitulace stavby'!K6</f>
        <v>Rekonstrukce ulice Topolová ve Zruči nad Sázavou</v>
      </c>
      <c r="F7" s="149"/>
      <c r="G7" s="149"/>
      <c r="H7" s="149"/>
      <c r="L7" s="19"/>
    </row>
    <row r="8" s="1" customFormat="1" ht="12" customHeight="1">
      <c r="B8" s="19"/>
      <c r="D8" s="149" t="s">
        <v>110</v>
      </c>
      <c r="L8" s="19"/>
    </row>
    <row r="9" s="2" customFormat="1" ht="14.4" customHeight="1">
      <c r="A9" s="37"/>
      <c r="B9" s="43"/>
      <c r="C9" s="37"/>
      <c r="D9" s="37"/>
      <c r="E9" s="150" t="s">
        <v>520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112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5.6" customHeight="1">
      <c r="A11" s="37"/>
      <c r="B11" s="43"/>
      <c r="C11" s="37"/>
      <c r="D11" s="37"/>
      <c r="E11" s="151" t="s">
        <v>521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15. 5. 2023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">
        <v>1</v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">
        <v>34</v>
      </c>
      <c r="F26" s="37"/>
      <c r="G26" s="37"/>
      <c r="H26" s="37"/>
      <c r="I26" s="149" t="s">
        <v>27</v>
      </c>
      <c r="J26" s="140" t="s">
        <v>1</v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4.4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ROUND(J123,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ROUND((SUM(BE123:BE136)),  2)</f>
        <v>0</v>
      </c>
      <c r="G35" s="37"/>
      <c r="H35" s="37"/>
      <c r="I35" s="163">
        <v>0.20999999999999999</v>
      </c>
      <c r="J35" s="162">
        <f>ROUND(((SUM(BE123:BE136))*I35),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ROUND((SUM(BF123:BF136)),  2)</f>
        <v>0</v>
      </c>
      <c r="G36" s="37"/>
      <c r="H36" s="37"/>
      <c r="I36" s="163">
        <v>0.12</v>
      </c>
      <c r="J36" s="162">
        <f>ROUND(((SUM(BF123:BF136))*I36),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ROUND((SUM(BG123:BG136)),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ROUND((SUM(BH123:BH136)),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ROUND((SUM(BI123:BI136)),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182" t="str">
        <f>E7</f>
        <v>Rekonstrukce ulice Topolová ve Zruči nad Sázavou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110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4.4" customHeight="1">
      <c r="A87" s="37"/>
      <c r="B87" s="38"/>
      <c r="C87" s="39"/>
      <c r="D87" s="39"/>
      <c r="E87" s="182" t="s">
        <v>520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112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6" customHeight="1">
      <c r="A89" s="37"/>
      <c r="B89" s="38"/>
      <c r="C89" s="39"/>
      <c r="D89" s="39"/>
      <c r="E89" s="75" t="str">
        <f>E11</f>
        <v>1 - Přípravné práce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Zruč nad Sázavou</v>
      </c>
      <c r="G91" s="39"/>
      <c r="H91" s="39"/>
      <c r="I91" s="31" t="s">
        <v>22</v>
      </c>
      <c r="J91" s="78" t="str">
        <f>IF(J14="","",J14)</f>
        <v>15. 5. 2023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6.4" customHeight="1">
      <c r="A93" s="37"/>
      <c r="B93" s="38"/>
      <c r="C93" s="31" t="s">
        <v>24</v>
      </c>
      <c r="D93" s="39"/>
      <c r="E93" s="39"/>
      <c r="F93" s="26" t="str">
        <f>E17</f>
        <v>Město Zruč nad Sázavou</v>
      </c>
      <c r="G93" s="39"/>
      <c r="H93" s="39"/>
      <c r="I93" s="31" t="s">
        <v>30</v>
      </c>
      <c r="J93" s="35" t="str">
        <f>E23</f>
        <v>VDG Projektování s.r.o.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6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>Ing. Vítězslav Pavel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115</v>
      </c>
      <c r="D96" s="184"/>
      <c r="E96" s="184"/>
      <c r="F96" s="184"/>
      <c r="G96" s="184"/>
      <c r="H96" s="184"/>
      <c r="I96" s="184"/>
      <c r="J96" s="185" t="s">
        <v>116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117</v>
      </c>
      <c r="D98" s="39"/>
      <c r="E98" s="39"/>
      <c r="F98" s="39"/>
      <c r="G98" s="39"/>
      <c r="H98" s="39"/>
      <c r="I98" s="39"/>
      <c r="J98" s="109">
        <f>J123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118</v>
      </c>
    </row>
    <row r="99" s="9" customFormat="1" ht="24.96" customHeight="1">
      <c r="A99" s="9"/>
      <c r="B99" s="187"/>
      <c r="C99" s="188"/>
      <c r="D99" s="189" t="s">
        <v>119</v>
      </c>
      <c r="E99" s="190"/>
      <c r="F99" s="190"/>
      <c r="G99" s="190"/>
      <c r="H99" s="190"/>
      <c r="I99" s="190"/>
      <c r="J99" s="191">
        <f>J124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522</v>
      </c>
      <c r="E100" s="195"/>
      <c r="F100" s="195"/>
      <c r="G100" s="195"/>
      <c r="H100" s="195"/>
      <c r="I100" s="195"/>
      <c r="J100" s="196">
        <f>J125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122</v>
      </c>
      <c r="E101" s="195"/>
      <c r="F101" s="195"/>
      <c r="G101" s="195"/>
      <c r="H101" s="195"/>
      <c r="I101" s="195"/>
      <c r="J101" s="196">
        <f>J128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125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4.4" customHeight="1">
      <c r="A111" s="37"/>
      <c r="B111" s="38"/>
      <c r="C111" s="39"/>
      <c r="D111" s="39"/>
      <c r="E111" s="182" t="str">
        <f>E7</f>
        <v>Rekonstrukce ulice Topolová ve Zruči nad Sázavou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1" customFormat="1" ht="12" customHeight="1">
      <c r="B112" s="20"/>
      <c r="C112" s="31" t="s">
        <v>110</v>
      </c>
      <c r="D112" s="21"/>
      <c r="E112" s="21"/>
      <c r="F112" s="21"/>
      <c r="G112" s="21"/>
      <c r="H112" s="21"/>
      <c r="I112" s="21"/>
      <c r="J112" s="21"/>
      <c r="K112" s="21"/>
      <c r="L112" s="19"/>
    </row>
    <row r="113" s="2" customFormat="1" ht="14.4" customHeight="1">
      <c r="A113" s="37"/>
      <c r="B113" s="38"/>
      <c r="C113" s="39"/>
      <c r="D113" s="39"/>
      <c r="E113" s="182" t="s">
        <v>520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112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6" customHeight="1">
      <c r="A115" s="37"/>
      <c r="B115" s="38"/>
      <c r="C115" s="39"/>
      <c r="D115" s="39"/>
      <c r="E115" s="75" t="str">
        <f>E11</f>
        <v>1 - Přípravné práce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F14</f>
        <v>Zruč nad Sázavou</v>
      </c>
      <c r="G117" s="39"/>
      <c r="H117" s="39"/>
      <c r="I117" s="31" t="s">
        <v>22</v>
      </c>
      <c r="J117" s="78" t="str">
        <f>IF(J14="","",J14)</f>
        <v>15. 5. 2023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6.4" customHeight="1">
      <c r="A119" s="37"/>
      <c r="B119" s="38"/>
      <c r="C119" s="31" t="s">
        <v>24</v>
      </c>
      <c r="D119" s="39"/>
      <c r="E119" s="39"/>
      <c r="F119" s="26" t="str">
        <f>E17</f>
        <v>Město Zruč nad Sázavou</v>
      </c>
      <c r="G119" s="39"/>
      <c r="H119" s="39"/>
      <c r="I119" s="31" t="s">
        <v>30</v>
      </c>
      <c r="J119" s="35" t="str">
        <f>E23</f>
        <v>VDG Projektování s.r.o.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6" customHeight="1">
      <c r="A120" s="37"/>
      <c r="B120" s="38"/>
      <c r="C120" s="31" t="s">
        <v>28</v>
      </c>
      <c r="D120" s="39"/>
      <c r="E120" s="39"/>
      <c r="F120" s="26" t="str">
        <f>IF(E20="","",E20)</f>
        <v>Vyplň údaj</v>
      </c>
      <c r="G120" s="39"/>
      <c r="H120" s="39"/>
      <c r="I120" s="31" t="s">
        <v>33</v>
      </c>
      <c r="J120" s="35" t="str">
        <f>E26</f>
        <v>Ing. Vítězslav Pavel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98"/>
      <c r="B122" s="199"/>
      <c r="C122" s="200" t="s">
        <v>126</v>
      </c>
      <c r="D122" s="201" t="s">
        <v>61</v>
      </c>
      <c r="E122" s="201" t="s">
        <v>57</v>
      </c>
      <c r="F122" s="201" t="s">
        <v>58</v>
      </c>
      <c r="G122" s="201" t="s">
        <v>127</v>
      </c>
      <c r="H122" s="201" t="s">
        <v>128</v>
      </c>
      <c r="I122" s="201" t="s">
        <v>129</v>
      </c>
      <c r="J122" s="202" t="s">
        <v>116</v>
      </c>
      <c r="K122" s="203" t="s">
        <v>130</v>
      </c>
      <c r="L122" s="204"/>
      <c r="M122" s="99" t="s">
        <v>1</v>
      </c>
      <c r="N122" s="100" t="s">
        <v>40</v>
      </c>
      <c r="O122" s="100" t="s">
        <v>131</v>
      </c>
      <c r="P122" s="100" t="s">
        <v>132</v>
      </c>
      <c r="Q122" s="100" t="s">
        <v>133</v>
      </c>
      <c r="R122" s="100" t="s">
        <v>134</v>
      </c>
      <c r="S122" s="100" t="s">
        <v>135</v>
      </c>
      <c r="T122" s="101" t="s">
        <v>136</v>
      </c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</row>
    <row r="123" s="2" customFormat="1" ht="22.8" customHeight="1">
      <c r="A123" s="37"/>
      <c r="B123" s="38"/>
      <c r="C123" s="106" t="s">
        <v>137</v>
      </c>
      <c r="D123" s="39"/>
      <c r="E123" s="39"/>
      <c r="F123" s="39"/>
      <c r="G123" s="39"/>
      <c r="H123" s="39"/>
      <c r="I123" s="39"/>
      <c r="J123" s="205">
        <f>BK123</f>
        <v>0</v>
      </c>
      <c r="K123" s="39"/>
      <c r="L123" s="43"/>
      <c r="M123" s="102"/>
      <c r="N123" s="206"/>
      <c r="O123" s="103"/>
      <c r="P123" s="207">
        <f>P124</f>
        <v>0</v>
      </c>
      <c r="Q123" s="103"/>
      <c r="R123" s="207">
        <f>R124</f>
        <v>0</v>
      </c>
      <c r="S123" s="103"/>
      <c r="T123" s="208">
        <f>T124</f>
        <v>9.6800000000000015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75</v>
      </c>
      <c r="AU123" s="16" t="s">
        <v>118</v>
      </c>
      <c r="BK123" s="209">
        <f>BK124</f>
        <v>0</v>
      </c>
    </row>
    <row r="124" s="12" customFormat="1" ht="25.92" customHeight="1">
      <c r="A124" s="12"/>
      <c r="B124" s="210"/>
      <c r="C124" s="211"/>
      <c r="D124" s="212" t="s">
        <v>75</v>
      </c>
      <c r="E124" s="213" t="s">
        <v>138</v>
      </c>
      <c r="F124" s="213" t="s">
        <v>139</v>
      </c>
      <c r="G124" s="211"/>
      <c r="H124" s="211"/>
      <c r="I124" s="214"/>
      <c r="J124" s="215">
        <f>BK124</f>
        <v>0</v>
      </c>
      <c r="K124" s="211"/>
      <c r="L124" s="216"/>
      <c r="M124" s="217"/>
      <c r="N124" s="218"/>
      <c r="O124" s="218"/>
      <c r="P124" s="219">
        <f>P125+P128</f>
        <v>0</v>
      </c>
      <c r="Q124" s="218"/>
      <c r="R124" s="219">
        <f>R125+R128</f>
        <v>0</v>
      </c>
      <c r="S124" s="218"/>
      <c r="T124" s="220">
        <f>T125+T128</f>
        <v>9.6800000000000015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83</v>
      </c>
      <c r="AT124" s="222" t="s">
        <v>75</v>
      </c>
      <c r="AU124" s="222" t="s">
        <v>76</v>
      </c>
      <c r="AY124" s="221" t="s">
        <v>140</v>
      </c>
      <c r="BK124" s="223">
        <f>BK125+BK128</f>
        <v>0</v>
      </c>
    </row>
    <row r="125" s="12" customFormat="1" ht="22.8" customHeight="1">
      <c r="A125" s="12"/>
      <c r="B125" s="210"/>
      <c r="C125" s="211"/>
      <c r="D125" s="212" t="s">
        <v>75</v>
      </c>
      <c r="E125" s="224" t="s">
        <v>192</v>
      </c>
      <c r="F125" s="224" t="s">
        <v>523</v>
      </c>
      <c r="G125" s="211"/>
      <c r="H125" s="211"/>
      <c r="I125" s="214"/>
      <c r="J125" s="225">
        <f>BK125</f>
        <v>0</v>
      </c>
      <c r="K125" s="211"/>
      <c r="L125" s="216"/>
      <c r="M125" s="217"/>
      <c r="N125" s="218"/>
      <c r="O125" s="218"/>
      <c r="P125" s="219">
        <f>SUM(P126:P127)</f>
        <v>0</v>
      </c>
      <c r="Q125" s="218"/>
      <c r="R125" s="219">
        <f>SUM(R126:R127)</f>
        <v>0</v>
      </c>
      <c r="S125" s="218"/>
      <c r="T125" s="220">
        <f>SUM(T126:T127)</f>
        <v>9.6800000000000015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83</v>
      </c>
      <c r="AT125" s="222" t="s">
        <v>75</v>
      </c>
      <c r="AU125" s="222" t="s">
        <v>83</v>
      </c>
      <c r="AY125" s="221" t="s">
        <v>140</v>
      </c>
      <c r="BK125" s="223">
        <f>SUM(BK126:BK127)</f>
        <v>0</v>
      </c>
    </row>
    <row r="126" s="2" customFormat="1" ht="22.2" customHeight="1">
      <c r="A126" s="37"/>
      <c r="B126" s="38"/>
      <c r="C126" s="226" t="s">
        <v>83</v>
      </c>
      <c r="D126" s="226" t="s">
        <v>141</v>
      </c>
      <c r="E126" s="227" t="s">
        <v>524</v>
      </c>
      <c r="F126" s="228" t="s">
        <v>525</v>
      </c>
      <c r="G126" s="229" t="s">
        <v>280</v>
      </c>
      <c r="H126" s="230">
        <v>4.4000000000000004</v>
      </c>
      <c r="I126" s="231"/>
      <c r="J126" s="232">
        <f>ROUND(I126*H126,2)</f>
        <v>0</v>
      </c>
      <c r="K126" s="233"/>
      <c r="L126" s="43"/>
      <c r="M126" s="234" t="s">
        <v>1</v>
      </c>
      <c r="N126" s="235" t="s">
        <v>41</v>
      </c>
      <c r="O126" s="90"/>
      <c r="P126" s="236">
        <f>O126*H126</f>
        <v>0</v>
      </c>
      <c r="Q126" s="236">
        <v>0</v>
      </c>
      <c r="R126" s="236">
        <f>Q126*H126</f>
        <v>0</v>
      </c>
      <c r="S126" s="236">
        <v>2.2000000000000002</v>
      </c>
      <c r="T126" s="237">
        <f>S126*H126</f>
        <v>9.6800000000000015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8" t="s">
        <v>144</v>
      </c>
      <c r="AT126" s="238" t="s">
        <v>141</v>
      </c>
      <c r="AU126" s="238" t="s">
        <v>85</v>
      </c>
      <c r="AY126" s="16" t="s">
        <v>140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6" t="s">
        <v>83</v>
      </c>
      <c r="BK126" s="239">
        <f>ROUND(I126*H126,2)</f>
        <v>0</v>
      </c>
      <c r="BL126" s="16" t="s">
        <v>144</v>
      </c>
      <c r="BM126" s="238" t="s">
        <v>526</v>
      </c>
    </row>
    <row r="127" s="14" customFormat="1">
      <c r="A127" s="14"/>
      <c r="B127" s="251"/>
      <c r="C127" s="252"/>
      <c r="D127" s="242" t="s">
        <v>146</v>
      </c>
      <c r="E127" s="253" t="s">
        <v>1</v>
      </c>
      <c r="F127" s="254" t="s">
        <v>527</v>
      </c>
      <c r="G127" s="252"/>
      <c r="H127" s="255">
        <v>4.4000000000000004</v>
      </c>
      <c r="I127" s="256"/>
      <c r="J127" s="252"/>
      <c r="K127" s="252"/>
      <c r="L127" s="257"/>
      <c r="M127" s="258"/>
      <c r="N127" s="259"/>
      <c r="O127" s="259"/>
      <c r="P127" s="259"/>
      <c r="Q127" s="259"/>
      <c r="R127" s="259"/>
      <c r="S127" s="259"/>
      <c r="T127" s="260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1" t="s">
        <v>146</v>
      </c>
      <c r="AU127" s="261" t="s">
        <v>85</v>
      </c>
      <c r="AV127" s="14" t="s">
        <v>85</v>
      </c>
      <c r="AW127" s="14" t="s">
        <v>32</v>
      </c>
      <c r="AX127" s="14" t="s">
        <v>83</v>
      </c>
      <c r="AY127" s="261" t="s">
        <v>140</v>
      </c>
    </row>
    <row r="128" s="12" customFormat="1" ht="22.8" customHeight="1">
      <c r="A128" s="12"/>
      <c r="B128" s="210"/>
      <c r="C128" s="211"/>
      <c r="D128" s="212" t="s">
        <v>75</v>
      </c>
      <c r="E128" s="224" t="s">
        <v>210</v>
      </c>
      <c r="F128" s="224" t="s">
        <v>211</v>
      </c>
      <c r="G128" s="211"/>
      <c r="H128" s="211"/>
      <c r="I128" s="214"/>
      <c r="J128" s="225">
        <f>BK128</f>
        <v>0</v>
      </c>
      <c r="K128" s="211"/>
      <c r="L128" s="216"/>
      <c r="M128" s="217"/>
      <c r="N128" s="218"/>
      <c r="O128" s="218"/>
      <c r="P128" s="219">
        <f>SUM(P129:P136)</f>
        <v>0</v>
      </c>
      <c r="Q128" s="218"/>
      <c r="R128" s="219">
        <f>SUM(R129:R136)</f>
        <v>0</v>
      </c>
      <c r="S128" s="218"/>
      <c r="T128" s="220">
        <f>SUM(T129:T136)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83</v>
      </c>
      <c r="AT128" s="222" t="s">
        <v>75</v>
      </c>
      <c r="AU128" s="222" t="s">
        <v>83</v>
      </c>
      <c r="AY128" s="221" t="s">
        <v>140</v>
      </c>
      <c r="BK128" s="223">
        <f>SUM(BK129:BK136)</f>
        <v>0</v>
      </c>
    </row>
    <row r="129" s="2" customFormat="1" ht="30" customHeight="1">
      <c r="A129" s="37"/>
      <c r="B129" s="38"/>
      <c r="C129" s="226" t="s">
        <v>85</v>
      </c>
      <c r="D129" s="226" t="s">
        <v>141</v>
      </c>
      <c r="E129" s="227" t="s">
        <v>212</v>
      </c>
      <c r="F129" s="228" t="s">
        <v>213</v>
      </c>
      <c r="G129" s="229" t="s">
        <v>214</v>
      </c>
      <c r="H129" s="230">
        <v>0.074999999999999997</v>
      </c>
      <c r="I129" s="231"/>
      <c r="J129" s="232">
        <f>ROUND(I129*H129,2)</f>
        <v>0</v>
      </c>
      <c r="K129" s="233"/>
      <c r="L129" s="43"/>
      <c r="M129" s="234" t="s">
        <v>1</v>
      </c>
      <c r="N129" s="235" t="s">
        <v>41</v>
      </c>
      <c r="O129" s="90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8" t="s">
        <v>144</v>
      </c>
      <c r="AT129" s="238" t="s">
        <v>141</v>
      </c>
      <c r="AU129" s="238" t="s">
        <v>85</v>
      </c>
      <c r="AY129" s="16" t="s">
        <v>140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6" t="s">
        <v>83</v>
      </c>
      <c r="BK129" s="239">
        <f>ROUND(I129*H129,2)</f>
        <v>0</v>
      </c>
      <c r="BL129" s="16" t="s">
        <v>144</v>
      </c>
      <c r="BM129" s="238" t="s">
        <v>528</v>
      </c>
    </row>
    <row r="130" s="14" customFormat="1">
      <c r="A130" s="14"/>
      <c r="B130" s="251"/>
      <c r="C130" s="252"/>
      <c r="D130" s="242" t="s">
        <v>146</v>
      </c>
      <c r="E130" s="253" t="s">
        <v>1</v>
      </c>
      <c r="F130" s="254" t="s">
        <v>529</v>
      </c>
      <c r="G130" s="252"/>
      <c r="H130" s="255">
        <v>0.074999999999999997</v>
      </c>
      <c r="I130" s="256"/>
      <c r="J130" s="252"/>
      <c r="K130" s="252"/>
      <c r="L130" s="257"/>
      <c r="M130" s="258"/>
      <c r="N130" s="259"/>
      <c r="O130" s="259"/>
      <c r="P130" s="259"/>
      <c r="Q130" s="259"/>
      <c r="R130" s="259"/>
      <c r="S130" s="259"/>
      <c r="T130" s="26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1" t="s">
        <v>146</v>
      </c>
      <c r="AU130" s="261" t="s">
        <v>85</v>
      </c>
      <c r="AV130" s="14" t="s">
        <v>85</v>
      </c>
      <c r="AW130" s="14" t="s">
        <v>32</v>
      </c>
      <c r="AX130" s="14" t="s">
        <v>83</v>
      </c>
      <c r="AY130" s="261" t="s">
        <v>140</v>
      </c>
    </row>
    <row r="131" s="13" customFormat="1">
      <c r="A131" s="13"/>
      <c r="B131" s="240"/>
      <c r="C131" s="241"/>
      <c r="D131" s="242" t="s">
        <v>146</v>
      </c>
      <c r="E131" s="243" t="s">
        <v>1</v>
      </c>
      <c r="F131" s="244" t="s">
        <v>530</v>
      </c>
      <c r="G131" s="241"/>
      <c r="H131" s="243" t="s">
        <v>1</v>
      </c>
      <c r="I131" s="245"/>
      <c r="J131" s="241"/>
      <c r="K131" s="241"/>
      <c r="L131" s="246"/>
      <c r="M131" s="247"/>
      <c r="N131" s="248"/>
      <c r="O131" s="248"/>
      <c r="P131" s="248"/>
      <c r="Q131" s="248"/>
      <c r="R131" s="248"/>
      <c r="S131" s="248"/>
      <c r="T131" s="24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0" t="s">
        <v>146</v>
      </c>
      <c r="AU131" s="250" t="s">
        <v>85</v>
      </c>
      <c r="AV131" s="13" t="s">
        <v>83</v>
      </c>
      <c r="AW131" s="13" t="s">
        <v>32</v>
      </c>
      <c r="AX131" s="13" t="s">
        <v>76</v>
      </c>
      <c r="AY131" s="250" t="s">
        <v>140</v>
      </c>
    </row>
    <row r="132" s="2" customFormat="1" ht="22.2" customHeight="1">
      <c r="A132" s="37"/>
      <c r="B132" s="38"/>
      <c r="C132" s="226" t="s">
        <v>103</v>
      </c>
      <c r="D132" s="226" t="s">
        <v>141</v>
      </c>
      <c r="E132" s="227" t="s">
        <v>225</v>
      </c>
      <c r="F132" s="228" t="s">
        <v>226</v>
      </c>
      <c r="G132" s="229" t="s">
        <v>214</v>
      </c>
      <c r="H132" s="230">
        <v>44</v>
      </c>
      <c r="I132" s="231"/>
      <c r="J132" s="232">
        <f>ROUND(I132*H132,2)</f>
        <v>0</v>
      </c>
      <c r="K132" s="233"/>
      <c r="L132" s="43"/>
      <c r="M132" s="234" t="s">
        <v>1</v>
      </c>
      <c r="N132" s="235" t="s">
        <v>41</v>
      </c>
      <c r="O132" s="90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8" t="s">
        <v>144</v>
      </c>
      <c r="AT132" s="238" t="s">
        <v>141</v>
      </c>
      <c r="AU132" s="238" t="s">
        <v>85</v>
      </c>
      <c r="AY132" s="16" t="s">
        <v>140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6" t="s">
        <v>83</v>
      </c>
      <c r="BK132" s="239">
        <f>ROUND(I132*H132,2)</f>
        <v>0</v>
      </c>
      <c r="BL132" s="16" t="s">
        <v>144</v>
      </c>
      <c r="BM132" s="238" t="s">
        <v>531</v>
      </c>
    </row>
    <row r="133" s="14" customFormat="1">
      <c r="A133" s="14"/>
      <c r="B133" s="251"/>
      <c r="C133" s="252"/>
      <c r="D133" s="242" t="s">
        <v>146</v>
      </c>
      <c r="E133" s="253" t="s">
        <v>1</v>
      </c>
      <c r="F133" s="254" t="s">
        <v>532</v>
      </c>
      <c r="G133" s="252"/>
      <c r="H133" s="255">
        <v>44</v>
      </c>
      <c r="I133" s="256"/>
      <c r="J133" s="252"/>
      <c r="K133" s="252"/>
      <c r="L133" s="257"/>
      <c r="M133" s="258"/>
      <c r="N133" s="259"/>
      <c r="O133" s="259"/>
      <c r="P133" s="259"/>
      <c r="Q133" s="259"/>
      <c r="R133" s="259"/>
      <c r="S133" s="259"/>
      <c r="T133" s="26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1" t="s">
        <v>146</v>
      </c>
      <c r="AU133" s="261" t="s">
        <v>85</v>
      </c>
      <c r="AV133" s="14" t="s">
        <v>85</v>
      </c>
      <c r="AW133" s="14" t="s">
        <v>32</v>
      </c>
      <c r="AX133" s="14" t="s">
        <v>83</v>
      </c>
      <c r="AY133" s="261" t="s">
        <v>140</v>
      </c>
    </row>
    <row r="134" s="13" customFormat="1">
      <c r="A134" s="13"/>
      <c r="B134" s="240"/>
      <c r="C134" s="241"/>
      <c r="D134" s="242" t="s">
        <v>146</v>
      </c>
      <c r="E134" s="243" t="s">
        <v>1</v>
      </c>
      <c r="F134" s="244" t="s">
        <v>229</v>
      </c>
      <c r="G134" s="241"/>
      <c r="H134" s="243" t="s">
        <v>1</v>
      </c>
      <c r="I134" s="245"/>
      <c r="J134" s="241"/>
      <c r="K134" s="241"/>
      <c r="L134" s="246"/>
      <c r="M134" s="247"/>
      <c r="N134" s="248"/>
      <c r="O134" s="248"/>
      <c r="P134" s="248"/>
      <c r="Q134" s="248"/>
      <c r="R134" s="248"/>
      <c r="S134" s="248"/>
      <c r="T134" s="24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0" t="s">
        <v>146</v>
      </c>
      <c r="AU134" s="250" t="s">
        <v>85</v>
      </c>
      <c r="AV134" s="13" t="s">
        <v>83</v>
      </c>
      <c r="AW134" s="13" t="s">
        <v>32</v>
      </c>
      <c r="AX134" s="13" t="s">
        <v>76</v>
      </c>
      <c r="AY134" s="250" t="s">
        <v>140</v>
      </c>
    </row>
    <row r="135" s="2" customFormat="1" ht="19.8" customHeight="1">
      <c r="A135" s="37"/>
      <c r="B135" s="38"/>
      <c r="C135" s="226" t="s">
        <v>144</v>
      </c>
      <c r="D135" s="226" t="s">
        <v>141</v>
      </c>
      <c r="E135" s="227" t="s">
        <v>230</v>
      </c>
      <c r="F135" s="228" t="s">
        <v>231</v>
      </c>
      <c r="G135" s="229" t="s">
        <v>214</v>
      </c>
      <c r="H135" s="230">
        <v>4.4000000000000004</v>
      </c>
      <c r="I135" s="231"/>
      <c r="J135" s="232">
        <f>ROUND(I135*H135,2)</f>
        <v>0</v>
      </c>
      <c r="K135" s="233"/>
      <c r="L135" s="43"/>
      <c r="M135" s="234" t="s">
        <v>1</v>
      </c>
      <c r="N135" s="235" t="s">
        <v>41</v>
      </c>
      <c r="O135" s="90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8" t="s">
        <v>144</v>
      </c>
      <c r="AT135" s="238" t="s">
        <v>141</v>
      </c>
      <c r="AU135" s="238" t="s">
        <v>85</v>
      </c>
      <c r="AY135" s="16" t="s">
        <v>140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6" t="s">
        <v>83</v>
      </c>
      <c r="BK135" s="239">
        <f>ROUND(I135*H135,2)</f>
        <v>0</v>
      </c>
      <c r="BL135" s="16" t="s">
        <v>144</v>
      </c>
      <c r="BM135" s="238" t="s">
        <v>533</v>
      </c>
    </row>
    <row r="136" s="14" customFormat="1">
      <c r="A136" s="14"/>
      <c r="B136" s="251"/>
      <c r="C136" s="252"/>
      <c r="D136" s="242" t="s">
        <v>146</v>
      </c>
      <c r="E136" s="253" t="s">
        <v>1</v>
      </c>
      <c r="F136" s="254" t="s">
        <v>534</v>
      </c>
      <c r="G136" s="252"/>
      <c r="H136" s="255">
        <v>4.4000000000000004</v>
      </c>
      <c r="I136" s="256"/>
      <c r="J136" s="252"/>
      <c r="K136" s="252"/>
      <c r="L136" s="257"/>
      <c r="M136" s="283"/>
      <c r="N136" s="284"/>
      <c r="O136" s="284"/>
      <c r="P136" s="284"/>
      <c r="Q136" s="284"/>
      <c r="R136" s="284"/>
      <c r="S136" s="284"/>
      <c r="T136" s="28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1" t="s">
        <v>146</v>
      </c>
      <c r="AU136" s="261" t="s">
        <v>85</v>
      </c>
      <c r="AV136" s="14" t="s">
        <v>85</v>
      </c>
      <c r="AW136" s="14" t="s">
        <v>32</v>
      </c>
      <c r="AX136" s="14" t="s">
        <v>83</v>
      </c>
      <c r="AY136" s="261" t="s">
        <v>140</v>
      </c>
    </row>
    <row r="137" s="2" customFormat="1" ht="6.96" customHeight="1">
      <c r="A137" s="37"/>
      <c r="B137" s="65"/>
      <c r="C137" s="66"/>
      <c r="D137" s="66"/>
      <c r="E137" s="66"/>
      <c r="F137" s="66"/>
      <c r="G137" s="66"/>
      <c r="H137" s="66"/>
      <c r="I137" s="66"/>
      <c r="J137" s="66"/>
      <c r="K137" s="66"/>
      <c r="L137" s="43"/>
      <c r="M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</sheetData>
  <sheetProtection sheet="1" autoFilter="0" formatColumns="0" formatRows="0" objects="1" scenarios="1" spinCount="100000" saltValue="UAHwVb9kyM24d04u5Tomwfm/qJIfpeBwpGJkJmc/FkIi0M9orrXDvDBq0frcUqoow8Jv5d0x9Sk7j1g1ofdNXw==" hashValue="Zv5HWzp/T+n6JZj+5t/1uyZdU/Mpu4XsSKajxa5V2Kj7MQNPVAQrnA6bemtsvoXVfcqzMIIwJ58Y9HH2y9Ejhw==" algorithmName="SHA-512" password="CC35"/>
  <autoFilter ref="C122:K13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102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109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4.4" customHeight="1">
      <c r="B7" s="19"/>
      <c r="E7" s="150" t="str">
        <f>'Rekapitulace stavby'!K6</f>
        <v>Rekonstrukce ulice Topolová ve Zruči nad Sázavou</v>
      </c>
      <c r="F7" s="149"/>
      <c r="G7" s="149"/>
      <c r="H7" s="149"/>
      <c r="L7" s="19"/>
    </row>
    <row r="8" s="1" customFormat="1" ht="12" customHeight="1">
      <c r="B8" s="19"/>
      <c r="D8" s="149" t="s">
        <v>110</v>
      </c>
      <c r="L8" s="19"/>
    </row>
    <row r="9" s="2" customFormat="1" ht="14.4" customHeight="1">
      <c r="A9" s="37"/>
      <c r="B9" s="43"/>
      <c r="C9" s="37"/>
      <c r="D9" s="37"/>
      <c r="E9" s="150" t="s">
        <v>520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112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5.6" customHeight="1">
      <c r="A11" s="37"/>
      <c r="B11" s="43"/>
      <c r="C11" s="37"/>
      <c r="D11" s="37"/>
      <c r="E11" s="151" t="s">
        <v>535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15. 5. 2023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">
        <v>1</v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">
        <v>34</v>
      </c>
      <c r="F26" s="37"/>
      <c r="G26" s="37"/>
      <c r="H26" s="37"/>
      <c r="I26" s="149" t="s">
        <v>27</v>
      </c>
      <c r="J26" s="140" t="s">
        <v>1</v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4.4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ROUND(J123,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ROUND((SUM(BE123:BE153)),  2)</f>
        <v>0</v>
      </c>
      <c r="G35" s="37"/>
      <c r="H35" s="37"/>
      <c r="I35" s="163">
        <v>0.20999999999999999</v>
      </c>
      <c r="J35" s="162">
        <f>ROUND(((SUM(BE123:BE153))*I35),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ROUND((SUM(BF123:BF153)),  2)</f>
        <v>0</v>
      </c>
      <c r="G36" s="37"/>
      <c r="H36" s="37"/>
      <c r="I36" s="163">
        <v>0.12</v>
      </c>
      <c r="J36" s="162">
        <f>ROUND(((SUM(BF123:BF153))*I36),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ROUND((SUM(BG123:BG153)),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ROUND((SUM(BH123:BH153)),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ROUND((SUM(BI123:BI153)),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182" t="str">
        <f>E7</f>
        <v>Rekonstrukce ulice Topolová ve Zruči nad Sázavou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110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4.4" customHeight="1">
      <c r="A87" s="37"/>
      <c r="B87" s="38"/>
      <c r="C87" s="39"/>
      <c r="D87" s="39"/>
      <c r="E87" s="182" t="s">
        <v>520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112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6" customHeight="1">
      <c r="A89" s="37"/>
      <c r="B89" s="38"/>
      <c r="C89" s="39"/>
      <c r="D89" s="39"/>
      <c r="E89" s="75" t="str">
        <f>E11</f>
        <v>2 - Zemní práce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Zruč nad Sázavou</v>
      </c>
      <c r="G91" s="39"/>
      <c r="H91" s="39"/>
      <c r="I91" s="31" t="s">
        <v>22</v>
      </c>
      <c r="J91" s="78" t="str">
        <f>IF(J14="","",J14)</f>
        <v>15. 5. 2023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6.4" customHeight="1">
      <c r="A93" s="37"/>
      <c r="B93" s="38"/>
      <c r="C93" s="31" t="s">
        <v>24</v>
      </c>
      <c r="D93" s="39"/>
      <c r="E93" s="39"/>
      <c r="F93" s="26" t="str">
        <f>E17</f>
        <v>Město Zruč nad Sázavou</v>
      </c>
      <c r="G93" s="39"/>
      <c r="H93" s="39"/>
      <c r="I93" s="31" t="s">
        <v>30</v>
      </c>
      <c r="J93" s="35" t="str">
        <f>E23</f>
        <v>VDG Projektování s.r.o.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6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>Ing. Vítězslav Pavel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115</v>
      </c>
      <c r="D96" s="184"/>
      <c r="E96" s="184"/>
      <c r="F96" s="184"/>
      <c r="G96" s="184"/>
      <c r="H96" s="184"/>
      <c r="I96" s="184"/>
      <c r="J96" s="185" t="s">
        <v>116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117</v>
      </c>
      <c r="D98" s="39"/>
      <c r="E98" s="39"/>
      <c r="F98" s="39"/>
      <c r="G98" s="39"/>
      <c r="H98" s="39"/>
      <c r="I98" s="39"/>
      <c r="J98" s="109">
        <f>J123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118</v>
      </c>
    </row>
    <row r="99" s="9" customFormat="1" ht="24.96" customHeight="1">
      <c r="A99" s="9"/>
      <c r="B99" s="187"/>
      <c r="C99" s="188"/>
      <c r="D99" s="189" t="s">
        <v>119</v>
      </c>
      <c r="E99" s="190"/>
      <c r="F99" s="190"/>
      <c r="G99" s="190"/>
      <c r="H99" s="190"/>
      <c r="I99" s="190"/>
      <c r="J99" s="191">
        <f>J124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272</v>
      </c>
      <c r="E100" s="195"/>
      <c r="F100" s="195"/>
      <c r="G100" s="195"/>
      <c r="H100" s="195"/>
      <c r="I100" s="195"/>
      <c r="J100" s="196">
        <f>J125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277</v>
      </c>
      <c r="E101" s="195"/>
      <c r="F101" s="195"/>
      <c r="G101" s="195"/>
      <c r="H101" s="195"/>
      <c r="I101" s="195"/>
      <c r="J101" s="196">
        <f>J152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125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4.4" customHeight="1">
      <c r="A111" s="37"/>
      <c r="B111" s="38"/>
      <c r="C111" s="39"/>
      <c r="D111" s="39"/>
      <c r="E111" s="182" t="str">
        <f>E7</f>
        <v>Rekonstrukce ulice Topolová ve Zruči nad Sázavou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1" customFormat="1" ht="12" customHeight="1">
      <c r="B112" s="20"/>
      <c r="C112" s="31" t="s">
        <v>110</v>
      </c>
      <c r="D112" s="21"/>
      <c r="E112" s="21"/>
      <c r="F112" s="21"/>
      <c r="G112" s="21"/>
      <c r="H112" s="21"/>
      <c r="I112" s="21"/>
      <c r="J112" s="21"/>
      <c r="K112" s="21"/>
      <c r="L112" s="19"/>
    </row>
    <row r="113" s="2" customFormat="1" ht="14.4" customHeight="1">
      <c r="A113" s="37"/>
      <c r="B113" s="38"/>
      <c r="C113" s="39"/>
      <c r="D113" s="39"/>
      <c r="E113" s="182" t="s">
        <v>520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112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6" customHeight="1">
      <c r="A115" s="37"/>
      <c r="B115" s="38"/>
      <c r="C115" s="39"/>
      <c r="D115" s="39"/>
      <c r="E115" s="75" t="str">
        <f>E11</f>
        <v>2 - Zemní práce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F14</f>
        <v>Zruč nad Sázavou</v>
      </c>
      <c r="G117" s="39"/>
      <c r="H117" s="39"/>
      <c r="I117" s="31" t="s">
        <v>22</v>
      </c>
      <c r="J117" s="78" t="str">
        <f>IF(J14="","",J14)</f>
        <v>15. 5. 2023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6.4" customHeight="1">
      <c r="A119" s="37"/>
      <c r="B119" s="38"/>
      <c r="C119" s="31" t="s">
        <v>24</v>
      </c>
      <c r="D119" s="39"/>
      <c r="E119" s="39"/>
      <c r="F119" s="26" t="str">
        <f>E17</f>
        <v>Město Zruč nad Sázavou</v>
      </c>
      <c r="G119" s="39"/>
      <c r="H119" s="39"/>
      <c r="I119" s="31" t="s">
        <v>30</v>
      </c>
      <c r="J119" s="35" t="str">
        <f>E23</f>
        <v>VDG Projektování s.r.o.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6" customHeight="1">
      <c r="A120" s="37"/>
      <c r="B120" s="38"/>
      <c r="C120" s="31" t="s">
        <v>28</v>
      </c>
      <c r="D120" s="39"/>
      <c r="E120" s="39"/>
      <c r="F120" s="26" t="str">
        <f>IF(E20="","",E20)</f>
        <v>Vyplň údaj</v>
      </c>
      <c r="G120" s="39"/>
      <c r="H120" s="39"/>
      <c r="I120" s="31" t="s">
        <v>33</v>
      </c>
      <c r="J120" s="35" t="str">
        <f>E26</f>
        <v>Ing. Vítězslav Pavel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98"/>
      <c r="B122" s="199"/>
      <c r="C122" s="200" t="s">
        <v>126</v>
      </c>
      <c r="D122" s="201" t="s">
        <v>61</v>
      </c>
      <c r="E122" s="201" t="s">
        <v>57</v>
      </c>
      <c r="F122" s="201" t="s">
        <v>58</v>
      </c>
      <c r="G122" s="201" t="s">
        <v>127</v>
      </c>
      <c r="H122" s="201" t="s">
        <v>128</v>
      </c>
      <c r="I122" s="201" t="s">
        <v>129</v>
      </c>
      <c r="J122" s="202" t="s">
        <v>116</v>
      </c>
      <c r="K122" s="203" t="s">
        <v>130</v>
      </c>
      <c r="L122" s="204"/>
      <c r="M122" s="99" t="s">
        <v>1</v>
      </c>
      <c r="N122" s="100" t="s">
        <v>40</v>
      </c>
      <c r="O122" s="100" t="s">
        <v>131</v>
      </c>
      <c r="P122" s="100" t="s">
        <v>132</v>
      </c>
      <c r="Q122" s="100" t="s">
        <v>133</v>
      </c>
      <c r="R122" s="100" t="s">
        <v>134</v>
      </c>
      <c r="S122" s="100" t="s">
        <v>135</v>
      </c>
      <c r="T122" s="101" t="s">
        <v>136</v>
      </c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</row>
    <row r="123" s="2" customFormat="1" ht="22.8" customHeight="1">
      <c r="A123" s="37"/>
      <c r="B123" s="38"/>
      <c r="C123" s="106" t="s">
        <v>137</v>
      </c>
      <c r="D123" s="39"/>
      <c r="E123" s="39"/>
      <c r="F123" s="39"/>
      <c r="G123" s="39"/>
      <c r="H123" s="39"/>
      <c r="I123" s="39"/>
      <c r="J123" s="205">
        <f>BK123</f>
        <v>0</v>
      </c>
      <c r="K123" s="39"/>
      <c r="L123" s="43"/>
      <c r="M123" s="102"/>
      <c r="N123" s="206"/>
      <c r="O123" s="103"/>
      <c r="P123" s="207">
        <f>P124</f>
        <v>0</v>
      </c>
      <c r="Q123" s="103"/>
      <c r="R123" s="207">
        <f>R124</f>
        <v>0.0252</v>
      </c>
      <c r="S123" s="103"/>
      <c r="T123" s="208">
        <f>T124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75</v>
      </c>
      <c r="AU123" s="16" t="s">
        <v>118</v>
      </c>
      <c r="BK123" s="209">
        <f>BK124</f>
        <v>0</v>
      </c>
    </row>
    <row r="124" s="12" customFormat="1" ht="25.92" customHeight="1">
      <c r="A124" s="12"/>
      <c r="B124" s="210"/>
      <c r="C124" s="211"/>
      <c r="D124" s="212" t="s">
        <v>75</v>
      </c>
      <c r="E124" s="213" t="s">
        <v>138</v>
      </c>
      <c r="F124" s="213" t="s">
        <v>139</v>
      </c>
      <c r="G124" s="211"/>
      <c r="H124" s="211"/>
      <c r="I124" s="214"/>
      <c r="J124" s="215">
        <f>BK124</f>
        <v>0</v>
      </c>
      <c r="K124" s="211"/>
      <c r="L124" s="216"/>
      <c r="M124" s="217"/>
      <c r="N124" s="218"/>
      <c r="O124" s="218"/>
      <c r="P124" s="219">
        <f>P125+P152</f>
        <v>0</v>
      </c>
      <c r="Q124" s="218"/>
      <c r="R124" s="219">
        <f>R125+R152</f>
        <v>0.0252</v>
      </c>
      <c r="S124" s="218"/>
      <c r="T124" s="220">
        <f>T125+T152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83</v>
      </c>
      <c r="AT124" s="222" t="s">
        <v>75</v>
      </c>
      <c r="AU124" s="222" t="s">
        <v>76</v>
      </c>
      <c r="AY124" s="221" t="s">
        <v>140</v>
      </c>
      <c r="BK124" s="223">
        <f>BK125+BK152</f>
        <v>0</v>
      </c>
    </row>
    <row r="125" s="12" customFormat="1" ht="22.8" customHeight="1">
      <c r="A125" s="12"/>
      <c r="B125" s="210"/>
      <c r="C125" s="211"/>
      <c r="D125" s="212" t="s">
        <v>75</v>
      </c>
      <c r="E125" s="224" t="s">
        <v>83</v>
      </c>
      <c r="F125" s="224" t="s">
        <v>101</v>
      </c>
      <c r="G125" s="211"/>
      <c r="H125" s="211"/>
      <c r="I125" s="214"/>
      <c r="J125" s="225">
        <f>BK125</f>
        <v>0</v>
      </c>
      <c r="K125" s="211"/>
      <c r="L125" s="216"/>
      <c r="M125" s="217"/>
      <c r="N125" s="218"/>
      <c r="O125" s="218"/>
      <c r="P125" s="219">
        <f>SUM(P126:P151)</f>
        <v>0</v>
      </c>
      <c r="Q125" s="218"/>
      <c r="R125" s="219">
        <f>SUM(R126:R151)</f>
        <v>0.0252</v>
      </c>
      <c r="S125" s="218"/>
      <c r="T125" s="220">
        <f>SUM(T126:T151)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83</v>
      </c>
      <c r="AT125" s="222" t="s">
        <v>75</v>
      </c>
      <c r="AU125" s="222" t="s">
        <v>83</v>
      </c>
      <c r="AY125" s="221" t="s">
        <v>140</v>
      </c>
      <c r="BK125" s="223">
        <f>SUM(BK126:BK151)</f>
        <v>0</v>
      </c>
    </row>
    <row r="126" s="2" customFormat="1" ht="19.8" customHeight="1">
      <c r="A126" s="37"/>
      <c r="B126" s="38"/>
      <c r="C126" s="226" t="s">
        <v>83</v>
      </c>
      <c r="D126" s="226" t="s">
        <v>141</v>
      </c>
      <c r="E126" s="227" t="s">
        <v>536</v>
      </c>
      <c r="F126" s="228" t="s">
        <v>537</v>
      </c>
      <c r="G126" s="229" t="s">
        <v>280</v>
      </c>
      <c r="H126" s="230">
        <v>9.5999999999999996</v>
      </c>
      <c r="I126" s="231"/>
      <c r="J126" s="232">
        <f>ROUND(I126*H126,2)</f>
        <v>0</v>
      </c>
      <c r="K126" s="233"/>
      <c r="L126" s="43"/>
      <c r="M126" s="234" t="s">
        <v>1</v>
      </c>
      <c r="N126" s="235" t="s">
        <v>41</v>
      </c>
      <c r="O126" s="90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8" t="s">
        <v>144</v>
      </c>
      <c r="AT126" s="238" t="s">
        <v>141</v>
      </c>
      <c r="AU126" s="238" t="s">
        <v>85</v>
      </c>
      <c r="AY126" s="16" t="s">
        <v>140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6" t="s">
        <v>83</v>
      </c>
      <c r="BK126" s="239">
        <f>ROUND(I126*H126,2)</f>
        <v>0</v>
      </c>
      <c r="BL126" s="16" t="s">
        <v>144</v>
      </c>
      <c r="BM126" s="238" t="s">
        <v>538</v>
      </c>
    </row>
    <row r="127" s="14" customFormat="1">
      <c r="A127" s="14"/>
      <c r="B127" s="251"/>
      <c r="C127" s="252"/>
      <c r="D127" s="242" t="s">
        <v>146</v>
      </c>
      <c r="E127" s="253" t="s">
        <v>1</v>
      </c>
      <c r="F127" s="254" t="s">
        <v>539</v>
      </c>
      <c r="G127" s="252"/>
      <c r="H127" s="255">
        <v>9.5999999999999996</v>
      </c>
      <c r="I127" s="256"/>
      <c r="J127" s="252"/>
      <c r="K127" s="252"/>
      <c r="L127" s="257"/>
      <c r="M127" s="258"/>
      <c r="N127" s="259"/>
      <c r="O127" s="259"/>
      <c r="P127" s="259"/>
      <c r="Q127" s="259"/>
      <c r="R127" s="259"/>
      <c r="S127" s="259"/>
      <c r="T127" s="260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1" t="s">
        <v>146</v>
      </c>
      <c r="AU127" s="261" t="s">
        <v>85</v>
      </c>
      <c r="AV127" s="14" t="s">
        <v>85</v>
      </c>
      <c r="AW127" s="14" t="s">
        <v>32</v>
      </c>
      <c r="AX127" s="14" t="s">
        <v>83</v>
      </c>
      <c r="AY127" s="261" t="s">
        <v>140</v>
      </c>
    </row>
    <row r="128" s="13" customFormat="1">
      <c r="A128" s="13"/>
      <c r="B128" s="240"/>
      <c r="C128" s="241"/>
      <c r="D128" s="242" t="s">
        <v>146</v>
      </c>
      <c r="E128" s="243" t="s">
        <v>1</v>
      </c>
      <c r="F128" s="244" t="s">
        <v>540</v>
      </c>
      <c r="G128" s="241"/>
      <c r="H128" s="243" t="s">
        <v>1</v>
      </c>
      <c r="I128" s="245"/>
      <c r="J128" s="241"/>
      <c r="K128" s="241"/>
      <c r="L128" s="246"/>
      <c r="M128" s="247"/>
      <c r="N128" s="248"/>
      <c r="O128" s="248"/>
      <c r="P128" s="248"/>
      <c r="Q128" s="248"/>
      <c r="R128" s="248"/>
      <c r="S128" s="248"/>
      <c r="T128" s="24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0" t="s">
        <v>146</v>
      </c>
      <c r="AU128" s="250" t="s">
        <v>85</v>
      </c>
      <c r="AV128" s="13" t="s">
        <v>83</v>
      </c>
      <c r="AW128" s="13" t="s">
        <v>32</v>
      </c>
      <c r="AX128" s="13" t="s">
        <v>76</v>
      </c>
      <c r="AY128" s="250" t="s">
        <v>140</v>
      </c>
    </row>
    <row r="129" s="2" customFormat="1" ht="30" customHeight="1">
      <c r="A129" s="37"/>
      <c r="B129" s="38"/>
      <c r="C129" s="226" t="s">
        <v>85</v>
      </c>
      <c r="D129" s="226" t="s">
        <v>141</v>
      </c>
      <c r="E129" s="227" t="s">
        <v>541</v>
      </c>
      <c r="F129" s="228" t="s">
        <v>542</v>
      </c>
      <c r="G129" s="229" t="s">
        <v>280</v>
      </c>
      <c r="H129" s="230">
        <v>11.25</v>
      </c>
      <c r="I129" s="231"/>
      <c r="J129" s="232">
        <f>ROUND(I129*H129,2)</f>
        <v>0</v>
      </c>
      <c r="K129" s="233"/>
      <c r="L129" s="43"/>
      <c r="M129" s="234" t="s">
        <v>1</v>
      </c>
      <c r="N129" s="235" t="s">
        <v>41</v>
      </c>
      <c r="O129" s="90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8" t="s">
        <v>144</v>
      </c>
      <c r="AT129" s="238" t="s">
        <v>141</v>
      </c>
      <c r="AU129" s="238" t="s">
        <v>85</v>
      </c>
      <c r="AY129" s="16" t="s">
        <v>140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6" t="s">
        <v>83</v>
      </c>
      <c r="BK129" s="239">
        <f>ROUND(I129*H129,2)</f>
        <v>0</v>
      </c>
      <c r="BL129" s="16" t="s">
        <v>144</v>
      </c>
      <c r="BM129" s="238" t="s">
        <v>543</v>
      </c>
    </row>
    <row r="130" s="14" customFormat="1">
      <c r="A130" s="14"/>
      <c r="B130" s="251"/>
      <c r="C130" s="252"/>
      <c r="D130" s="242" t="s">
        <v>146</v>
      </c>
      <c r="E130" s="253" t="s">
        <v>1</v>
      </c>
      <c r="F130" s="254" t="s">
        <v>544</v>
      </c>
      <c r="G130" s="252"/>
      <c r="H130" s="255">
        <v>11.25</v>
      </c>
      <c r="I130" s="256"/>
      <c r="J130" s="252"/>
      <c r="K130" s="252"/>
      <c r="L130" s="257"/>
      <c r="M130" s="258"/>
      <c r="N130" s="259"/>
      <c r="O130" s="259"/>
      <c r="P130" s="259"/>
      <c r="Q130" s="259"/>
      <c r="R130" s="259"/>
      <c r="S130" s="259"/>
      <c r="T130" s="26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1" t="s">
        <v>146</v>
      </c>
      <c r="AU130" s="261" t="s">
        <v>85</v>
      </c>
      <c r="AV130" s="14" t="s">
        <v>85</v>
      </c>
      <c r="AW130" s="14" t="s">
        <v>32</v>
      </c>
      <c r="AX130" s="14" t="s">
        <v>83</v>
      </c>
      <c r="AY130" s="261" t="s">
        <v>140</v>
      </c>
    </row>
    <row r="131" s="13" customFormat="1">
      <c r="A131" s="13"/>
      <c r="B131" s="240"/>
      <c r="C131" s="241"/>
      <c r="D131" s="242" t="s">
        <v>146</v>
      </c>
      <c r="E131" s="243" t="s">
        <v>1</v>
      </c>
      <c r="F131" s="244" t="s">
        <v>545</v>
      </c>
      <c r="G131" s="241"/>
      <c r="H131" s="243" t="s">
        <v>1</v>
      </c>
      <c r="I131" s="245"/>
      <c r="J131" s="241"/>
      <c r="K131" s="241"/>
      <c r="L131" s="246"/>
      <c r="M131" s="247"/>
      <c r="N131" s="248"/>
      <c r="O131" s="248"/>
      <c r="P131" s="248"/>
      <c r="Q131" s="248"/>
      <c r="R131" s="248"/>
      <c r="S131" s="248"/>
      <c r="T131" s="24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0" t="s">
        <v>146</v>
      </c>
      <c r="AU131" s="250" t="s">
        <v>85</v>
      </c>
      <c r="AV131" s="13" t="s">
        <v>83</v>
      </c>
      <c r="AW131" s="13" t="s">
        <v>32</v>
      </c>
      <c r="AX131" s="13" t="s">
        <v>76</v>
      </c>
      <c r="AY131" s="250" t="s">
        <v>140</v>
      </c>
    </row>
    <row r="132" s="2" customFormat="1" ht="19.8" customHeight="1">
      <c r="A132" s="37"/>
      <c r="B132" s="38"/>
      <c r="C132" s="226" t="s">
        <v>103</v>
      </c>
      <c r="D132" s="226" t="s">
        <v>141</v>
      </c>
      <c r="E132" s="227" t="s">
        <v>546</v>
      </c>
      <c r="F132" s="228" t="s">
        <v>547</v>
      </c>
      <c r="G132" s="229" t="s">
        <v>143</v>
      </c>
      <c r="H132" s="230">
        <v>30</v>
      </c>
      <c r="I132" s="231"/>
      <c r="J132" s="232">
        <f>ROUND(I132*H132,2)</f>
        <v>0</v>
      </c>
      <c r="K132" s="233"/>
      <c r="L132" s="43"/>
      <c r="M132" s="234" t="s">
        <v>1</v>
      </c>
      <c r="N132" s="235" t="s">
        <v>41</v>
      </c>
      <c r="O132" s="90"/>
      <c r="P132" s="236">
        <f>O132*H132</f>
        <v>0</v>
      </c>
      <c r="Q132" s="236">
        <v>0.00084000000000000003</v>
      </c>
      <c r="R132" s="236">
        <f>Q132*H132</f>
        <v>0.0252</v>
      </c>
      <c r="S132" s="236">
        <v>0</v>
      </c>
      <c r="T132" s="23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8" t="s">
        <v>144</v>
      </c>
      <c r="AT132" s="238" t="s">
        <v>141</v>
      </c>
      <c r="AU132" s="238" t="s">
        <v>85</v>
      </c>
      <c r="AY132" s="16" t="s">
        <v>140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6" t="s">
        <v>83</v>
      </c>
      <c r="BK132" s="239">
        <f>ROUND(I132*H132,2)</f>
        <v>0</v>
      </c>
      <c r="BL132" s="16" t="s">
        <v>144</v>
      </c>
      <c r="BM132" s="238" t="s">
        <v>548</v>
      </c>
    </row>
    <row r="133" s="13" customFormat="1">
      <c r="A133" s="13"/>
      <c r="B133" s="240"/>
      <c r="C133" s="241"/>
      <c r="D133" s="242" t="s">
        <v>146</v>
      </c>
      <c r="E133" s="243" t="s">
        <v>1</v>
      </c>
      <c r="F133" s="244" t="s">
        <v>549</v>
      </c>
      <c r="G133" s="241"/>
      <c r="H133" s="243" t="s">
        <v>1</v>
      </c>
      <c r="I133" s="245"/>
      <c r="J133" s="241"/>
      <c r="K133" s="241"/>
      <c r="L133" s="246"/>
      <c r="M133" s="247"/>
      <c r="N133" s="248"/>
      <c r="O133" s="248"/>
      <c r="P133" s="248"/>
      <c r="Q133" s="248"/>
      <c r="R133" s="248"/>
      <c r="S133" s="248"/>
      <c r="T133" s="24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0" t="s">
        <v>146</v>
      </c>
      <c r="AU133" s="250" t="s">
        <v>85</v>
      </c>
      <c r="AV133" s="13" t="s">
        <v>83</v>
      </c>
      <c r="AW133" s="13" t="s">
        <v>32</v>
      </c>
      <c r="AX133" s="13" t="s">
        <v>76</v>
      </c>
      <c r="AY133" s="250" t="s">
        <v>140</v>
      </c>
    </row>
    <row r="134" s="14" customFormat="1">
      <c r="A134" s="14"/>
      <c r="B134" s="251"/>
      <c r="C134" s="252"/>
      <c r="D134" s="242" t="s">
        <v>146</v>
      </c>
      <c r="E134" s="253" t="s">
        <v>1</v>
      </c>
      <c r="F134" s="254" t="s">
        <v>550</v>
      </c>
      <c r="G134" s="252"/>
      <c r="H134" s="255">
        <v>30</v>
      </c>
      <c r="I134" s="256"/>
      <c r="J134" s="252"/>
      <c r="K134" s="252"/>
      <c r="L134" s="257"/>
      <c r="M134" s="258"/>
      <c r="N134" s="259"/>
      <c r="O134" s="259"/>
      <c r="P134" s="259"/>
      <c r="Q134" s="259"/>
      <c r="R134" s="259"/>
      <c r="S134" s="259"/>
      <c r="T134" s="26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1" t="s">
        <v>146</v>
      </c>
      <c r="AU134" s="261" t="s">
        <v>85</v>
      </c>
      <c r="AV134" s="14" t="s">
        <v>85</v>
      </c>
      <c r="AW134" s="14" t="s">
        <v>32</v>
      </c>
      <c r="AX134" s="14" t="s">
        <v>83</v>
      </c>
      <c r="AY134" s="261" t="s">
        <v>140</v>
      </c>
    </row>
    <row r="135" s="2" customFormat="1" ht="22.2" customHeight="1">
      <c r="A135" s="37"/>
      <c r="B135" s="38"/>
      <c r="C135" s="226" t="s">
        <v>144</v>
      </c>
      <c r="D135" s="226" t="s">
        <v>141</v>
      </c>
      <c r="E135" s="227" t="s">
        <v>551</v>
      </c>
      <c r="F135" s="228" t="s">
        <v>552</v>
      </c>
      <c r="G135" s="229" t="s">
        <v>143</v>
      </c>
      <c r="H135" s="230">
        <v>30</v>
      </c>
      <c r="I135" s="231"/>
      <c r="J135" s="232">
        <f>ROUND(I135*H135,2)</f>
        <v>0</v>
      </c>
      <c r="K135" s="233"/>
      <c r="L135" s="43"/>
      <c r="M135" s="234" t="s">
        <v>1</v>
      </c>
      <c r="N135" s="235" t="s">
        <v>41</v>
      </c>
      <c r="O135" s="90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8" t="s">
        <v>144</v>
      </c>
      <c r="AT135" s="238" t="s">
        <v>141</v>
      </c>
      <c r="AU135" s="238" t="s">
        <v>85</v>
      </c>
      <c r="AY135" s="16" t="s">
        <v>140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6" t="s">
        <v>83</v>
      </c>
      <c r="BK135" s="239">
        <f>ROUND(I135*H135,2)</f>
        <v>0</v>
      </c>
      <c r="BL135" s="16" t="s">
        <v>144</v>
      </c>
      <c r="BM135" s="238" t="s">
        <v>553</v>
      </c>
    </row>
    <row r="136" s="13" customFormat="1">
      <c r="A136" s="13"/>
      <c r="B136" s="240"/>
      <c r="C136" s="241"/>
      <c r="D136" s="242" t="s">
        <v>146</v>
      </c>
      <c r="E136" s="243" t="s">
        <v>1</v>
      </c>
      <c r="F136" s="244" t="s">
        <v>554</v>
      </c>
      <c r="G136" s="241"/>
      <c r="H136" s="243" t="s">
        <v>1</v>
      </c>
      <c r="I136" s="245"/>
      <c r="J136" s="241"/>
      <c r="K136" s="241"/>
      <c r="L136" s="246"/>
      <c r="M136" s="247"/>
      <c r="N136" s="248"/>
      <c r="O136" s="248"/>
      <c r="P136" s="248"/>
      <c r="Q136" s="248"/>
      <c r="R136" s="248"/>
      <c r="S136" s="248"/>
      <c r="T136" s="24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0" t="s">
        <v>146</v>
      </c>
      <c r="AU136" s="250" t="s">
        <v>85</v>
      </c>
      <c r="AV136" s="13" t="s">
        <v>83</v>
      </c>
      <c r="AW136" s="13" t="s">
        <v>32</v>
      </c>
      <c r="AX136" s="13" t="s">
        <v>76</v>
      </c>
      <c r="AY136" s="250" t="s">
        <v>140</v>
      </c>
    </row>
    <row r="137" s="14" customFormat="1">
      <c r="A137" s="14"/>
      <c r="B137" s="251"/>
      <c r="C137" s="252"/>
      <c r="D137" s="242" t="s">
        <v>146</v>
      </c>
      <c r="E137" s="253" t="s">
        <v>1</v>
      </c>
      <c r="F137" s="254" t="s">
        <v>550</v>
      </c>
      <c r="G137" s="252"/>
      <c r="H137" s="255">
        <v>30</v>
      </c>
      <c r="I137" s="256"/>
      <c r="J137" s="252"/>
      <c r="K137" s="252"/>
      <c r="L137" s="257"/>
      <c r="M137" s="258"/>
      <c r="N137" s="259"/>
      <c r="O137" s="259"/>
      <c r="P137" s="259"/>
      <c r="Q137" s="259"/>
      <c r="R137" s="259"/>
      <c r="S137" s="259"/>
      <c r="T137" s="26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1" t="s">
        <v>146</v>
      </c>
      <c r="AU137" s="261" t="s">
        <v>85</v>
      </c>
      <c r="AV137" s="14" t="s">
        <v>85</v>
      </c>
      <c r="AW137" s="14" t="s">
        <v>32</v>
      </c>
      <c r="AX137" s="14" t="s">
        <v>83</v>
      </c>
      <c r="AY137" s="261" t="s">
        <v>140</v>
      </c>
    </row>
    <row r="138" s="2" customFormat="1" ht="22.2" customHeight="1">
      <c r="A138" s="37"/>
      <c r="B138" s="38"/>
      <c r="C138" s="226" t="s">
        <v>165</v>
      </c>
      <c r="D138" s="226" t="s">
        <v>141</v>
      </c>
      <c r="E138" s="227" t="s">
        <v>555</v>
      </c>
      <c r="F138" s="228" t="s">
        <v>556</v>
      </c>
      <c r="G138" s="229" t="s">
        <v>143</v>
      </c>
      <c r="H138" s="230">
        <v>5.625</v>
      </c>
      <c r="I138" s="231"/>
      <c r="J138" s="232">
        <f>ROUND(I138*H138,2)</f>
        <v>0</v>
      </c>
      <c r="K138" s="233"/>
      <c r="L138" s="43"/>
      <c r="M138" s="234" t="s">
        <v>1</v>
      </c>
      <c r="N138" s="235" t="s">
        <v>41</v>
      </c>
      <c r="O138" s="90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8" t="s">
        <v>144</v>
      </c>
      <c r="AT138" s="238" t="s">
        <v>141</v>
      </c>
      <c r="AU138" s="238" t="s">
        <v>85</v>
      </c>
      <c r="AY138" s="16" t="s">
        <v>140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6" t="s">
        <v>83</v>
      </c>
      <c r="BK138" s="239">
        <f>ROUND(I138*H138,2)</f>
        <v>0</v>
      </c>
      <c r="BL138" s="16" t="s">
        <v>144</v>
      </c>
      <c r="BM138" s="238" t="s">
        <v>557</v>
      </c>
    </row>
    <row r="139" s="14" customFormat="1">
      <c r="A139" s="14"/>
      <c r="B139" s="251"/>
      <c r="C139" s="252"/>
      <c r="D139" s="242" t="s">
        <v>146</v>
      </c>
      <c r="E139" s="253" t="s">
        <v>1</v>
      </c>
      <c r="F139" s="254" t="s">
        <v>558</v>
      </c>
      <c r="G139" s="252"/>
      <c r="H139" s="255">
        <v>5.625</v>
      </c>
      <c r="I139" s="256"/>
      <c r="J139" s="252"/>
      <c r="K139" s="252"/>
      <c r="L139" s="257"/>
      <c r="M139" s="258"/>
      <c r="N139" s="259"/>
      <c r="O139" s="259"/>
      <c r="P139" s="259"/>
      <c r="Q139" s="259"/>
      <c r="R139" s="259"/>
      <c r="S139" s="259"/>
      <c r="T139" s="26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1" t="s">
        <v>146</v>
      </c>
      <c r="AU139" s="261" t="s">
        <v>85</v>
      </c>
      <c r="AV139" s="14" t="s">
        <v>85</v>
      </c>
      <c r="AW139" s="14" t="s">
        <v>32</v>
      </c>
      <c r="AX139" s="14" t="s">
        <v>83</v>
      </c>
      <c r="AY139" s="261" t="s">
        <v>140</v>
      </c>
    </row>
    <row r="140" s="13" customFormat="1">
      <c r="A140" s="13"/>
      <c r="B140" s="240"/>
      <c r="C140" s="241"/>
      <c r="D140" s="242" t="s">
        <v>146</v>
      </c>
      <c r="E140" s="243" t="s">
        <v>1</v>
      </c>
      <c r="F140" s="244" t="s">
        <v>559</v>
      </c>
      <c r="G140" s="241"/>
      <c r="H140" s="243" t="s">
        <v>1</v>
      </c>
      <c r="I140" s="245"/>
      <c r="J140" s="241"/>
      <c r="K140" s="241"/>
      <c r="L140" s="246"/>
      <c r="M140" s="247"/>
      <c r="N140" s="248"/>
      <c r="O140" s="248"/>
      <c r="P140" s="248"/>
      <c r="Q140" s="248"/>
      <c r="R140" s="248"/>
      <c r="S140" s="248"/>
      <c r="T140" s="24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0" t="s">
        <v>146</v>
      </c>
      <c r="AU140" s="250" t="s">
        <v>85</v>
      </c>
      <c r="AV140" s="13" t="s">
        <v>83</v>
      </c>
      <c r="AW140" s="13" t="s">
        <v>32</v>
      </c>
      <c r="AX140" s="13" t="s">
        <v>76</v>
      </c>
      <c r="AY140" s="250" t="s">
        <v>140</v>
      </c>
    </row>
    <row r="141" s="2" customFormat="1" ht="22.2" customHeight="1">
      <c r="A141" s="37"/>
      <c r="B141" s="38"/>
      <c r="C141" s="226" t="s">
        <v>173</v>
      </c>
      <c r="D141" s="226" t="s">
        <v>141</v>
      </c>
      <c r="E141" s="227" t="s">
        <v>560</v>
      </c>
      <c r="F141" s="228" t="s">
        <v>561</v>
      </c>
      <c r="G141" s="229" t="s">
        <v>280</v>
      </c>
      <c r="H141" s="230">
        <v>5.625</v>
      </c>
      <c r="I141" s="231"/>
      <c r="J141" s="232">
        <f>ROUND(I141*H141,2)</f>
        <v>0</v>
      </c>
      <c r="K141" s="233"/>
      <c r="L141" s="43"/>
      <c r="M141" s="234" t="s">
        <v>1</v>
      </c>
      <c r="N141" s="235" t="s">
        <v>41</v>
      </c>
      <c r="O141" s="90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8" t="s">
        <v>144</v>
      </c>
      <c r="AT141" s="238" t="s">
        <v>141</v>
      </c>
      <c r="AU141" s="238" t="s">
        <v>85</v>
      </c>
      <c r="AY141" s="16" t="s">
        <v>140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6" t="s">
        <v>83</v>
      </c>
      <c r="BK141" s="239">
        <f>ROUND(I141*H141,2)</f>
        <v>0</v>
      </c>
      <c r="BL141" s="16" t="s">
        <v>144</v>
      </c>
      <c r="BM141" s="238" t="s">
        <v>562</v>
      </c>
    </row>
    <row r="142" s="14" customFormat="1">
      <c r="A142" s="14"/>
      <c r="B142" s="251"/>
      <c r="C142" s="252"/>
      <c r="D142" s="242" t="s">
        <v>146</v>
      </c>
      <c r="E142" s="253" t="s">
        <v>1</v>
      </c>
      <c r="F142" s="254" t="s">
        <v>558</v>
      </c>
      <c r="G142" s="252"/>
      <c r="H142" s="255">
        <v>5.625</v>
      </c>
      <c r="I142" s="256"/>
      <c r="J142" s="252"/>
      <c r="K142" s="252"/>
      <c r="L142" s="257"/>
      <c r="M142" s="258"/>
      <c r="N142" s="259"/>
      <c r="O142" s="259"/>
      <c r="P142" s="259"/>
      <c r="Q142" s="259"/>
      <c r="R142" s="259"/>
      <c r="S142" s="259"/>
      <c r="T142" s="260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1" t="s">
        <v>146</v>
      </c>
      <c r="AU142" s="261" t="s">
        <v>85</v>
      </c>
      <c r="AV142" s="14" t="s">
        <v>85</v>
      </c>
      <c r="AW142" s="14" t="s">
        <v>32</v>
      </c>
      <c r="AX142" s="14" t="s">
        <v>83</v>
      </c>
      <c r="AY142" s="261" t="s">
        <v>140</v>
      </c>
    </row>
    <row r="143" s="13" customFormat="1">
      <c r="A143" s="13"/>
      <c r="B143" s="240"/>
      <c r="C143" s="241"/>
      <c r="D143" s="242" t="s">
        <v>146</v>
      </c>
      <c r="E143" s="243" t="s">
        <v>1</v>
      </c>
      <c r="F143" s="244" t="s">
        <v>563</v>
      </c>
      <c r="G143" s="241"/>
      <c r="H143" s="243" t="s">
        <v>1</v>
      </c>
      <c r="I143" s="245"/>
      <c r="J143" s="241"/>
      <c r="K143" s="241"/>
      <c r="L143" s="246"/>
      <c r="M143" s="247"/>
      <c r="N143" s="248"/>
      <c r="O143" s="248"/>
      <c r="P143" s="248"/>
      <c r="Q143" s="248"/>
      <c r="R143" s="248"/>
      <c r="S143" s="248"/>
      <c r="T143" s="24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0" t="s">
        <v>146</v>
      </c>
      <c r="AU143" s="250" t="s">
        <v>85</v>
      </c>
      <c r="AV143" s="13" t="s">
        <v>83</v>
      </c>
      <c r="AW143" s="13" t="s">
        <v>32</v>
      </c>
      <c r="AX143" s="13" t="s">
        <v>76</v>
      </c>
      <c r="AY143" s="250" t="s">
        <v>140</v>
      </c>
    </row>
    <row r="144" s="2" customFormat="1" ht="22.2" customHeight="1">
      <c r="A144" s="37"/>
      <c r="B144" s="38"/>
      <c r="C144" s="226" t="s">
        <v>181</v>
      </c>
      <c r="D144" s="226" t="s">
        <v>141</v>
      </c>
      <c r="E144" s="227" t="s">
        <v>294</v>
      </c>
      <c r="F144" s="228" t="s">
        <v>564</v>
      </c>
      <c r="G144" s="229" t="s">
        <v>280</v>
      </c>
      <c r="H144" s="230">
        <v>11.25</v>
      </c>
      <c r="I144" s="231"/>
      <c r="J144" s="232">
        <f>ROUND(I144*H144,2)</f>
        <v>0</v>
      </c>
      <c r="K144" s="233"/>
      <c r="L144" s="43"/>
      <c r="M144" s="234" t="s">
        <v>1</v>
      </c>
      <c r="N144" s="235" t="s">
        <v>41</v>
      </c>
      <c r="O144" s="90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8" t="s">
        <v>144</v>
      </c>
      <c r="AT144" s="238" t="s">
        <v>141</v>
      </c>
      <c r="AU144" s="238" t="s">
        <v>85</v>
      </c>
      <c r="AY144" s="16" t="s">
        <v>140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6" t="s">
        <v>83</v>
      </c>
      <c r="BK144" s="239">
        <f>ROUND(I144*H144,2)</f>
        <v>0</v>
      </c>
      <c r="BL144" s="16" t="s">
        <v>144</v>
      </c>
      <c r="BM144" s="238" t="s">
        <v>565</v>
      </c>
    </row>
    <row r="145" s="14" customFormat="1">
      <c r="A145" s="14"/>
      <c r="B145" s="251"/>
      <c r="C145" s="252"/>
      <c r="D145" s="242" t="s">
        <v>146</v>
      </c>
      <c r="E145" s="253" t="s">
        <v>1</v>
      </c>
      <c r="F145" s="254" t="s">
        <v>544</v>
      </c>
      <c r="G145" s="252"/>
      <c r="H145" s="255">
        <v>11.25</v>
      </c>
      <c r="I145" s="256"/>
      <c r="J145" s="252"/>
      <c r="K145" s="252"/>
      <c r="L145" s="257"/>
      <c r="M145" s="258"/>
      <c r="N145" s="259"/>
      <c r="O145" s="259"/>
      <c r="P145" s="259"/>
      <c r="Q145" s="259"/>
      <c r="R145" s="259"/>
      <c r="S145" s="259"/>
      <c r="T145" s="26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1" t="s">
        <v>146</v>
      </c>
      <c r="AU145" s="261" t="s">
        <v>85</v>
      </c>
      <c r="AV145" s="14" t="s">
        <v>85</v>
      </c>
      <c r="AW145" s="14" t="s">
        <v>32</v>
      </c>
      <c r="AX145" s="14" t="s">
        <v>83</v>
      </c>
      <c r="AY145" s="261" t="s">
        <v>140</v>
      </c>
    </row>
    <row r="146" s="2" customFormat="1" ht="14.4" customHeight="1">
      <c r="A146" s="37"/>
      <c r="B146" s="38"/>
      <c r="C146" s="226" t="s">
        <v>187</v>
      </c>
      <c r="D146" s="226" t="s">
        <v>141</v>
      </c>
      <c r="E146" s="227" t="s">
        <v>566</v>
      </c>
      <c r="F146" s="228" t="s">
        <v>567</v>
      </c>
      <c r="G146" s="229" t="s">
        <v>568</v>
      </c>
      <c r="H146" s="230">
        <v>5.625</v>
      </c>
      <c r="I146" s="231"/>
      <c r="J146" s="232">
        <f>ROUND(I146*H146,2)</f>
        <v>0</v>
      </c>
      <c r="K146" s="233"/>
      <c r="L146" s="43"/>
      <c r="M146" s="234" t="s">
        <v>1</v>
      </c>
      <c r="N146" s="235" t="s">
        <v>41</v>
      </c>
      <c r="O146" s="90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8" t="s">
        <v>144</v>
      </c>
      <c r="AT146" s="238" t="s">
        <v>141</v>
      </c>
      <c r="AU146" s="238" t="s">
        <v>85</v>
      </c>
      <c r="AY146" s="16" t="s">
        <v>140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6" t="s">
        <v>83</v>
      </c>
      <c r="BK146" s="239">
        <f>ROUND(I146*H146,2)</f>
        <v>0</v>
      </c>
      <c r="BL146" s="16" t="s">
        <v>144</v>
      </c>
      <c r="BM146" s="238" t="s">
        <v>569</v>
      </c>
    </row>
    <row r="147" s="14" customFormat="1">
      <c r="A147" s="14"/>
      <c r="B147" s="251"/>
      <c r="C147" s="252"/>
      <c r="D147" s="242" t="s">
        <v>146</v>
      </c>
      <c r="E147" s="253" t="s">
        <v>1</v>
      </c>
      <c r="F147" s="254" t="s">
        <v>558</v>
      </c>
      <c r="G147" s="252"/>
      <c r="H147" s="255">
        <v>5.625</v>
      </c>
      <c r="I147" s="256"/>
      <c r="J147" s="252"/>
      <c r="K147" s="252"/>
      <c r="L147" s="257"/>
      <c r="M147" s="258"/>
      <c r="N147" s="259"/>
      <c r="O147" s="259"/>
      <c r="P147" s="259"/>
      <c r="Q147" s="259"/>
      <c r="R147" s="259"/>
      <c r="S147" s="259"/>
      <c r="T147" s="260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1" t="s">
        <v>146</v>
      </c>
      <c r="AU147" s="261" t="s">
        <v>85</v>
      </c>
      <c r="AV147" s="14" t="s">
        <v>85</v>
      </c>
      <c r="AW147" s="14" t="s">
        <v>32</v>
      </c>
      <c r="AX147" s="14" t="s">
        <v>83</v>
      </c>
      <c r="AY147" s="261" t="s">
        <v>140</v>
      </c>
    </row>
    <row r="148" s="13" customFormat="1">
      <c r="A148" s="13"/>
      <c r="B148" s="240"/>
      <c r="C148" s="241"/>
      <c r="D148" s="242" t="s">
        <v>146</v>
      </c>
      <c r="E148" s="243" t="s">
        <v>1</v>
      </c>
      <c r="F148" s="244" t="s">
        <v>570</v>
      </c>
      <c r="G148" s="241"/>
      <c r="H148" s="243" t="s">
        <v>1</v>
      </c>
      <c r="I148" s="245"/>
      <c r="J148" s="241"/>
      <c r="K148" s="241"/>
      <c r="L148" s="246"/>
      <c r="M148" s="247"/>
      <c r="N148" s="248"/>
      <c r="O148" s="248"/>
      <c r="P148" s="248"/>
      <c r="Q148" s="248"/>
      <c r="R148" s="248"/>
      <c r="S148" s="248"/>
      <c r="T148" s="24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0" t="s">
        <v>146</v>
      </c>
      <c r="AU148" s="250" t="s">
        <v>85</v>
      </c>
      <c r="AV148" s="13" t="s">
        <v>83</v>
      </c>
      <c r="AW148" s="13" t="s">
        <v>32</v>
      </c>
      <c r="AX148" s="13" t="s">
        <v>76</v>
      </c>
      <c r="AY148" s="250" t="s">
        <v>140</v>
      </c>
    </row>
    <row r="149" s="2" customFormat="1" ht="22.2" customHeight="1">
      <c r="A149" s="37"/>
      <c r="B149" s="38"/>
      <c r="C149" s="226" t="s">
        <v>192</v>
      </c>
      <c r="D149" s="226" t="s">
        <v>141</v>
      </c>
      <c r="E149" s="227" t="s">
        <v>571</v>
      </c>
      <c r="F149" s="228" t="s">
        <v>572</v>
      </c>
      <c r="G149" s="229" t="s">
        <v>280</v>
      </c>
      <c r="H149" s="230">
        <v>5.625</v>
      </c>
      <c r="I149" s="231"/>
      <c r="J149" s="232">
        <f>ROUND(I149*H149,2)</f>
        <v>0</v>
      </c>
      <c r="K149" s="233"/>
      <c r="L149" s="43"/>
      <c r="M149" s="234" t="s">
        <v>1</v>
      </c>
      <c r="N149" s="235" t="s">
        <v>41</v>
      </c>
      <c r="O149" s="90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8" t="s">
        <v>144</v>
      </c>
      <c r="AT149" s="238" t="s">
        <v>141</v>
      </c>
      <c r="AU149" s="238" t="s">
        <v>85</v>
      </c>
      <c r="AY149" s="16" t="s">
        <v>140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6" t="s">
        <v>83</v>
      </c>
      <c r="BK149" s="239">
        <f>ROUND(I149*H149,2)</f>
        <v>0</v>
      </c>
      <c r="BL149" s="16" t="s">
        <v>144</v>
      </c>
      <c r="BM149" s="238" t="s">
        <v>573</v>
      </c>
    </row>
    <row r="150" s="14" customFormat="1">
      <c r="A150" s="14"/>
      <c r="B150" s="251"/>
      <c r="C150" s="252"/>
      <c r="D150" s="242" t="s">
        <v>146</v>
      </c>
      <c r="E150" s="253" t="s">
        <v>1</v>
      </c>
      <c r="F150" s="254" t="s">
        <v>558</v>
      </c>
      <c r="G150" s="252"/>
      <c r="H150" s="255">
        <v>5.625</v>
      </c>
      <c r="I150" s="256"/>
      <c r="J150" s="252"/>
      <c r="K150" s="252"/>
      <c r="L150" s="257"/>
      <c r="M150" s="258"/>
      <c r="N150" s="259"/>
      <c r="O150" s="259"/>
      <c r="P150" s="259"/>
      <c r="Q150" s="259"/>
      <c r="R150" s="259"/>
      <c r="S150" s="259"/>
      <c r="T150" s="26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1" t="s">
        <v>146</v>
      </c>
      <c r="AU150" s="261" t="s">
        <v>85</v>
      </c>
      <c r="AV150" s="14" t="s">
        <v>85</v>
      </c>
      <c r="AW150" s="14" t="s">
        <v>32</v>
      </c>
      <c r="AX150" s="14" t="s">
        <v>83</v>
      </c>
      <c r="AY150" s="261" t="s">
        <v>140</v>
      </c>
    </row>
    <row r="151" s="13" customFormat="1">
      <c r="A151" s="13"/>
      <c r="B151" s="240"/>
      <c r="C151" s="241"/>
      <c r="D151" s="242" t="s">
        <v>146</v>
      </c>
      <c r="E151" s="243" t="s">
        <v>1</v>
      </c>
      <c r="F151" s="244" t="s">
        <v>574</v>
      </c>
      <c r="G151" s="241"/>
      <c r="H151" s="243" t="s">
        <v>1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0" t="s">
        <v>146</v>
      </c>
      <c r="AU151" s="250" t="s">
        <v>85</v>
      </c>
      <c r="AV151" s="13" t="s">
        <v>83</v>
      </c>
      <c r="AW151" s="13" t="s">
        <v>32</v>
      </c>
      <c r="AX151" s="13" t="s">
        <v>76</v>
      </c>
      <c r="AY151" s="250" t="s">
        <v>140</v>
      </c>
    </row>
    <row r="152" s="12" customFormat="1" ht="22.8" customHeight="1">
      <c r="A152" s="12"/>
      <c r="B152" s="210"/>
      <c r="C152" s="211"/>
      <c r="D152" s="212" t="s">
        <v>75</v>
      </c>
      <c r="E152" s="224" t="s">
        <v>480</v>
      </c>
      <c r="F152" s="224" t="s">
        <v>481</v>
      </c>
      <c r="G152" s="211"/>
      <c r="H152" s="211"/>
      <c r="I152" s="214"/>
      <c r="J152" s="225">
        <f>BK152</f>
        <v>0</v>
      </c>
      <c r="K152" s="211"/>
      <c r="L152" s="216"/>
      <c r="M152" s="217"/>
      <c r="N152" s="218"/>
      <c r="O152" s="218"/>
      <c r="P152" s="219">
        <f>P153</f>
        <v>0</v>
      </c>
      <c r="Q152" s="218"/>
      <c r="R152" s="219">
        <f>R153</f>
        <v>0</v>
      </c>
      <c r="S152" s="218"/>
      <c r="T152" s="220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1" t="s">
        <v>83</v>
      </c>
      <c r="AT152" s="222" t="s">
        <v>75</v>
      </c>
      <c r="AU152" s="222" t="s">
        <v>83</v>
      </c>
      <c r="AY152" s="221" t="s">
        <v>140</v>
      </c>
      <c r="BK152" s="223">
        <f>BK153</f>
        <v>0</v>
      </c>
    </row>
    <row r="153" s="2" customFormat="1" ht="22.2" customHeight="1">
      <c r="A153" s="37"/>
      <c r="B153" s="38"/>
      <c r="C153" s="226" t="s">
        <v>197</v>
      </c>
      <c r="D153" s="226" t="s">
        <v>141</v>
      </c>
      <c r="E153" s="227" t="s">
        <v>575</v>
      </c>
      <c r="F153" s="228" t="s">
        <v>576</v>
      </c>
      <c r="G153" s="229" t="s">
        <v>214</v>
      </c>
      <c r="H153" s="230">
        <v>0.025000000000000001</v>
      </c>
      <c r="I153" s="231"/>
      <c r="J153" s="232">
        <f>ROUND(I153*H153,2)</f>
        <v>0</v>
      </c>
      <c r="K153" s="233"/>
      <c r="L153" s="43"/>
      <c r="M153" s="278" t="s">
        <v>1</v>
      </c>
      <c r="N153" s="279" t="s">
        <v>41</v>
      </c>
      <c r="O153" s="275"/>
      <c r="P153" s="276">
        <f>O153*H153</f>
        <v>0</v>
      </c>
      <c r="Q153" s="276">
        <v>0</v>
      </c>
      <c r="R153" s="276">
        <f>Q153*H153</f>
        <v>0</v>
      </c>
      <c r="S153" s="276">
        <v>0</v>
      </c>
      <c r="T153" s="27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8" t="s">
        <v>144</v>
      </c>
      <c r="AT153" s="238" t="s">
        <v>141</v>
      </c>
      <c r="AU153" s="238" t="s">
        <v>85</v>
      </c>
      <c r="AY153" s="16" t="s">
        <v>140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6" t="s">
        <v>83</v>
      </c>
      <c r="BK153" s="239">
        <f>ROUND(I153*H153,2)</f>
        <v>0</v>
      </c>
      <c r="BL153" s="16" t="s">
        <v>144</v>
      </c>
      <c r="BM153" s="238" t="s">
        <v>577</v>
      </c>
    </row>
    <row r="154" s="2" customFormat="1" ht="6.96" customHeight="1">
      <c r="A154" s="37"/>
      <c r="B154" s="65"/>
      <c r="C154" s="66"/>
      <c r="D154" s="66"/>
      <c r="E154" s="66"/>
      <c r="F154" s="66"/>
      <c r="G154" s="66"/>
      <c r="H154" s="66"/>
      <c r="I154" s="66"/>
      <c r="J154" s="66"/>
      <c r="K154" s="66"/>
      <c r="L154" s="43"/>
      <c r="M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</row>
  </sheetData>
  <sheetProtection sheet="1" autoFilter="0" formatColumns="0" formatRows="0" objects="1" scenarios="1" spinCount="100000" saltValue="rW55coPbl6VJv1gC8xoob2iOoEL/f7ZgCLWFS/CJ8xrO0ct/ff41RVeJM/mfoaX4RPjISFcJx04Fw1q31jhHuw==" hashValue="vEj+JLHy0g/LwiSh6FDgh5JXC/J70xY7/ekKQuQdjfSVwhmm4MniaBYziiETEeS9RAkjNjaPB5YlHkIkA+E2JQ==" algorithmName="SHA-512" password="CC35"/>
  <autoFilter ref="C122:K15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105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109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4.4" customHeight="1">
      <c r="B7" s="19"/>
      <c r="E7" s="150" t="str">
        <f>'Rekapitulace stavby'!K6</f>
        <v>Rekonstrukce ulice Topolová ve Zruči nad Sázavou</v>
      </c>
      <c r="F7" s="149"/>
      <c r="G7" s="149"/>
      <c r="H7" s="149"/>
      <c r="L7" s="19"/>
    </row>
    <row r="8" s="1" customFormat="1" ht="12" customHeight="1">
      <c r="B8" s="19"/>
      <c r="D8" s="149" t="s">
        <v>110</v>
      </c>
      <c r="L8" s="19"/>
    </row>
    <row r="9" s="2" customFormat="1" ht="14.4" customHeight="1">
      <c r="A9" s="37"/>
      <c r="B9" s="43"/>
      <c r="C9" s="37"/>
      <c r="D9" s="37"/>
      <c r="E9" s="150" t="s">
        <v>520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112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5.6" customHeight="1">
      <c r="A11" s="37"/>
      <c r="B11" s="43"/>
      <c r="C11" s="37"/>
      <c r="D11" s="37"/>
      <c r="E11" s="151" t="s">
        <v>578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15. 5. 2023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1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26</v>
      </c>
      <c r="F17" s="37"/>
      <c r="G17" s="37"/>
      <c r="H17" s="37"/>
      <c r="I17" s="149" t="s">
        <v>27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31</v>
      </c>
      <c r="F23" s="37"/>
      <c r="G23" s="37"/>
      <c r="H23" s="37"/>
      <c r="I23" s="149" t="s">
        <v>27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33</v>
      </c>
      <c r="E25" s="37"/>
      <c r="F25" s="37"/>
      <c r="G25" s="37"/>
      <c r="H25" s="37"/>
      <c r="I25" s="149" t="s">
        <v>25</v>
      </c>
      <c r="J25" s="140" t="s">
        <v>1</v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">
        <v>34</v>
      </c>
      <c r="F26" s="37"/>
      <c r="G26" s="37"/>
      <c r="H26" s="37"/>
      <c r="I26" s="149" t="s">
        <v>27</v>
      </c>
      <c r="J26" s="140" t="s">
        <v>1</v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35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4.4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36</v>
      </c>
      <c r="E32" s="37"/>
      <c r="F32" s="37"/>
      <c r="G32" s="37"/>
      <c r="H32" s="37"/>
      <c r="I32" s="37"/>
      <c r="J32" s="159">
        <f>ROUND(J125,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38</v>
      </c>
      <c r="G34" s="37"/>
      <c r="H34" s="37"/>
      <c r="I34" s="160" t="s">
        <v>37</v>
      </c>
      <c r="J34" s="160" t="s">
        <v>39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40</v>
      </c>
      <c r="E35" s="149" t="s">
        <v>41</v>
      </c>
      <c r="F35" s="162">
        <f>ROUND((SUM(BE125:BE143)),  2)</f>
        <v>0</v>
      </c>
      <c r="G35" s="37"/>
      <c r="H35" s="37"/>
      <c r="I35" s="163">
        <v>0.20999999999999999</v>
      </c>
      <c r="J35" s="162">
        <f>ROUND(((SUM(BE125:BE143))*I35),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42</v>
      </c>
      <c r="F36" s="162">
        <f>ROUND((SUM(BF125:BF143)),  2)</f>
        <v>0</v>
      </c>
      <c r="G36" s="37"/>
      <c r="H36" s="37"/>
      <c r="I36" s="163">
        <v>0.12</v>
      </c>
      <c r="J36" s="162">
        <f>ROUND(((SUM(BF125:BF143))*I36),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43</v>
      </c>
      <c r="F37" s="162">
        <f>ROUND((SUM(BG125:BG143)),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44</v>
      </c>
      <c r="F38" s="162">
        <f>ROUND((SUM(BH125:BH143)),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45</v>
      </c>
      <c r="F39" s="162">
        <f>ROUND((SUM(BI125:BI143)),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46</v>
      </c>
      <c r="E41" s="166"/>
      <c r="F41" s="166"/>
      <c r="G41" s="167" t="s">
        <v>47</v>
      </c>
      <c r="H41" s="168" t="s">
        <v>48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182" t="str">
        <f>E7</f>
        <v>Rekonstrukce ulice Topolová ve Zruči nad Sázavou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110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4.4" customHeight="1">
      <c r="A87" s="37"/>
      <c r="B87" s="38"/>
      <c r="C87" s="39"/>
      <c r="D87" s="39"/>
      <c r="E87" s="182" t="s">
        <v>520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112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6" customHeight="1">
      <c r="A89" s="37"/>
      <c r="B89" s="38"/>
      <c r="C89" s="39"/>
      <c r="D89" s="39"/>
      <c r="E89" s="75" t="str">
        <f>E11</f>
        <v>3 - Dešťová kanalizace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Zruč nad Sázavou</v>
      </c>
      <c r="G91" s="39"/>
      <c r="H91" s="39"/>
      <c r="I91" s="31" t="s">
        <v>22</v>
      </c>
      <c r="J91" s="78" t="str">
        <f>IF(J14="","",J14)</f>
        <v>15. 5. 2023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6.4" customHeight="1">
      <c r="A93" s="37"/>
      <c r="B93" s="38"/>
      <c r="C93" s="31" t="s">
        <v>24</v>
      </c>
      <c r="D93" s="39"/>
      <c r="E93" s="39"/>
      <c r="F93" s="26" t="str">
        <f>E17</f>
        <v>Město Zruč nad Sázavou</v>
      </c>
      <c r="G93" s="39"/>
      <c r="H93" s="39"/>
      <c r="I93" s="31" t="s">
        <v>30</v>
      </c>
      <c r="J93" s="35" t="str">
        <f>E23</f>
        <v>VDG Projektování s.r.o.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6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33</v>
      </c>
      <c r="J94" s="35" t="str">
        <f>E26</f>
        <v>Ing. Vítězslav Pavel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115</v>
      </c>
      <c r="D96" s="184"/>
      <c r="E96" s="184"/>
      <c r="F96" s="184"/>
      <c r="G96" s="184"/>
      <c r="H96" s="184"/>
      <c r="I96" s="184"/>
      <c r="J96" s="185" t="s">
        <v>116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117</v>
      </c>
      <c r="D98" s="39"/>
      <c r="E98" s="39"/>
      <c r="F98" s="39"/>
      <c r="G98" s="39"/>
      <c r="H98" s="39"/>
      <c r="I98" s="39"/>
      <c r="J98" s="109">
        <f>J125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118</v>
      </c>
    </row>
    <row r="99" s="9" customFormat="1" ht="24.96" customHeight="1">
      <c r="A99" s="9"/>
      <c r="B99" s="187"/>
      <c r="C99" s="188"/>
      <c r="D99" s="189" t="s">
        <v>579</v>
      </c>
      <c r="E99" s="190"/>
      <c r="F99" s="190"/>
      <c r="G99" s="190"/>
      <c r="H99" s="190"/>
      <c r="I99" s="190"/>
      <c r="J99" s="191">
        <f>J126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7"/>
      <c r="C100" s="188"/>
      <c r="D100" s="189" t="s">
        <v>119</v>
      </c>
      <c r="E100" s="190"/>
      <c r="F100" s="190"/>
      <c r="G100" s="190"/>
      <c r="H100" s="190"/>
      <c r="I100" s="190"/>
      <c r="J100" s="191">
        <f>J136</f>
        <v>0</v>
      </c>
      <c r="K100" s="188"/>
      <c r="L100" s="19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3"/>
      <c r="C101" s="132"/>
      <c r="D101" s="194" t="s">
        <v>273</v>
      </c>
      <c r="E101" s="195"/>
      <c r="F101" s="195"/>
      <c r="G101" s="195"/>
      <c r="H101" s="195"/>
      <c r="I101" s="195"/>
      <c r="J101" s="196">
        <f>J137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2"/>
      <c r="D102" s="194" t="s">
        <v>276</v>
      </c>
      <c r="E102" s="195"/>
      <c r="F102" s="195"/>
      <c r="G102" s="195"/>
      <c r="H102" s="195"/>
      <c r="I102" s="195"/>
      <c r="J102" s="196">
        <f>J141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93"/>
      <c r="C103" s="132"/>
      <c r="D103" s="194" t="s">
        <v>580</v>
      </c>
      <c r="E103" s="195"/>
      <c r="F103" s="195"/>
      <c r="G103" s="195"/>
      <c r="H103" s="195"/>
      <c r="I103" s="195"/>
      <c r="J103" s="196">
        <f>J142</f>
        <v>0</v>
      </c>
      <c r="K103" s="132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125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4.4" customHeight="1">
      <c r="A113" s="37"/>
      <c r="B113" s="38"/>
      <c r="C113" s="39"/>
      <c r="D113" s="39"/>
      <c r="E113" s="182" t="str">
        <f>E7</f>
        <v>Rekonstrukce ulice Topolová ve Zruči nad Sázavou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1" customFormat="1" ht="12" customHeight="1">
      <c r="B114" s="20"/>
      <c r="C114" s="31" t="s">
        <v>110</v>
      </c>
      <c r="D114" s="21"/>
      <c r="E114" s="21"/>
      <c r="F114" s="21"/>
      <c r="G114" s="21"/>
      <c r="H114" s="21"/>
      <c r="I114" s="21"/>
      <c r="J114" s="21"/>
      <c r="K114" s="21"/>
      <c r="L114" s="19"/>
    </row>
    <row r="115" s="2" customFormat="1" ht="14.4" customHeight="1">
      <c r="A115" s="37"/>
      <c r="B115" s="38"/>
      <c r="C115" s="39"/>
      <c r="D115" s="39"/>
      <c r="E115" s="182" t="s">
        <v>520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112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6" customHeight="1">
      <c r="A117" s="37"/>
      <c r="B117" s="38"/>
      <c r="C117" s="39"/>
      <c r="D117" s="39"/>
      <c r="E117" s="75" t="str">
        <f>E11</f>
        <v>3 - Dešťová kanalizace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F14</f>
        <v>Zruč nad Sázavou</v>
      </c>
      <c r="G119" s="39"/>
      <c r="H119" s="39"/>
      <c r="I119" s="31" t="s">
        <v>22</v>
      </c>
      <c r="J119" s="78" t="str">
        <f>IF(J14="","",J14)</f>
        <v>15. 5. 2023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6.4" customHeight="1">
      <c r="A121" s="37"/>
      <c r="B121" s="38"/>
      <c r="C121" s="31" t="s">
        <v>24</v>
      </c>
      <c r="D121" s="39"/>
      <c r="E121" s="39"/>
      <c r="F121" s="26" t="str">
        <f>E17</f>
        <v>Město Zruč nad Sázavou</v>
      </c>
      <c r="G121" s="39"/>
      <c r="H121" s="39"/>
      <c r="I121" s="31" t="s">
        <v>30</v>
      </c>
      <c r="J121" s="35" t="str">
        <f>E23</f>
        <v>VDG Projektování s.r.o.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6" customHeight="1">
      <c r="A122" s="37"/>
      <c r="B122" s="38"/>
      <c r="C122" s="31" t="s">
        <v>28</v>
      </c>
      <c r="D122" s="39"/>
      <c r="E122" s="39"/>
      <c r="F122" s="26" t="str">
        <f>IF(E20="","",E20)</f>
        <v>Vyplň údaj</v>
      </c>
      <c r="G122" s="39"/>
      <c r="H122" s="39"/>
      <c r="I122" s="31" t="s">
        <v>33</v>
      </c>
      <c r="J122" s="35" t="str">
        <f>E26</f>
        <v>Ing. Vítězslav Pavel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98"/>
      <c r="B124" s="199"/>
      <c r="C124" s="200" t="s">
        <v>126</v>
      </c>
      <c r="D124" s="201" t="s">
        <v>61</v>
      </c>
      <c r="E124" s="201" t="s">
        <v>57</v>
      </c>
      <c r="F124" s="201" t="s">
        <v>58</v>
      </c>
      <c r="G124" s="201" t="s">
        <v>127</v>
      </c>
      <c r="H124" s="201" t="s">
        <v>128</v>
      </c>
      <c r="I124" s="201" t="s">
        <v>129</v>
      </c>
      <c r="J124" s="202" t="s">
        <v>116</v>
      </c>
      <c r="K124" s="203" t="s">
        <v>130</v>
      </c>
      <c r="L124" s="204"/>
      <c r="M124" s="99" t="s">
        <v>1</v>
      </c>
      <c r="N124" s="100" t="s">
        <v>40</v>
      </c>
      <c r="O124" s="100" t="s">
        <v>131</v>
      </c>
      <c r="P124" s="100" t="s">
        <v>132</v>
      </c>
      <c r="Q124" s="100" t="s">
        <v>133</v>
      </c>
      <c r="R124" s="100" t="s">
        <v>134</v>
      </c>
      <c r="S124" s="100" t="s">
        <v>135</v>
      </c>
      <c r="T124" s="101" t="s">
        <v>136</v>
      </c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98"/>
      <c r="AE124" s="198"/>
    </row>
    <row r="125" s="2" customFormat="1" ht="22.8" customHeight="1">
      <c r="A125" s="37"/>
      <c r="B125" s="38"/>
      <c r="C125" s="106" t="s">
        <v>137</v>
      </c>
      <c r="D125" s="39"/>
      <c r="E125" s="39"/>
      <c r="F125" s="39"/>
      <c r="G125" s="39"/>
      <c r="H125" s="39"/>
      <c r="I125" s="39"/>
      <c r="J125" s="205">
        <f>BK125</f>
        <v>0</v>
      </c>
      <c r="K125" s="39"/>
      <c r="L125" s="43"/>
      <c r="M125" s="102"/>
      <c r="N125" s="206"/>
      <c r="O125" s="103"/>
      <c r="P125" s="207">
        <f>P126+P136</f>
        <v>0</v>
      </c>
      <c r="Q125" s="103"/>
      <c r="R125" s="207">
        <f>R126+R136</f>
        <v>3.4672361599999997</v>
      </c>
      <c r="S125" s="103"/>
      <c r="T125" s="208">
        <f>T126+T136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75</v>
      </c>
      <c r="AU125" s="16" t="s">
        <v>118</v>
      </c>
      <c r="BK125" s="209">
        <f>BK126+BK136</f>
        <v>0</v>
      </c>
    </row>
    <row r="126" s="12" customFormat="1" ht="25.92" customHeight="1">
      <c r="A126" s="12"/>
      <c r="B126" s="210"/>
      <c r="C126" s="211"/>
      <c r="D126" s="212" t="s">
        <v>75</v>
      </c>
      <c r="E126" s="213" t="s">
        <v>581</v>
      </c>
      <c r="F126" s="213" t="s">
        <v>582</v>
      </c>
      <c r="G126" s="211"/>
      <c r="H126" s="211"/>
      <c r="I126" s="214"/>
      <c r="J126" s="215">
        <f>BK126</f>
        <v>0</v>
      </c>
      <c r="K126" s="211"/>
      <c r="L126" s="216"/>
      <c r="M126" s="217"/>
      <c r="N126" s="218"/>
      <c r="O126" s="218"/>
      <c r="P126" s="219">
        <f>SUM(P127:P135)</f>
        <v>0</v>
      </c>
      <c r="Q126" s="218"/>
      <c r="R126" s="219">
        <f>SUM(R127:R135)</f>
        <v>1.5457999999999998</v>
      </c>
      <c r="S126" s="218"/>
      <c r="T126" s="220">
        <f>SUM(T127:T135)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83</v>
      </c>
      <c r="AT126" s="222" t="s">
        <v>75</v>
      </c>
      <c r="AU126" s="222" t="s">
        <v>76</v>
      </c>
      <c r="AY126" s="221" t="s">
        <v>140</v>
      </c>
      <c r="BK126" s="223">
        <f>SUM(BK127:BK135)</f>
        <v>0</v>
      </c>
    </row>
    <row r="127" s="2" customFormat="1" ht="22.2" customHeight="1">
      <c r="A127" s="37"/>
      <c r="B127" s="38"/>
      <c r="C127" s="262" t="s">
        <v>83</v>
      </c>
      <c r="D127" s="262" t="s">
        <v>257</v>
      </c>
      <c r="E127" s="263" t="s">
        <v>583</v>
      </c>
      <c r="F127" s="264" t="s">
        <v>584</v>
      </c>
      <c r="G127" s="265" t="s">
        <v>208</v>
      </c>
      <c r="H127" s="266">
        <v>2</v>
      </c>
      <c r="I127" s="267"/>
      <c r="J127" s="268">
        <f>ROUND(I127*H127,2)</f>
        <v>0</v>
      </c>
      <c r="K127" s="269"/>
      <c r="L127" s="270"/>
      <c r="M127" s="271" t="s">
        <v>1</v>
      </c>
      <c r="N127" s="272" t="s">
        <v>41</v>
      </c>
      <c r="O127" s="90"/>
      <c r="P127" s="236">
        <f>O127*H127</f>
        <v>0</v>
      </c>
      <c r="Q127" s="236">
        <v>0.086999999999999994</v>
      </c>
      <c r="R127" s="236">
        <f>Q127*H127</f>
        <v>0.17399999999999999</v>
      </c>
      <c r="S127" s="236">
        <v>0</v>
      </c>
      <c r="T127" s="23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8" t="s">
        <v>187</v>
      </c>
      <c r="AT127" s="238" t="s">
        <v>257</v>
      </c>
      <c r="AU127" s="238" t="s">
        <v>83</v>
      </c>
      <c r="AY127" s="16" t="s">
        <v>140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6" t="s">
        <v>83</v>
      </c>
      <c r="BK127" s="239">
        <f>ROUND(I127*H127,2)</f>
        <v>0</v>
      </c>
      <c r="BL127" s="16" t="s">
        <v>144</v>
      </c>
      <c r="BM127" s="238" t="s">
        <v>585</v>
      </c>
    </row>
    <row r="128" s="2" customFormat="1" ht="22.2" customHeight="1">
      <c r="A128" s="37"/>
      <c r="B128" s="38"/>
      <c r="C128" s="262" t="s">
        <v>85</v>
      </c>
      <c r="D128" s="262" t="s">
        <v>257</v>
      </c>
      <c r="E128" s="263" t="s">
        <v>586</v>
      </c>
      <c r="F128" s="264" t="s">
        <v>587</v>
      </c>
      <c r="G128" s="265" t="s">
        <v>208</v>
      </c>
      <c r="H128" s="266">
        <v>2</v>
      </c>
      <c r="I128" s="267"/>
      <c r="J128" s="268">
        <f>ROUND(I128*H128,2)</f>
        <v>0</v>
      </c>
      <c r="K128" s="269"/>
      <c r="L128" s="270"/>
      <c r="M128" s="271" t="s">
        <v>1</v>
      </c>
      <c r="N128" s="272" t="s">
        <v>41</v>
      </c>
      <c r="O128" s="90"/>
      <c r="P128" s="236">
        <f>O128*H128</f>
        <v>0</v>
      </c>
      <c r="Q128" s="236">
        <v>0.071999999999999995</v>
      </c>
      <c r="R128" s="236">
        <f>Q128*H128</f>
        <v>0.14399999999999999</v>
      </c>
      <c r="S128" s="236">
        <v>0</v>
      </c>
      <c r="T128" s="23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8" t="s">
        <v>187</v>
      </c>
      <c r="AT128" s="238" t="s">
        <v>257</v>
      </c>
      <c r="AU128" s="238" t="s">
        <v>83</v>
      </c>
      <c r="AY128" s="16" t="s">
        <v>140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6" t="s">
        <v>83</v>
      </c>
      <c r="BK128" s="239">
        <f>ROUND(I128*H128,2)</f>
        <v>0</v>
      </c>
      <c r="BL128" s="16" t="s">
        <v>144</v>
      </c>
      <c r="BM128" s="238" t="s">
        <v>588</v>
      </c>
    </row>
    <row r="129" s="2" customFormat="1" ht="22.2" customHeight="1">
      <c r="A129" s="37"/>
      <c r="B129" s="38"/>
      <c r="C129" s="262" t="s">
        <v>103</v>
      </c>
      <c r="D129" s="262" t="s">
        <v>257</v>
      </c>
      <c r="E129" s="263" t="s">
        <v>589</v>
      </c>
      <c r="F129" s="264" t="s">
        <v>590</v>
      </c>
      <c r="G129" s="265" t="s">
        <v>208</v>
      </c>
      <c r="H129" s="266">
        <v>2</v>
      </c>
      <c r="I129" s="267"/>
      <c r="J129" s="268">
        <f>ROUND(I129*H129,2)</f>
        <v>0</v>
      </c>
      <c r="K129" s="269"/>
      <c r="L129" s="270"/>
      <c r="M129" s="271" t="s">
        <v>1</v>
      </c>
      <c r="N129" s="272" t="s">
        <v>41</v>
      </c>
      <c r="O129" s="90"/>
      <c r="P129" s="236">
        <f>O129*H129</f>
        <v>0</v>
      </c>
      <c r="Q129" s="236">
        <v>0.080000000000000002</v>
      </c>
      <c r="R129" s="236">
        <f>Q129*H129</f>
        <v>0.16</v>
      </c>
      <c r="S129" s="236">
        <v>0</v>
      </c>
      <c r="T129" s="23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8" t="s">
        <v>187</v>
      </c>
      <c r="AT129" s="238" t="s">
        <v>257</v>
      </c>
      <c r="AU129" s="238" t="s">
        <v>83</v>
      </c>
      <c r="AY129" s="16" t="s">
        <v>140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6" t="s">
        <v>83</v>
      </c>
      <c r="BK129" s="239">
        <f>ROUND(I129*H129,2)</f>
        <v>0</v>
      </c>
      <c r="BL129" s="16" t="s">
        <v>144</v>
      </c>
      <c r="BM129" s="238" t="s">
        <v>591</v>
      </c>
    </row>
    <row r="130" s="2" customFormat="1" ht="22.2" customHeight="1">
      <c r="A130" s="37"/>
      <c r="B130" s="38"/>
      <c r="C130" s="262" t="s">
        <v>144</v>
      </c>
      <c r="D130" s="262" t="s">
        <v>257</v>
      </c>
      <c r="E130" s="263" t="s">
        <v>592</v>
      </c>
      <c r="F130" s="264" t="s">
        <v>593</v>
      </c>
      <c r="G130" s="265" t="s">
        <v>208</v>
      </c>
      <c r="H130" s="266">
        <v>2</v>
      </c>
      <c r="I130" s="267"/>
      <c r="J130" s="268">
        <f>ROUND(I130*H130,2)</f>
        <v>0</v>
      </c>
      <c r="K130" s="269"/>
      <c r="L130" s="270"/>
      <c r="M130" s="271" t="s">
        <v>1</v>
      </c>
      <c r="N130" s="272" t="s">
        <v>41</v>
      </c>
      <c r="O130" s="90"/>
      <c r="P130" s="236">
        <f>O130*H130</f>
        <v>0</v>
      </c>
      <c r="Q130" s="236">
        <v>0.057000000000000002</v>
      </c>
      <c r="R130" s="236">
        <f>Q130*H130</f>
        <v>0.114</v>
      </c>
      <c r="S130" s="236">
        <v>0</v>
      </c>
      <c r="T130" s="23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8" t="s">
        <v>187</v>
      </c>
      <c r="AT130" s="238" t="s">
        <v>257</v>
      </c>
      <c r="AU130" s="238" t="s">
        <v>83</v>
      </c>
      <c r="AY130" s="16" t="s">
        <v>140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6" t="s">
        <v>83</v>
      </c>
      <c r="BK130" s="239">
        <f>ROUND(I130*H130,2)</f>
        <v>0</v>
      </c>
      <c r="BL130" s="16" t="s">
        <v>144</v>
      </c>
      <c r="BM130" s="238" t="s">
        <v>594</v>
      </c>
    </row>
    <row r="131" s="2" customFormat="1" ht="22.2" customHeight="1">
      <c r="A131" s="37"/>
      <c r="B131" s="38"/>
      <c r="C131" s="262" t="s">
        <v>165</v>
      </c>
      <c r="D131" s="262" t="s">
        <v>257</v>
      </c>
      <c r="E131" s="263" t="s">
        <v>595</v>
      </c>
      <c r="F131" s="264" t="s">
        <v>596</v>
      </c>
      <c r="G131" s="265" t="s">
        <v>208</v>
      </c>
      <c r="H131" s="266">
        <v>2</v>
      </c>
      <c r="I131" s="267"/>
      <c r="J131" s="268">
        <f>ROUND(I131*H131,2)</f>
        <v>0</v>
      </c>
      <c r="K131" s="269"/>
      <c r="L131" s="270"/>
      <c r="M131" s="271" t="s">
        <v>1</v>
      </c>
      <c r="N131" s="272" t="s">
        <v>41</v>
      </c>
      <c r="O131" s="90"/>
      <c r="P131" s="236">
        <f>O131*H131</f>
        <v>0</v>
      </c>
      <c r="Q131" s="236">
        <v>0.027</v>
      </c>
      <c r="R131" s="236">
        <f>Q131*H131</f>
        <v>0.053999999999999999</v>
      </c>
      <c r="S131" s="236">
        <v>0</v>
      </c>
      <c r="T131" s="237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8" t="s">
        <v>187</v>
      </c>
      <c r="AT131" s="238" t="s">
        <v>257</v>
      </c>
      <c r="AU131" s="238" t="s">
        <v>83</v>
      </c>
      <c r="AY131" s="16" t="s">
        <v>140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6" t="s">
        <v>83</v>
      </c>
      <c r="BK131" s="239">
        <f>ROUND(I131*H131,2)</f>
        <v>0</v>
      </c>
      <c r="BL131" s="16" t="s">
        <v>144</v>
      </c>
      <c r="BM131" s="238" t="s">
        <v>597</v>
      </c>
    </row>
    <row r="132" s="2" customFormat="1" ht="14.4" customHeight="1">
      <c r="A132" s="37"/>
      <c r="B132" s="38"/>
      <c r="C132" s="262" t="s">
        <v>173</v>
      </c>
      <c r="D132" s="262" t="s">
        <v>257</v>
      </c>
      <c r="E132" s="263" t="s">
        <v>598</v>
      </c>
      <c r="F132" s="264" t="s">
        <v>599</v>
      </c>
      <c r="G132" s="265" t="s">
        <v>208</v>
      </c>
      <c r="H132" s="266">
        <v>2</v>
      </c>
      <c r="I132" s="267"/>
      <c r="J132" s="268">
        <f>ROUND(I132*H132,2)</f>
        <v>0</v>
      </c>
      <c r="K132" s="269"/>
      <c r="L132" s="270"/>
      <c r="M132" s="271" t="s">
        <v>1</v>
      </c>
      <c r="N132" s="272" t="s">
        <v>41</v>
      </c>
      <c r="O132" s="90"/>
      <c r="P132" s="236">
        <f>O132*H132</f>
        <v>0</v>
      </c>
      <c r="Q132" s="236">
        <v>0.042999999999999997</v>
      </c>
      <c r="R132" s="236">
        <f>Q132*H132</f>
        <v>0.085999999999999993</v>
      </c>
      <c r="S132" s="236">
        <v>0</v>
      </c>
      <c r="T132" s="23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8" t="s">
        <v>187</v>
      </c>
      <c r="AT132" s="238" t="s">
        <v>257</v>
      </c>
      <c r="AU132" s="238" t="s">
        <v>83</v>
      </c>
      <c r="AY132" s="16" t="s">
        <v>140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6" t="s">
        <v>83</v>
      </c>
      <c r="BK132" s="239">
        <f>ROUND(I132*H132,2)</f>
        <v>0</v>
      </c>
      <c r="BL132" s="16" t="s">
        <v>144</v>
      </c>
      <c r="BM132" s="238" t="s">
        <v>600</v>
      </c>
    </row>
    <row r="133" s="2" customFormat="1" ht="19.8" customHeight="1">
      <c r="A133" s="37"/>
      <c r="B133" s="38"/>
      <c r="C133" s="262" t="s">
        <v>181</v>
      </c>
      <c r="D133" s="262" t="s">
        <v>257</v>
      </c>
      <c r="E133" s="263" t="s">
        <v>601</v>
      </c>
      <c r="F133" s="264" t="s">
        <v>602</v>
      </c>
      <c r="G133" s="265" t="s">
        <v>208</v>
      </c>
      <c r="H133" s="266">
        <v>2</v>
      </c>
      <c r="I133" s="267"/>
      <c r="J133" s="268">
        <f>ROUND(I133*H133,2)</f>
        <v>0</v>
      </c>
      <c r="K133" s="269"/>
      <c r="L133" s="270"/>
      <c r="M133" s="271" t="s">
        <v>1</v>
      </c>
      <c r="N133" s="272" t="s">
        <v>41</v>
      </c>
      <c r="O133" s="90"/>
      <c r="P133" s="236">
        <f>O133*H133</f>
        <v>0</v>
      </c>
      <c r="Q133" s="236">
        <v>0.0060000000000000001</v>
      </c>
      <c r="R133" s="236">
        <f>Q133*H133</f>
        <v>0.012</v>
      </c>
      <c r="S133" s="236">
        <v>0</v>
      </c>
      <c r="T133" s="23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8" t="s">
        <v>187</v>
      </c>
      <c r="AT133" s="238" t="s">
        <v>257</v>
      </c>
      <c r="AU133" s="238" t="s">
        <v>83</v>
      </c>
      <c r="AY133" s="16" t="s">
        <v>140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6" t="s">
        <v>83</v>
      </c>
      <c r="BK133" s="239">
        <f>ROUND(I133*H133,2)</f>
        <v>0</v>
      </c>
      <c r="BL133" s="16" t="s">
        <v>144</v>
      </c>
      <c r="BM133" s="238" t="s">
        <v>603</v>
      </c>
    </row>
    <row r="134" s="2" customFormat="1" ht="14.4" customHeight="1">
      <c r="A134" s="37"/>
      <c r="B134" s="38"/>
      <c r="C134" s="262" t="s">
        <v>187</v>
      </c>
      <c r="D134" s="262" t="s">
        <v>257</v>
      </c>
      <c r="E134" s="263" t="s">
        <v>604</v>
      </c>
      <c r="F134" s="264" t="s">
        <v>605</v>
      </c>
      <c r="G134" s="265" t="s">
        <v>208</v>
      </c>
      <c r="H134" s="266">
        <v>2</v>
      </c>
      <c r="I134" s="267"/>
      <c r="J134" s="268">
        <f>ROUND(I134*H134,2)</f>
        <v>0</v>
      </c>
      <c r="K134" s="269"/>
      <c r="L134" s="270"/>
      <c r="M134" s="271" t="s">
        <v>1</v>
      </c>
      <c r="N134" s="272" t="s">
        <v>41</v>
      </c>
      <c r="O134" s="90"/>
      <c r="P134" s="236">
        <f>O134*H134</f>
        <v>0</v>
      </c>
      <c r="Q134" s="236">
        <v>0.059999999999999998</v>
      </c>
      <c r="R134" s="236">
        <f>Q134*H134</f>
        <v>0.12</v>
      </c>
      <c r="S134" s="236">
        <v>0</v>
      </c>
      <c r="T134" s="23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8" t="s">
        <v>187</v>
      </c>
      <c r="AT134" s="238" t="s">
        <v>257</v>
      </c>
      <c r="AU134" s="238" t="s">
        <v>83</v>
      </c>
      <c r="AY134" s="16" t="s">
        <v>140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6" t="s">
        <v>83</v>
      </c>
      <c r="BK134" s="239">
        <f>ROUND(I134*H134,2)</f>
        <v>0</v>
      </c>
      <c r="BL134" s="16" t="s">
        <v>144</v>
      </c>
      <c r="BM134" s="238" t="s">
        <v>606</v>
      </c>
    </row>
    <row r="135" s="2" customFormat="1" ht="22.2" customHeight="1">
      <c r="A135" s="37"/>
      <c r="B135" s="38"/>
      <c r="C135" s="226" t="s">
        <v>192</v>
      </c>
      <c r="D135" s="226" t="s">
        <v>141</v>
      </c>
      <c r="E135" s="227" t="s">
        <v>607</v>
      </c>
      <c r="F135" s="228" t="s">
        <v>608</v>
      </c>
      <c r="G135" s="229" t="s">
        <v>208</v>
      </c>
      <c r="H135" s="230">
        <v>2</v>
      </c>
      <c r="I135" s="231"/>
      <c r="J135" s="232">
        <f>ROUND(I135*H135,2)</f>
        <v>0</v>
      </c>
      <c r="K135" s="233"/>
      <c r="L135" s="43"/>
      <c r="M135" s="234" t="s">
        <v>1</v>
      </c>
      <c r="N135" s="235" t="s">
        <v>41</v>
      </c>
      <c r="O135" s="90"/>
      <c r="P135" s="236">
        <f>O135*H135</f>
        <v>0</v>
      </c>
      <c r="Q135" s="236">
        <v>0.34089999999999998</v>
      </c>
      <c r="R135" s="236">
        <f>Q135*H135</f>
        <v>0.68179999999999996</v>
      </c>
      <c r="S135" s="236">
        <v>0</v>
      </c>
      <c r="T135" s="23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8" t="s">
        <v>144</v>
      </c>
      <c r="AT135" s="238" t="s">
        <v>141</v>
      </c>
      <c r="AU135" s="238" t="s">
        <v>83</v>
      </c>
      <c r="AY135" s="16" t="s">
        <v>140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6" t="s">
        <v>83</v>
      </c>
      <c r="BK135" s="239">
        <f>ROUND(I135*H135,2)</f>
        <v>0</v>
      </c>
      <c r="BL135" s="16" t="s">
        <v>144</v>
      </c>
      <c r="BM135" s="238" t="s">
        <v>609</v>
      </c>
    </row>
    <row r="136" s="12" customFormat="1" ht="25.92" customHeight="1">
      <c r="A136" s="12"/>
      <c r="B136" s="210"/>
      <c r="C136" s="211"/>
      <c r="D136" s="212" t="s">
        <v>75</v>
      </c>
      <c r="E136" s="213" t="s">
        <v>138</v>
      </c>
      <c r="F136" s="213" t="s">
        <v>139</v>
      </c>
      <c r="G136" s="211"/>
      <c r="H136" s="211"/>
      <c r="I136" s="214"/>
      <c r="J136" s="215">
        <f>BK136</f>
        <v>0</v>
      </c>
      <c r="K136" s="211"/>
      <c r="L136" s="216"/>
      <c r="M136" s="217"/>
      <c r="N136" s="218"/>
      <c r="O136" s="218"/>
      <c r="P136" s="219">
        <f>P137+P141</f>
        <v>0</v>
      </c>
      <c r="Q136" s="218"/>
      <c r="R136" s="219">
        <f>R137+R141</f>
        <v>1.9214361599999998</v>
      </c>
      <c r="S136" s="218"/>
      <c r="T136" s="220">
        <f>T137+T141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1" t="s">
        <v>83</v>
      </c>
      <c r="AT136" s="222" t="s">
        <v>75</v>
      </c>
      <c r="AU136" s="222" t="s">
        <v>76</v>
      </c>
      <c r="AY136" s="221" t="s">
        <v>140</v>
      </c>
      <c r="BK136" s="223">
        <f>BK137+BK141</f>
        <v>0</v>
      </c>
    </row>
    <row r="137" s="12" customFormat="1" ht="22.8" customHeight="1">
      <c r="A137" s="12"/>
      <c r="B137" s="210"/>
      <c r="C137" s="211"/>
      <c r="D137" s="212" t="s">
        <v>75</v>
      </c>
      <c r="E137" s="224" t="s">
        <v>85</v>
      </c>
      <c r="F137" s="224" t="s">
        <v>316</v>
      </c>
      <c r="G137" s="211"/>
      <c r="H137" s="211"/>
      <c r="I137" s="214"/>
      <c r="J137" s="225">
        <f>BK137</f>
        <v>0</v>
      </c>
      <c r="K137" s="211"/>
      <c r="L137" s="216"/>
      <c r="M137" s="217"/>
      <c r="N137" s="218"/>
      <c r="O137" s="218"/>
      <c r="P137" s="219">
        <f>SUM(P138:P140)</f>
        <v>0</v>
      </c>
      <c r="Q137" s="218"/>
      <c r="R137" s="219">
        <f>SUM(R138:R140)</f>
        <v>1.9214361599999998</v>
      </c>
      <c r="S137" s="218"/>
      <c r="T137" s="220">
        <f>SUM(T138:T140)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1" t="s">
        <v>83</v>
      </c>
      <c r="AT137" s="222" t="s">
        <v>75</v>
      </c>
      <c r="AU137" s="222" t="s">
        <v>83</v>
      </c>
      <c r="AY137" s="221" t="s">
        <v>140</v>
      </c>
      <c r="BK137" s="223">
        <f>SUM(BK138:BK140)</f>
        <v>0</v>
      </c>
    </row>
    <row r="138" s="2" customFormat="1" ht="22.2" customHeight="1">
      <c r="A138" s="37"/>
      <c r="B138" s="38"/>
      <c r="C138" s="226" t="s">
        <v>197</v>
      </c>
      <c r="D138" s="226" t="s">
        <v>141</v>
      </c>
      <c r="E138" s="227" t="s">
        <v>610</v>
      </c>
      <c r="F138" s="228" t="s">
        <v>611</v>
      </c>
      <c r="G138" s="229" t="s">
        <v>280</v>
      </c>
      <c r="H138" s="230">
        <v>0.76800000000000002</v>
      </c>
      <c r="I138" s="231"/>
      <c r="J138" s="232">
        <f>ROUND(I138*H138,2)</f>
        <v>0</v>
      </c>
      <c r="K138" s="233"/>
      <c r="L138" s="43"/>
      <c r="M138" s="234" t="s">
        <v>1</v>
      </c>
      <c r="N138" s="235" t="s">
        <v>41</v>
      </c>
      <c r="O138" s="90"/>
      <c r="P138" s="236">
        <f>O138*H138</f>
        <v>0</v>
      </c>
      <c r="Q138" s="236">
        <v>2.5018699999999998</v>
      </c>
      <c r="R138" s="236">
        <f>Q138*H138</f>
        <v>1.9214361599999998</v>
      </c>
      <c r="S138" s="236">
        <v>0</v>
      </c>
      <c r="T138" s="23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8" t="s">
        <v>144</v>
      </c>
      <c r="AT138" s="238" t="s">
        <v>141</v>
      </c>
      <c r="AU138" s="238" t="s">
        <v>85</v>
      </c>
      <c r="AY138" s="16" t="s">
        <v>140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6" t="s">
        <v>83</v>
      </c>
      <c r="BK138" s="239">
        <f>ROUND(I138*H138,2)</f>
        <v>0</v>
      </c>
      <c r="BL138" s="16" t="s">
        <v>144</v>
      </c>
      <c r="BM138" s="238" t="s">
        <v>612</v>
      </c>
    </row>
    <row r="139" s="14" customFormat="1">
      <c r="A139" s="14"/>
      <c r="B139" s="251"/>
      <c r="C139" s="252"/>
      <c r="D139" s="242" t="s">
        <v>146</v>
      </c>
      <c r="E139" s="253" t="s">
        <v>1</v>
      </c>
      <c r="F139" s="254" t="s">
        <v>613</v>
      </c>
      <c r="G139" s="252"/>
      <c r="H139" s="255">
        <v>0.76800000000000002</v>
      </c>
      <c r="I139" s="256"/>
      <c r="J139" s="252"/>
      <c r="K139" s="252"/>
      <c r="L139" s="257"/>
      <c r="M139" s="258"/>
      <c r="N139" s="259"/>
      <c r="O139" s="259"/>
      <c r="P139" s="259"/>
      <c r="Q139" s="259"/>
      <c r="R139" s="259"/>
      <c r="S139" s="259"/>
      <c r="T139" s="26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1" t="s">
        <v>146</v>
      </c>
      <c r="AU139" s="261" t="s">
        <v>85</v>
      </c>
      <c r="AV139" s="14" t="s">
        <v>85</v>
      </c>
      <c r="AW139" s="14" t="s">
        <v>32</v>
      </c>
      <c r="AX139" s="14" t="s">
        <v>83</v>
      </c>
      <c r="AY139" s="261" t="s">
        <v>140</v>
      </c>
    </row>
    <row r="140" s="13" customFormat="1">
      <c r="A140" s="13"/>
      <c r="B140" s="240"/>
      <c r="C140" s="241"/>
      <c r="D140" s="242" t="s">
        <v>146</v>
      </c>
      <c r="E140" s="243" t="s">
        <v>1</v>
      </c>
      <c r="F140" s="244" t="s">
        <v>614</v>
      </c>
      <c r="G140" s="241"/>
      <c r="H140" s="243" t="s">
        <v>1</v>
      </c>
      <c r="I140" s="245"/>
      <c r="J140" s="241"/>
      <c r="K140" s="241"/>
      <c r="L140" s="246"/>
      <c r="M140" s="247"/>
      <c r="N140" s="248"/>
      <c r="O140" s="248"/>
      <c r="P140" s="248"/>
      <c r="Q140" s="248"/>
      <c r="R140" s="248"/>
      <c r="S140" s="248"/>
      <c r="T140" s="24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0" t="s">
        <v>146</v>
      </c>
      <c r="AU140" s="250" t="s">
        <v>85</v>
      </c>
      <c r="AV140" s="13" t="s">
        <v>83</v>
      </c>
      <c r="AW140" s="13" t="s">
        <v>32</v>
      </c>
      <c r="AX140" s="13" t="s">
        <v>76</v>
      </c>
      <c r="AY140" s="250" t="s">
        <v>140</v>
      </c>
    </row>
    <row r="141" s="12" customFormat="1" ht="22.8" customHeight="1">
      <c r="A141" s="12"/>
      <c r="B141" s="210"/>
      <c r="C141" s="211"/>
      <c r="D141" s="212" t="s">
        <v>75</v>
      </c>
      <c r="E141" s="224" t="s">
        <v>192</v>
      </c>
      <c r="F141" s="224" t="s">
        <v>471</v>
      </c>
      <c r="G141" s="211"/>
      <c r="H141" s="211"/>
      <c r="I141" s="214"/>
      <c r="J141" s="225">
        <f>BK141</f>
        <v>0</v>
      </c>
      <c r="K141" s="211"/>
      <c r="L141" s="216"/>
      <c r="M141" s="217"/>
      <c r="N141" s="218"/>
      <c r="O141" s="218"/>
      <c r="P141" s="219">
        <f>P142</f>
        <v>0</v>
      </c>
      <c r="Q141" s="218"/>
      <c r="R141" s="219">
        <f>R142</f>
        <v>0</v>
      </c>
      <c r="S141" s="218"/>
      <c r="T141" s="220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1" t="s">
        <v>83</v>
      </c>
      <c r="AT141" s="222" t="s">
        <v>75</v>
      </c>
      <c r="AU141" s="222" t="s">
        <v>83</v>
      </c>
      <c r="AY141" s="221" t="s">
        <v>140</v>
      </c>
      <c r="BK141" s="223">
        <f>BK142</f>
        <v>0</v>
      </c>
    </row>
    <row r="142" s="12" customFormat="1" ht="20.88" customHeight="1">
      <c r="A142" s="12"/>
      <c r="B142" s="210"/>
      <c r="C142" s="211"/>
      <c r="D142" s="212" t="s">
        <v>75</v>
      </c>
      <c r="E142" s="224" t="s">
        <v>615</v>
      </c>
      <c r="F142" s="224" t="s">
        <v>616</v>
      </c>
      <c r="G142" s="211"/>
      <c r="H142" s="211"/>
      <c r="I142" s="214"/>
      <c r="J142" s="225">
        <f>BK142</f>
        <v>0</v>
      </c>
      <c r="K142" s="211"/>
      <c r="L142" s="216"/>
      <c r="M142" s="217"/>
      <c r="N142" s="218"/>
      <c r="O142" s="218"/>
      <c r="P142" s="219">
        <f>P143</f>
        <v>0</v>
      </c>
      <c r="Q142" s="218"/>
      <c r="R142" s="219">
        <f>R143</f>
        <v>0</v>
      </c>
      <c r="S142" s="218"/>
      <c r="T142" s="220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1" t="s">
        <v>83</v>
      </c>
      <c r="AT142" s="222" t="s">
        <v>75</v>
      </c>
      <c r="AU142" s="222" t="s">
        <v>85</v>
      </c>
      <c r="AY142" s="221" t="s">
        <v>140</v>
      </c>
      <c r="BK142" s="223">
        <f>BK143</f>
        <v>0</v>
      </c>
    </row>
    <row r="143" s="2" customFormat="1" ht="22.2" customHeight="1">
      <c r="A143" s="37"/>
      <c r="B143" s="38"/>
      <c r="C143" s="226" t="s">
        <v>205</v>
      </c>
      <c r="D143" s="226" t="s">
        <v>141</v>
      </c>
      <c r="E143" s="227" t="s">
        <v>575</v>
      </c>
      <c r="F143" s="228" t="s">
        <v>576</v>
      </c>
      <c r="G143" s="229" t="s">
        <v>214</v>
      </c>
      <c r="H143" s="230">
        <v>3.4670000000000001</v>
      </c>
      <c r="I143" s="231"/>
      <c r="J143" s="232">
        <f>ROUND(I143*H143,2)</f>
        <v>0</v>
      </c>
      <c r="K143" s="233"/>
      <c r="L143" s="43"/>
      <c r="M143" s="278" t="s">
        <v>1</v>
      </c>
      <c r="N143" s="279" t="s">
        <v>41</v>
      </c>
      <c r="O143" s="275"/>
      <c r="P143" s="276">
        <f>O143*H143</f>
        <v>0</v>
      </c>
      <c r="Q143" s="276">
        <v>0</v>
      </c>
      <c r="R143" s="276">
        <f>Q143*H143</f>
        <v>0</v>
      </c>
      <c r="S143" s="276">
        <v>0</v>
      </c>
      <c r="T143" s="27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8" t="s">
        <v>144</v>
      </c>
      <c r="AT143" s="238" t="s">
        <v>141</v>
      </c>
      <c r="AU143" s="238" t="s">
        <v>103</v>
      </c>
      <c r="AY143" s="16" t="s">
        <v>140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6" t="s">
        <v>83</v>
      </c>
      <c r="BK143" s="239">
        <f>ROUND(I143*H143,2)</f>
        <v>0</v>
      </c>
      <c r="BL143" s="16" t="s">
        <v>144</v>
      </c>
      <c r="BM143" s="238" t="s">
        <v>617</v>
      </c>
    </row>
    <row r="144" s="2" customFormat="1" ht="6.96" customHeight="1">
      <c r="A144" s="37"/>
      <c r="B144" s="65"/>
      <c r="C144" s="66"/>
      <c r="D144" s="66"/>
      <c r="E144" s="66"/>
      <c r="F144" s="66"/>
      <c r="G144" s="66"/>
      <c r="H144" s="66"/>
      <c r="I144" s="66"/>
      <c r="J144" s="66"/>
      <c r="K144" s="66"/>
      <c r="L144" s="43"/>
      <c r="M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</row>
  </sheetData>
  <sheetProtection sheet="1" autoFilter="0" formatColumns="0" formatRows="0" objects="1" scenarios="1" spinCount="100000" saltValue="5LR6DslDaq+JmyQeekrp+qwQ6yNkfUcnehUKFTtV+hPyDMmnMHqp8+opaCFr9Brb8PXxfFVV2cfhkkrUoCjoHQ==" hashValue="ICZCjV70myfWR4b/Dh4YaV27/PTKaweyhXfkfvh9lI/PWDY7umHXqEhaCgRbhjteCQM4Nirh5f3GRZ3lDspAGQ==" algorithmName="SHA-512" password="CC35"/>
  <autoFilter ref="C124:K14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108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85</v>
      </c>
    </row>
    <row r="4" s="1" customFormat="1" ht="24.96" customHeight="1">
      <c r="B4" s="19"/>
      <c r="D4" s="147" t="s">
        <v>109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4.4" customHeight="1">
      <c r="B7" s="19"/>
      <c r="E7" s="150" t="str">
        <f>'Rekapitulace stavby'!K6</f>
        <v>Rekonstrukce ulice Topolová ve Zruči nad Sázavou</v>
      </c>
      <c r="F7" s="149"/>
      <c r="G7" s="149"/>
      <c r="H7" s="149"/>
      <c r="L7" s="19"/>
    </row>
    <row r="8" s="2" customFormat="1" ht="12" customHeight="1">
      <c r="A8" s="37"/>
      <c r="B8" s="43"/>
      <c r="C8" s="37"/>
      <c r="D8" s="149" t="s">
        <v>110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3"/>
      <c r="C9" s="37"/>
      <c r="D9" s="37"/>
      <c r="E9" s="151" t="s">
        <v>618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15. 5. 2023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0" t="s">
        <v>26</v>
      </c>
      <c r="F15" s="37"/>
      <c r="G15" s="37"/>
      <c r="H15" s="37"/>
      <c r="I15" s="149" t="s">
        <v>27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9" t="s">
        <v>28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9" t="s">
        <v>30</v>
      </c>
      <c r="E20" s="37"/>
      <c r="F20" s="37"/>
      <c r="G20" s="37"/>
      <c r="H20" s="37"/>
      <c r="I20" s="149" t="s">
        <v>25</v>
      </c>
      <c r="J20" s="140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0" t="s">
        <v>31</v>
      </c>
      <c r="F21" s="37"/>
      <c r="G21" s="37"/>
      <c r="H21" s="37"/>
      <c r="I21" s="149" t="s">
        <v>27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9" t="s">
        <v>33</v>
      </c>
      <c r="E23" s="37"/>
      <c r="F23" s="37"/>
      <c r="G23" s="37"/>
      <c r="H23" s="37"/>
      <c r="I23" s="149" t="s">
        <v>25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0" t="s">
        <v>34</v>
      </c>
      <c r="F24" s="37"/>
      <c r="G24" s="37"/>
      <c r="H24" s="37"/>
      <c r="I24" s="149" t="s">
        <v>27</v>
      </c>
      <c r="J24" s="140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8" t="s">
        <v>36</v>
      </c>
      <c r="E30" s="37"/>
      <c r="F30" s="37"/>
      <c r="G30" s="37"/>
      <c r="H30" s="37"/>
      <c r="I30" s="37"/>
      <c r="J30" s="159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60" t="s">
        <v>38</v>
      </c>
      <c r="G32" s="37"/>
      <c r="H32" s="37"/>
      <c r="I32" s="160" t="s">
        <v>37</v>
      </c>
      <c r="J32" s="160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61" t="s">
        <v>40</v>
      </c>
      <c r="E33" s="149" t="s">
        <v>41</v>
      </c>
      <c r="F33" s="162">
        <f>ROUND((SUM(BE118:BE126)),  2)</f>
        <v>0</v>
      </c>
      <c r="G33" s="37"/>
      <c r="H33" s="37"/>
      <c r="I33" s="163">
        <v>0.20999999999999999</v>
      </c>
      <c r="J33" s="162">
        <f>ROUND(((SUM(BE118:BE126))*I33),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9" t="s">
        <v>42</v>
      </c>
      <c r="F34" s="162">
        <f>ROUND((SUM(BF118:BF126)),  2)</f>
        <v>0</v>
      </c>
      <c r="G34" s="37"/>
      <c r="H34" s="37"/>
      <c r="I34" s="163">
        <v>0.12</v>
      </c>
      <c r="J34" s="162">
        <f>ROUND(((SUM(BF118:BF126))*I34),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43</v>
      </c>
      <c r="F35" s="162">
        <f>ROUND((SUM(BG118:BG126)),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44</v>
      </c>
      <c r="F36" s="162">
        <f>ROUND((SUM(BH118:BH126)),  2)</f>
        <v>0</v>
      </c>
      <c r="G36" s="37"/>
      <c r="H36" s="37"/>
      <c r="I36" s="163">
        <v>0.12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45</v>
      </c>
      <c r="F37" s="162">
        <f>ROUND((SUM(BI118:BI126)),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4"/>
      <c r="D39" s="165" t="s">
        <v>46</v>
      </c>
      <c r="E39" s="166"/>
      <c r="F39" s="166"/>
      <c r="G39" s="167" t="s">
        <v>47</v>
      </c>
      <c r="H39" s="168" t="s">
        <v>48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182" t="str">
        <f>E7</f>
        <v>Rekonstrukce ulice Topolová ve Zruči nad Sázavou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110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75" t="str">
        <f>E9</f>
        <v>SO 03 - Sadové úpravy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Zruč nad Sázavou</v>
      </c>
      <c r="G89" s="39"/>
      <c r="H89" s="39"/>
      <c r="I89" s="31" t="s">
        <v>22</v>
      </c>
      <c r="J89" s="78" t="str">
        <f>IF(J12="","",J12)</f>
        <v>15. 5. 2023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6.4" customHeight="1">
      <c r="A91" s="37"/>
      <c r="B91" s="38"/>
      <c r="C91" s="31" t="s">
        <v>24</v>
      </c>
      <c r="D91" s="39"/>
      <c r="E91" s="39"/>
      <c r="F91" s="26" t="str">
        <f>E15</f>
        <v>Město Zruč nad Sázavou</v>
      </c>
      <c r="G91" s="39"/>
      <c r="H91" s="39"/>
      <c r="I91" s="31" t="s">
        <v>30</v>
      </c>
      <c r="J91" s="35" t="str">
        <f>E21</f>
        <v>VDG Projektování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6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Ing. Vítězslav Pavel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115</v>
      </c>
      <c r="D94" s="184"/>
      <c r="E94" s="184"/>
      <c r="F94" s="184"/>
      <c r="G94" s="184"/>
      <c r="H94" s="184"/>
      <c r="I94" s="184"/>
      <c r="J94" s="185" t="s">
        <v>116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117</v>
      </c>
      <c r="D96" s="39"/>
      <c r="E96" s="39"/>
      <c r="F96" s="39"/>
      <c r="G96" s="39"/>
      <c r="H96" s="39"/>
      <c r="I96" s="39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118</v>
      </c>
    </row>
    <row r="97" s="9" customFormat="1" ht="24.96" customHeight="1">
      <c r="A97" s="9"/>
      <c r="B97" s="187"/>
      <c r="C97" s="188"/>
      <c r="D97" s="189" t="s">
        <v>119</v>
      </c>
      <c r="E97" s="190"/>
      <c r="F97" s="190"/>
      <c r="G97" s="190"/>
      <c r="H97" s="190"/>
      <c r="I97" s="190"/>
      <c r="J97" s="191">
        <f>J119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3"/>
      <c r="C98" s="132"/>
      <c r="D98" s="194" t="s">
        <v>272</v>
      </c>
      <c r="E98" s="195"/>
      <c r="F98" s="195"/>
      <c r="G98" s="195"/>
      <c r="H98" s="195"/>
      <c r="I98" s="195"/>
      <c r="J98" s="196">
        <f>J120</f>
        <v>0</v>
      </c>
      <c r="K98" s="132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125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4.4" customHeight="1">
      <c r="A108" s="37"/>
      <c r="B108" s="38"/>
      <c r="C108" s="39"/>
      <c r="D108" s="39"/>
      <c r="E108" s="182" t="str">
        <f>E7</f>
        <v>Rekonstrukce ulice Topolová ve Zruči nad Sázavou</v>
      </c>
      <c r="F108" s="31"/>
      <c r="G108" s="31"/>
      <c r="H108" s="31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110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5.6" customHeight="1">
      <c r="A110" s="37"/>
      <c r="B110" s="38"/>
      <c r="C110" s="39"/>
      <c r="D110" s="39"/>
      <c r="E110" s="75" t="str">
        <f>E9</f>
        <v>SO 03 - Sadové úpravy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>Zruč nad Sázavou</v>
      </c>
      <c r="G112" s="39"/>
      <c r="H112" s="39"/>
      <c r="I112" s="31" t="s">
        <v>22</v>
      </c>
      <c r="J112" s="78" t="str">
        <f>IF(J12="","",J12)</f>
        <v>15. 5. 2023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6.4" customHeight="1">
      <c r="A114" s="37"/>
      <c r="B114" s="38"/>
      <c r="C114" s="31" t="s">
        <v>24</v>
      </c>
      <c r="D114" s="39"/>
      <c r="E114" s="39"/>
      <c r="F114" s="26" t="str">
        <f>E15</f>
        <v>Město Zruč nad Sázavou</v>
      </c>
      <c r="G114" s="39"/>
      <c r="H114" s="39"/>
      <c r="I114" s="31" t="s">
        <v>30</v>
      </c>
      <c r="J114" s="35" t="str">
        <f>E21</f>
        <v>VDG Projektování s.r.o.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6" customHeight="1">
      <c r="A115" s="37"/>
      <c r="B115" s="38"/>
      <c r="C115" s="31" t="s">
        <v>28</v>
      </c>
      <c r="D115" s="39"/>
      <c r="E115" s="39"/>
      <c r="F115" s="26" t="str">
        <f>IF(E18="","",E18)</f>
        <v>Vyplň údaj</v>
      </c>
      <c r="G115" s="39"/>
      <c r="H115" s="39"/>
      <c r="I115" s="31" t="s">
        <v>33</v>
      </c>
      <c r="J115" s="35" t="str">
        <f>E24</f>
        <v>Ing. Vítězslav Pavel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98"/>
      <c r="B117" s="199"/>
      <c r="C117" s="200" t="s">
        <v>126</v>
      </c>
      <c r="D117" s="201" t="s">
        <v>61</v>
      </c>
      <c r="E117" s="201" t="s">
        <v>57</v>
      </c>
      <c r="F117" s="201" t="s">
        <v>58</v>
      </c>
      <c r="G117" s="201" t="s">
        <v>127</v>
      </c>
      <c r="H117" s="201" t="s">
        <v>128</v>
      </c>
      <c r="I117" s="201" t="s">
        <v>129</v>
      </c>
      <c r="J117" s="202" t="s">
        <v>116</v>
      </c>
      <c r="K117" s="203" t="s">
        <v>130</v>
      </c>
      <c r="L117" s="204"/>
      <c r="M117" s="99" t="s">
        <v>1</v>
      </c>
      <c r="N117" s="100" t="s">
        <v>40</v>
      </c>
      <c r="O117" s="100" t="s">
        <v>131</v>
      </c>
      <c r="P117" s="100" t="s">
        <v>132</v>
      </c>
      <c r="Q117" s="100" t="s">
        <v>133</v>
      </c>
      <c r="R117" s="100" t="s">
        <v>134</v>
      </c>
      <c r="S117" s="100" t="s">
        <v>135</v>
      </c>
      <c r="T117" s="101" t="s">
        <v>136</v>
      </c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</row>
    <row r="118" s="2" customFormat="1" ht="22.8" customHeight="1">
      <c r="A118" s="37"/>
      <c r="B118" s="38"/>
      <c r="C118" s="106" t="s">
        <v>137</v>
      </c>
      <c r="D118" s="39"/>
      <c r="E118" s="39"/>
      <c r="F118" s="39"/>
      <c r="G118" s="39"/>
      <c r="H118" s="39"/>
      <c r="I118" s="39"/>
      <c r="J118" s="205">
        <f>BK118</f>
        <v>0</v>
      </c>
      <c r="K118" s="39"/>
      <c r="L118" s="43"/>
      <c r="M118" s="102"/>
      <c r="N118" s="206"/>
      <c r="O118" s="103"/>
      <c r="P118" s="207">
        <f>P119</f>
        <v>0</v>
      </c>
      <c r="Q118" s="103"/>
      <c r="R118" s="207">
        <f>R119</f>
        <v>0.011650000000000001</v>
      </c>
      <c r="S118" s="103"/>
      <c r="T118" s="208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75</v>
      </c>
      <c r="AU118" s="16" t="s">
        <v>118</v>
      </c>
      <c r="BK118" s="209">
        <f>BK119</f>
        <v>0</v>
      </c>
    </row>
    <row r="119" s="12" customFormat="1" ht="25.92" customHeight="1">
      <c r="A119" s="12"/>
      <c r="B119" s="210"/>
      <c r="C119" s="211"/>
      <c r="D119" s="212" t="s">
        <v>75</v>
      </c>
      <c r="E119" s="213" t="s">
        <v>138</v>
      </c>
      <c r="F119" s="213" t="s">
        <v>139</v>
      </c>
      <c r="G119" s="211"/>
      <c r="H119" s="211"/>
      <c r="I119" s="214"/>
      <c r="J119" s="215">
        <f>BK119</f>
        <v>0</v>
      </c>
      <c r="K119" s="211"/>
      <c r="L119" s="216"/>
      <c r="M119" s="217"/>
      <c r="N119" s="218"/>
      <c r="O119" s="218"/>
      <c r="P119" s="219">
        <f>P120</f>
        <v>0</v>
      </c>
      <c r="Q119" s="218"/>
      <c r="R119" s="219">
        <f>R120</f>
        <v>0.011650000000000001</v>
      </c>
      <c r="S119" s="218"/>
      <c r="T119" s="220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1" t="s">
        <v>83</v>
      </c>
      <c r="AT119" s="222" t="s">
        <v>75</v>
      </c>
      <c r="AU119" s="222" t="s">
        <v>76</v>
      </c>
      <c r="AY119" s="221" t="s">
        <v>140</v>
      </c>
      <c r="BK119" s="223">
        <f>BK120</f>
        <v>0</v>
      </c>
    </row>
    <row r="120" s="12" customFormat="1" ht="22.8" customHeight="1">
      <c r="A120" s="12"/>
      <c r="B120" s="210"/>
      <c r="C120" s="211"/>
      <c r="D120" s="212" t="s">
        <v>75</v>
      </c>
      <c r="E120" s="224" t="s">
        <v>83</v>
      </c>
      <c r="F120" s="224" t="s">
        <v>101</v>
      </c>
      <c r="G120" s="211"/>
      <c r="H120" s="211"/>
      <c r="I120" s="214"/>
      <c r="J120" s="225">
        <f>BK120</f>
        <v>0</v>
      </c>
      <c r="K120" s="211"/>
      <c r="L120" s="216"/>
      <c r="M120" s="217"/>
      <c r="N120" s="218"/>
      <c r="O120" s="218"/>
      <c r="P120" s="219">
        <f>SUM(P121:P126)</f>
        <v>0</v>
      </c>
      <c r="Q120" s="218"/>
      <c r="R120" s="219">
        <f>SUM(R121:R126)</f>
        <v>0.011650000000000001</v>
      </c>
      <c r="S120" s="218"/>
      <c r="T120" s="220">
        <f>SUM(T121:T126)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1" t="s">
        <v>83</v>
      </c>
      <c r="AT120" s="222" t="s">
        <v>75</v>
      </c>
      <c r="AU120" s="222" t="s">
        <v>83</v>
      </c>
      <c r="AY120" s="221" t="s">
        <v>140</v>
      </c>
      <c r="BK120" s="223">
        <f>SUM(BK121:BK126)</f>
        <v>0</v>
      </c>
    </row>
    <row r="121" s="2" customFormat="1" ht="14.4" customHeight="1">
      <c r="A121" s="37"/>
      <c r="B121" s="38"/>
      <c r="C121" s="262" t="s">
        <v>83</v>
      </c>
      <c r="D121" s="262" t="s">
        <v>257</v>
      </c>
      <c r="E121" s="263" t="s">
        <v>619</v>
      </c>
      <c r="F121" s="264" t="s">
        <v>620</v>
      </c>
      <c r="G121" s="265" t="s">
        <v>621</v>
      </c>
      <c r="H121" s="266">
        <v>11.65</v>
      </c>
      <c r="I121" s="267"/>
      <c r="J121" s="268">
        <f>ROUND(I121*H121,2)</f>
        <v>0</v>
      </c>
      <c r="K121" s="269"/>
      <c r="L121" s="270"/>
      <c r="M121" s="271" t="s">
        <v>1</v>
      </c>
      <c r="N121" s="272" t="s">
        <v>41</v>
      </c>
      <c r="O121" s="90"/>
      <c r="P121" s="236">
        <f>O121*H121</f>
        <v>0</v>
      </c>
      <c r="Q121" s="236">
        <v>0.001</v>
      </c>
      <c r="R121" s="236">
        <f>Q121*H121</f>
        <v>0.011650000000000001</v>
      </c>
      <c r="S121" s="236">
        <v>0</v>
      </c>
      <c r="T121" s="237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8" t="s">
        <v>187</v>
      </c>
      <c r="AT121" s="238" t="s">
        <v>257</v>
      </c>
      <c r="AU121" s="238" t="s">
        <v>85</v>
      </c>
      <c r="AY121" s="16" t="s">
        <v>140</v>
      </c>
      <c r="BE121" s="239">
        <f>IF(N121="základní",J121,0)</f>
        <v>0</v>
      </c>
      <c r="BF121" s="239">
        <f>IF(N121="snížená",J121,0)</f>
        <v>0</v>
      </c>
      <c r="BG121" s="239">
        <f>IF(N121="zákl. přenesená",J121,0)</f>
        <v>0</v>
      </c>
      <c r="BH121" s="239">
        <f>IF(N121="sníž. přenesená",J121,0)</f>
        <v>0</v>
      </c>
      <c r="BI121" s="239">
        <f>IF(N121="nulová",J121,0)</f>
        <v>0</v>
      </c>
      <c r="BJ121" s="16" t="s">
        <v>83</v>
      </c>
      <c r="BK121" s="239">
        <f>ROUND(I121*H121,2)</f>
        <v>0</v>
      </c>
      <c r="BL121" s="16" t="s">
        <v>144</v>
      </c>
      <c r="BM121" s="238" t="s">
        <v>622</v>
      </c>
    </row>
    <row r="122" s="14" customFormat="1">
      <c r="A122" s="14"/>
      <c r="B122" s="251"/>
      <c r="C122" s="252"/>
      <c r="D122" s="242" t="s">
        <v>146</v>
      </c>
      <c r="E122" s="253" t="s">
        <v>1</v>
      </c>
      <c r="F122" s="254" t="s">
        <v>623</v>
      </c>
      <c r="G122" s="252"/>
      <c r="H122" s="255">
        <v>233</v>
      </c>
      <c r="I122" s="256"/>
      <c r="J122" s="252"/>
      <c r="K122" s="252"/>
      <c r="L122" s="257"/>
      <c r="M122" s="258"/>
      <c r="N122" s="259"/>
      <c r="O122" s="259"/>
      <c r="P122" s="259"/>
      <c r="Q122" s="259"/>
      <c r="R122" s="259"/>
      <c r="S122" s="259"/>
      <c r="T122" s="260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1" t="s">
        <v>146</v>
      </c>
      <c r="AU122" s="261" t="s">
        <v>85</v>
      </c>
      <c r="AV122" s="14" t="s">
        <v>85</v>
      </c>
      <c r="AW122" s="14" t="s">
        <v>32</v>
      </c>
      <c r="AX122" s="14" t="s">
        <v>83</v>
      </c>
      <c r="AY122" s="261" t="s">
        <v>140</v>
      </c>
    </row>
    <row r="123" s="14" customFormat="1">
      <c r="A123" s="14"/>
      <c r="B123" s="251"/>
      <c r="C123" s="252"/>
      <c r="D123" s="242" t="s">
        <v>146</v>
      </c>
      <c r="E123" s="252"/>
      <c r="F123" s="254" t="s">
        <v>624</v>
      </c>
      <c r="G123" s="252"/>
      <c r="H123" s="255">
        <v>11.65</v>
      </c>
      <c r="I123" s="256"/>
      <c r="J123" s="252"/>
      <c r="K123" s="252"/>
      <c r="L123" s="257"/>
      <c r="M123" s="258"/>
      <c r="N123" s="259"/>
      <c r="O123" s="259"/>
      <c r="P123" s="259"/>
      <c r="Q123" s="259"/>
      <c r="R123" s="259"/>
      <c r="S123" s="259"/>
      <c r="T123" s="260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1" t="s">
        <v>146</v>
      </c>
      <c r="AU123" s="261" t="s">
        <v>85</v>
      </c>
      <c r="AV123" s="14" t="s">
        <v>85</v>
      </c>
      <c r="AW123" s="14" t="s">
        <v>4</v>
      </c>
      <c r="AX123" s="14" t="s">
        <v>83</v>
      </c>
      <c r="AY123" s="261" t="s">
        <v>140</v>
      </c>
    </row>
    <row r="124" s="2" customFormat="1" ht="22.2" customHeight="1">
      <c r="A124" s="37"/>
      <c r="B124" s="38"/>
      <c r="C124" s="226" t="s">
        <v>85</v>
      </c>
      <c r="D124" s="226" t="s">
        <v>141</v>
      </c>
      <c r="E124" s="227" t="s">
        <v>625</v>
      </c>
      <c r="F124" s="228" t="s">
        <v>626</v>
      </c>
      <c r="G124" s="229" t="s">
        <v>143</v>
      </c>
      <c r="H124" s="230">
        <v>233</v>
      </c>
      <c r="I124" s="231"/>
      <c r="J124" s="232">
        <f>ROUND(I124*H124,2)</f>
        <v>0</v>
      </c>
      <c r="K124" s="233"/>
      <c r="L124" s="43"/>
      <c r="M124" s="234" t="s">
        <v>1</v>
      </c>
      <c r="N124" s="235" t="s">
        <v>41</v>
      </c>
      <c r="O124" s="90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8" t="s">
        <v>144</v>
      </c>
      <c r="AT124" s="238" t="s">
        <v>141</v>
      </c>
      <c r="AU124" s="238" t="s">
        <v>85</v>
      </c>
      <c r="AY124" s="16" t="s">
        <v>140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6" t="s">
        <v>83</v>
      </c>
      <c r="BK124" s="239">
        <f>ROUND(I124*H124,2)</f>
        <v>0</v>
      </c>
      <c r="BL124" s="16" t="s">
        <v>144</v>
      </c>
      <c r="BM124" s="238" t="s">
        <v>627</v>
      </c>
    </row>
    <row r="125" s="14" customFormat="1">
      <c r="A125" s="14"/>
      <c r="B125" s="251"/>
      <c r="C125" s="252"/>
      <c r="D125" s="242" t="s">
        <v>146</v>
      </c>
      <c r="E125" s="253" t="s">
        <v>1</v>
      </c>
      <c r="F125" s="254" t="s">
        <v>628</v>
      </c>
      <c r="G125" s="252"/>
      <c r="H125" s="255">
        <v>233</v>
      </c>
      <c r="I125" s="256"/>
      <c r="J125" s="252"/>
      <c r="K125" s="252"/>
      <c r="L125" s="257"/>
      <c r="M125" s="258"/>
      <c r="N125" s="259"/>
      <c r="O125" s="259"/>
      <c r="P125" s="259"/>
      <c r="Q125" s="259"/>
      <c r="R125" s="259"/>
      <c r="S125" s="259"/>
      <c r="T125" s="26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1" t="s">
        <v>146</v>
      </c>
      <c r="AU125" s="261" t="s">
        <v>85</v>
      </c>
      <c r="AV125" s="14" t="s">
        <v>85</v>
      </c>
      <c r="AW125" s="14" t="s">
        <v>32</v>
      </c>
      <c r="AX125" s="14" t="s">
        <v>83</v>
      </c>
      <c r="AY125" s="261" t="s">
        <v>140</v>
      </c>
    </row>
    <row r="126" s="13" customFormat="1">
      <c r="A126" s="13"/>
      <c r="B126" s="240"/>
      <c r="C126" s="241"/>
      <c r="D126" s="242" t="s">
        <v>146</v>
      </c>
      <c r="E126" s="243" t="s">
        <v>1</v>
      </c>
      <c r="F126" s="244" t="s">
        <v>629</v>
      </c>
      <c r="G126" s="241"/>
      <c r="H126" s="243" t="s">
        <v>1</v>
      </c>
      <c r="I126" s="245"/>
      <c r="J126" s="241"/>
      <c r="K126" s="241"/>
      <c r="L126" s="246"/>
      <c r="M126" s="280"/>
      <c r="N126" s="281"/>
      <c r="O126" s="281"/>
      <c r="P126" s="281"/>
      <c r="Q126" s="281"/>
      <c r="R126" s="281"/>
      <c r="S126" s="281"/>
      <c r="T126" s="28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0" t="s">
        <v>146</v>
      </c>
      <c r="AU126" s="250" t="s">
        <v>85</v>
      </c>
      <c r="AV126" s="13" t="s">
        <v>83</v>
      </c>
      <c r="AW126" s="13" t="s">
        <v>32</v>
      </c>
      <c r="AX126" s="13" t="s">
        <v>76</v>
      </c>
      <c r="AY126" s="250" t="s">
        <v>140</v>
      </c>
    </row>
    <row r="127" s="2" customFormat="1" ht="6.96" customHeight="1">
      <c r="A127" s="37"/>
      <c r="B127" s="65"/>
      <c r="C127" s="66"/>
      <c r="D127" s="66"/>
      <c r="E127" s="66"/>
      <c r="F127" s="66"/>
      <c r="G127" s="66"/>
      <c r="H127" s="66"/>
      <c r="I127" s="66"/>
      <c r="J127" s="66"/>
      <c r="K127" s="66"/>
      <c r="L127" s="43"/>
      <c r="M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</sheetData>
  <sheetProtection sheet="1" autoFilter="0" formatColumns="0" formatRows="0" objects="1" scenarios="1" spinCount="100000" saltValue="HvfBOJCA+5TOpGyEUB1QiPoPSqpMakBwG4t+gL9OYT+BTmXf6cPR1GOBNyuzpsol/01DoiHfhImXKWYRoNgQwQ==" hashValue="K14/Bao1TX4FIJbnhSFGMdsY91IS089fPVEDOSw+OwC/SPEn5HxHg+hVY6ej555g3W86ZNHhlNep49l2jiT86w==" algorithmName="SHA-512" password="CC35"/>
  <autoFilter ref="C117:K126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Hynek\Hynek13</dc:creator>
  <cp:lastModifiedBy>Hynek\Hynek13</cp:lastModifiedBy>
  <dcterms:created xsi:type="dcterms:W3CDTF">2025-01-13T08:57:01Z</dcterms:created>
  <dcterms:modified xsi:type="dcterms:W3CDTF">2025-01-13T08:57:09Z</dcterms:modified>
</cp:coreProperties>
</file>