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3.251\pohoda\Dokumenty\CE\Nastavení\Seznamy\Zakázky\245Z\245Z074 BD Jasanová 4,6,8 - stoupačky voda\2_PD\1_PD ODEVZDÁNO\PDF\"/>
    </mc:Choice>
  </mc:AlternateContent>
  <xr:revisionPtr revIDLastSave="0" documentId="8_{6169E1EA-4D0F-47A8-8BE7-30372C71851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D.1 D.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'D.1 D.1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'D.1 D.1 Pol'!$A$1:$Y$152</definedName>
    <definedName name="_xlnm.Print_Area" localSheetId="1">Stavba!$A$1:$J$64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63" i="1" l="1"/>
  <c r="I62" i="1"/>
  <c r="I61" i="1"/>
  <c r="I60" i="1"/>
  <c r="I59" i="1"/>
  <c r="I58" i="1"/>
  <c r="I57" i="1"/>
  <c r="I56" i="1"/>
  <c r="I55" i="1"/>
  <c r="I54" i="1"/>
  <c r="I53" i="1"/>
  <c r="G42" i="1"/>
  <c r="F42" i="1"/>
  <c r="G41" i="1"/>
  <c r="F41" i="1"/>
  <c r="G39" i="1"/>
  <c r="F39" i="1"/>
  <c r="G151" i="12"/>
  <c r="BA147" i="12"/>
  <c r="BA139" i="12"/>
  <c r="BA136" i="12"/>
  <c r="BA135" i="12"/>
  <c r="BA14" i="12"/>
  <c r="G9" i="12"/>
  <c r="G8" i="12" s="1"/>
  <c r="I9" i="12"/>
  <c r="I8" i="12" s="1"/>
  <c r="K9" i="12"/>
  <c r="K8" i="12" s="1"/>
  <c r="M9" i="12"/>
  <c r="M8" i="12" s="1"/>
  <c r="O9" i="12"/>
  <c r="O8" i="12" s="1"/>
  <c r="Q9" i="12"/>
  <c r="Q8" i="12" s="1"/>
  <c r="V9" i="12"/>
  <c r="V8" i="12" s="1"/>
  <c r="G13" i="12"/>
  <c r="I13" i="12"/>
  <c r="K13" i="12"/>
  <c r="M13" i="12"/>
  <c r="O13" i="12"/>
  <c r="Q13" i="12"/>
  <c r="V13" i="12"/>
  <c r="G15" i="12"/>
  <c r="I15" i="12"/>
  <c r="K15" i="12"/>
  <c r="M15" i="12"/>
  <c r="O15" i="12"/>
  <c r="Q15" i="12"/>
  <c r="V15" i="12"/>
  <c r="G18" i="12"/>
  <c r="I18" i="12"/>
  <c r="K18" i="12"/>
  <c r="M18" i="12"/>
  <c r="O18" i="12"/>
  <c r="Q18" i="12"/>
  <c r="V18" i="12"/>
  <c r="I23" i="12"/>
  <c r="K23" i="12"/>
  <c r="O23" i="12"/>
  <c r="Q23" i="12"/>
  <c r="V23" i="12"/>
  <c r="G24" i="12"/>
  <c r="M24" i="12" s="1"/>
  <c r="M23" i="12" s="1"/>
  <c r="I24" i="12"/>
  <c r="K24" i="12"/>
  <c r="O24" i="12"/>
  <c r="Q24" i="12"/>
  <c r="V24" i="12"/>
  <c r="G27" i="12"/>
  <c r="G26" i="12" s="1"/>
  <c r="I27" i="12"/>
  <c r="I26" i="12" s="1"/>
  <c r="K27" i="12"/>
  <c r="K26" i="12" s="1"/>
  <c r="M27" i="12"/>
  <c r="M26" i="12" s="1"/>
  <c r="O27" i="12"/>
  <c r="O26" i="12" s="1"/>
  <c r="Q27" i="12"/>
  <c r="Q26" i="12" s="1"/>
  <c r="V27" i="12"/>
  <c r="V26" i="12" s="1"/>
  <c r="G29" i="12"/>
  <c r="I29" i="12"/>
  <c r="K29" i="12"/>
  <c r="G30" i="12"/>
  <c r="I30" i="12"/>
  <c r="K30" i="12"/>
  <c r="M30" i="12"/>
  <c r="O30" i="12"/>
  <c r="O29" i="12" s="1"/>
  <c r="Q30" i="12"/>
  <c r="Q29" i="12" s="1"/>
  <c r="V30" i="12"/>
  <c r="V29" i="12" s="1"/>
  <c r="G34" i="12"/>
  <c r="I34" i="12"/>
  <c r="K34" i="12"/>
  <c r="M34" i="12"/>
  <c r="O34" i="12"/>
  <c r="Q34" i="12"/>
  <c r="V34" i="12"/>
  <c r="G35" i="12"/>
  <c r="I35" i="12"/>
  <c r="K35" i="12"/>
  <c r="M35" i="12"/>
  <c r="O35" i="12"/>
  <c r="Q35" i="12"/>
  <c r="V35" i="12"/>
  <c r="G36" i="12"/>
  <c r="M36" i="12" s="1"/>
  <c r="M29" i="12" s="1"/>
  <c r="I36" i="12"/>
  <c r="K36" i="12"/>
  <c r="O36" i="12"/>
  <c r="Q36" i="12"/>
  <c r="V36" i="12"/>
  <c r="G38" i="12"/>
  <c r="G37" i="12" s="1"/>
  <c r="I38" i="12"/>
  <c r="I37" i="12" s="1"/>
  <c r="K38" i="12"/>
  <c r="K37" i="12" s="1"/>
  <c r="M38" i="12"/>
  <c r="O38" i="12"/>
  <c r="O37" i="12" s="1"/>
  <c r="Q38" i="12"/>
  <c r="Q37" i="12" s="1"/>
  <c r="V38" i="12"/>
  <c r="V37" i="12" s="1"/>
  <c r="G42" i="12"/>
  <c r="M42" i="12" s="1"/>
  <c r="I42" i="12"/>
  <c r="K42" i="12"/>
  <c r="O42" i="12"/>
  <c r="Q42" i="12"/>
  <c r="V42" i="12"/>
  <c r="G45" i="12"/>
  <c r="I45" i="12"/>
  <c r="K45" i="12"/>
  <c r="M45" i="12"/>
  <c r="O45" i="12"/>
  <c r="Q45" i="12"/>
  <c r="V45" i="12"/>
  <c r="G47" i="12"/>
  <c r="I47" i="12"/>
  <c r="K47" i="12"/>
  <c r="M47" i="12"/>
  <c r="O47" i="12"/>
  <c r="Q47" i="12"/>
  <c r="V47" i="12"/>
  <c r="G53" i="12"/>
  <c r="I53" i="12"/>
  <c r="K53" i="12"/>
  <c r="M53" i="12"/>
  <c r="O53" i="12"/>
  <c r="Q53" i="12"/>
  <c r="V53" i="12"/>
  <c r="G57" i="12"/>
  <c r="I57" i="12"/>
  <c r="K57" i="12"/>
  <c r="M57" i="12"/>
  <c r="O57" i="12"/>
  <c r="Q57" i="12"/>
  <c r="V57" i="12"/>
  <c r="G61" i="12"/>
  <c r="I61" i="12"/>
  <c r="K61" i="12"/>
  <c r="M61" i="12"/>
  <c r="O61" i="12"/>
  <c r="Q61" i="12"/>
  <c r="V61" i="12"/>
  <c r="G65" i="12"/>
  <c r="I65" i="12"/>
  <c r="K65" i="12"/>
  <c r="M65" i="12"/>
  <c r="O65" i="12"/>
  <c r="Q65" i="12"/>
  <c r="V65" i="12"/>
  <c r="G68" i="12"/>
  <c r="M68" i="12" s="1"/>
  <c r="I68" i="12"/>
  <c r="K68" i="12"/>
  <c r="O68" i="12"/>
  <c r="Q68" i="12"/>
  <c r="V68" i="12"/>
  <c r="G71" i="12"/>
  <c r="I71" i="12"/>
  <c r="K71" i="12"/>
  <c r="M71" i="12"/>
  <c r="O71" i="12"/>
  <c r="Q71" i="12"/>
  <c r="V71" i="12"/>
  <c r="G75" i="12"/>
  <c r="I75" i="12"/>
  <c r="K75" i="12"/>
  <c r="M75" i="12"/>
  <c r="O75" i="12"/>
  <c r="Q75" i="12"/>
  <c r="V75" i="12"/>
  <c r="G78" i="12"/>
  <c r="I78" i="12"/>
  <c r="K78" i="12"/>
  <c r="M78" i="12"/>
  <c r="O78" i="12"/>
  <c r="Q78" i="12"/>
  <c r="V78" i="12"/>
  <c r="G81" i="12"/>
  <c r="I81" i="12"/>
  <c r="K81" i="12"/>
  <c r="M81" i="12"/>
  <c r="O81" i="12"/>
  <c r="Q81" i="12"/>
  <c r="V81" i="12"/>
  <c r="G83" i="12"/>
  <c r="I83" i="12"/>
  <c r="K83" i="12"/>
  <c r="M83" i="12"/>
  <c r="O83" i="12"/>
  <c r="Q83" i="12"/>
  <c r="V83" i="12"/>
  <c r="G84" i="12"/>
  <c r="I84" i="12"/>
  <c r="K84" i="12"/>
  <c r="M84" i="12"/>
  <c r="O84" i="12"/>
  <c r="Q84" i="12"/>
  <c r="V84" i="12"/>
  <c r="G85" i="12"/>
  <c r="M85" i="12" s="1"/>
  <c r="I85" i="12"/>
  <c r="K85" i="12"/>
  <c r="O85" i="12"/>
  <c r="Q85" i="12"/>
  <c r="V85" i="12"/>
  <c r="G87" i="12"/>
  <c r="I87" i="12"/>
  <c r="K87" i="12"/>
  <c r="M87" i="12"/>
  <c r="O87" i="12"/>
  <c r="Q87" i="12"/>
  <c r="V87" i="12"/>
  <c r="G89" i="12"/>
  <c r="I89" i="12"/>
  <c r="K89" i="12"/>
  <c r="M89" i="12"/>
  <c r="O89" i="12"/>
  <c r="Q89" i="12"/>
  <c r="V89" i="12"/>
  <c r="G91" i="12"/>
  <c r="I91" i="12"/>
  <c r="K91" i="12"/>
  <c r="M91" i="12"/>
  <c r="O91" i="12"/>
  <c r="Q91" i="12"/>
  <c r="V91" i="12"/>
  <c r="G96" i="12"/>
  <c r="I96" i="12"/>
  <c r="K96" i="12"/>
  <c r="M96" i="12"/>
  <c r="O96" i="12"/>
  <c r="Q96" i="12"/>
  <c r="V96" i="12"/>
  <c r="G99" i="12"/>
  <c r="I99" i="12"/>
  <c r="K99" i="12"/>
  <c r="M99" i="12"/>
  <c r="O99" i="12"/>
  <c r="Q99" i="12"/>
  <c r="V99" i="12"/>
  <c r="G101" i="12"/>
  <c r="I101" i="12"/>
  <c r="K101" i="12"/>
  <c r="M101" i="12"/>
  <c r="O101" i="12"/>
  <c r="Q101" i="12"/>
  <c r="V101" i="12"/>
  <c r="G103" i="12"/>
  <c r="M103" i="12" s="1"/>
  <c r="I103" i="12"/>
  <c r="K103" i="12"/>
  <c r="O103" i="12"/>
  <c r="Q103" i="12"/>
  <c r="V103" i="12"/>
  <c r="G106" i="12"/>
  <c r="G105" i="12" s="1"/>
  <c r="I106" i="12"/>
  <c r="I105" i="12" s="1"/>
  <c r="K106" i="12"/>
  <c r="K105" i="12" s="1"/>
  <c r="M106" i="12"/>
  <c r="O106" i="12"/>
  <c r="O105" i="12" s="1"/>
  <c r="Q106" i="12"/>
  <c r="Q105" i="12" s="1"/>
  <c r="V106" i="12"/>
  <c r="V105" i="12" s="1"/>
  <c r="G107" i="12"/>
  <c r="M107" i="12" s="1"/>
  <c r="I107" i="12"/>
  <c r="K107" i="12"/>
  <c r="O107" i="12"/>
  <c r="Q107" i="12"/>
  <c r="V107" i="12"/>
  <c r="G108" i="12"/>
  <c r="I108" i="12"/>
  <c r="K108" i="12"/>
  <c r="M108" i="12"/>
  <c r="O108" i="12"/>
  <c r="Q108" i="12"/>
  <c r="V108" i="12"/>
  <c r="G109" i="12"/>
  <c r="I109" i="12"/>
  <c r="K109" i="12"/>
  <c r="M109" i="12"/>
  <c r="O109" i="12"/>
  <c r="Q109" i="12"/>
  <c r="V109" i="12"/>
  <c r="G110" i="12"/>
  <c r="I110" i="12"/>
  <c r="K110" i="12"/>
  <c r="M110" i="12"/>
  <c r="O110" i="12"/>
  <c r="Q110" i="12"/>
  <c r="V110" i="12"/>
  <c r="G113" i="12"/>
  <c r="G112" i="12" s="1"/>
  <c r="I113" i="12"/>
  <c r="I112" i="12" s="1"/>
  <c r="K113" i="12"/>
  <c r="K112" i="12" s="1"/>
  <c r="M113" i="12"/>
  <c r="O113" i="12"/>
  <c r="O112" i="12" s="1"/>
  <c r="Q113" i="12"/>
  <c r="Q112" i="12" s="1"/>
  <c r="V113" i="12"/>
  <c r="V112" i="12" s="1"/>
  <c r="G115" i="12"/>
  <c r="I115" i="12"/>
  <c r="K115" i="12"/>
  <c r="M115" i="12"/>
  <c r="O115" i="12"/>
  <c r="Q115" i="12"/>
  <c r="V115" i="12"/>
  <c r="G117" i="12"/>
  <c r="M117" i="12" s="1"/>
  <c r="I117" i="12"/>
  <c r="K117" i="12"/>
  <c r="O117" i="12"/>
  <c r="Q117" i="12"/>
  <c r="V117" i="12"/>
  <c r="G119" i="12"/>
  <c r="I119" i="12"/>
  <c r="K119" i="12"/>
  <c r="M119" i="12"/>
  <c r="O119" i="12"/>
  <c r="Q119" i="12"/>
  <c r="V119" i="12"/>
  <c r="G121" i="12"/>
  <c r="I121" i="12"/>
  <c r="K121" i="12"/>
  <c r="M121" i="12"/>
  <c r="O121" i="12"/>
  <c r="Q121" i="12"/>
  <c r="V121" i="12"/>
  <c r="G123" i="12"/>
  <c r="I123" i="12"/>
  <c r="K123" i="12"/>
  <c r="M123" i="12"/>
  <c r="O123" i="12"/>
  <c r="G124" i="12"/>
  <c r="I124" i="12"/>
  <c r="K124" i="12"/>
  <c r="M124" i="12"/>
  <c r="O124" i="12"/>
  <c r="Q124" i="12"/>
  <c r="Q123" i="12" s="1"/>
  <c r="V124" i="12"/>
  <c r="V123" i="12" s="1"/>
  <c r="G127" i="12"/>
  <c r="G126" i="12" s="1"/>
  <c r="I127" i="12"/>
  <c r="I126" i="12" s="1"/>
  <c r="K127" i="12"/>
  <c r="K126" i="12" s="1"/>
  <c r="M127" i="12"/>
  <c r="O127" i="12"/>
  <c r="O126" i="12" s="1"/>
  <c r="Q127" i="12"/>
  <c r="Q126" i="12" s="1"/>
  <c r="V127" i="12"/>
  <c r="V126" i="12" s="1"/>
  <c r="G128" i="12"/>
  <c r="M128" i="12" s="1"/>
  <c r="I128" i="12"/>
  <c r="K128" i="12"/>
  <c r="O128" i="12"/>
  <c r="Q128" i="12"/>
  <c r="V128" i="12"/>
  <c r="G129" i="12"/>
  <c r="I129" i="12"/>
  <c r="K129" i="12"/>
  <c r="M129" i="12"/>
  <c r="O129" i="12"/>
  <c r="Q129" i="12"/>
  <c r="V129" i="12"/>
  <c r="G131" i="12"/>
  <c r="I131" i="12"/>
  <c r="K131" i="12"/>
  <c r="M131" i="12"/>
  <c r="O131" i="12"/>
  <c r="Q131" i="12"/>
  <c r="V131" i="12"/>
  <c r="G132" i="12"/>
  <c r="I132" i="12"/>
  <c r="K132" i="12"/>
  <c r="M132" i="12"/>
  <c r="O132" i="12"/>
  <c r="Q132" i="12"/>
  <c r="V132" i="12"/>
  <c r="G133" i="12"/>
  <c r="I133" i="12"/>
  <c r="K133" i="12"/>
  <c r="M133" i="12"/>
  <c r="O133" i="12"/>
  <c r="Q133" i="12"/>
  <c r="V133" i="12"/>
  <c r="G134" i="12"/>
  <c r="I134" i="12"/>
  <c r="K134" i="12"/>
  <c r="M134" i="12"/>
  <c r="O134" i="12"/>
  <c r="Q134" i="12"/>
  <c r="V134" i="12"/>
  <c r="G137" i="12"/>
  <c r="I137" i="12"/>
  <c r="K137" i="12"/>
  <c r="O137" i="12"/>
  <c r="Q137" i="12"/>
  <c r="V137" i="12"/>
  <c r="G138" i="12"/>
  <c r="M138" i="12" s="1"/>
  <c r="M137" i="12" s="1"/>
  <c r="I138" i="12"/>
  <c r="K138" i="12"/>
  <c r="O138" i="12"/>
  <c r="Q138" i="12"/>
  <c r="V138" i="12"/>
  <c r="G140" i="12"/>
  <c r="I140" i="12"/>
  <c r="K140" i="12"/>
  <c r="M140" i="12"/>
  <c r="O140" i="12"/>
  <c r="Q140" i="12"/>
  <c r="V140" i="12"/>
  <c r="V142" i="12"/>
  <c r="G143" i="12"/>
  <c r="M143" i="12" s="1"/>
  <c r="M142" i="12" s="1"/>
  <c r="I143" i="12"/>
  <c r="I142" i="12" s="1"/>
  <c r="K143" i="12"/>
  <c r="K142" i="12" s="1"/>
  <c r="O143" i="12"/>
  <c r="Q143" i="12"/>
  <c r="V143" i="12"/>
  <c r="G144" i="12"/>
  <c r="I144" i="12"/>
  <c r="K144" i="12"/>
  <c r="M144" i="12"/>
  <c r="O144" i="12"/>
  <c r="Q144" i="12"/>
  <c r="V144" i="12"/>
  <c r="G145" i="12"/>
  <c r="I145" i="12"/>
  <c r="K145" i="12"/>
  <c r="M145" i="12"/>
  <c r="O145" i="12"/>
  <c r="Q145" i="12"/>
  <c r="V145" i="12"/>
  <c r="G146" i="12"/>
  <c r="I146" i="12"/>
  <c r="K146" i="12"/>
  <c r="M146" i="12"/>
  <c r="O146" i="12"/>
  <c r="O142" i="12" s="1"/>
  <c r="Q146" i="12"/>
  <c r="Q142" i="12" s="1"/>
  <c r="V146" i="12"/>
  <c r="G148" i="12"/>
  <c r="I148" i="12"/>
  <c r="K148" i="12"/>
  <c r="M148" i="12"/>
  <c r="O148" i="12"/>
  <c r="Q148" i="12"/>
  <c r="V148" i="12"/>
  <c r="AF151" i="12"/>
  <c r="I20" i="1"/>
  <c r="I19" i="1"/>
  <c r="I18" i="1"/>
  <c r="I17" i="1"/>
  <c r="I16" i="1"/>
  <c r="I64" i="1"/>
  <c r="J62" i="1" s="1"/>
  <c r="J63" i="1"/>
  <c r="J61" i="1"/>
  <c r="J60" i="1"/>
  <c r="J59" i="1"/>
  <c r="J58" i="1"/>
  <c r="J57" i="1"/>
  <c r="J56" i="1"/>
  <c r="J55" i="1"/>
  <c r="J54" i="1"/>
  <c r="J53" i="1"/>
  <c r="F43" i="1"/>
  <c r="G23" i="1" s="1"/>
  <c r="G43" i="1"/>
  <c r="G25" i="1" s="1"/>
  <c r="H43" i="1"/>
  <c r="I42" i="1"/>
  <c r="I41" i="1"/>
  <c r="I39" i="1"/>
  <c r="I43" i="1" s="1"/>
  <c r="J28" i="1"/>
  <c r="J26" i="1"/>
  <c r="G38" i="1"/>
  <c r="F38" i="1"/>
  <c r="J23" i="1"/>
  <c r="J24" i="1"/>
  <c r="J25" i="1"/>
  <c r="J27" i="1"/>
  <c r="E24" i="1"/>
  <c r="G24" i="1"/>
  <c r="E26" i="1"/>
  <c r="G26" i="1"/>
  <c r="J64" i="1" l="1"/>
  <c r="A27" i="1"/>
  <c r="M105" i="12"/>
  <c r="M37" i="12"/>
  <c r="M112" i="12"/>
  <c r="M126" i="12"/>
  <c r="G23" i="12"/>
  <c r="AE151" i="12"/>
  <c r="G142" i="12"/>
  <c r="I21" i="1"/>
  <c r="J39" i="1"/>
  <c r="J43" i="1" s="1"/>
  <c r="J42" i="1"/>
  <c r="J41" i="1"/>
  <c r="A28" i="1" l="1"/>
  <c r="G28" i="1"/>
  <c r="G27" i="1" s="1"/>
  <c r="G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Patrik Hanáček</author>
  </authors>
  <commentList>
    <comment ref="S6" authorId="0" shapeId="0" xr:uid="{27F50EAD-5CD1-4F47-A20B-4FAF032F29C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8369847-5F09-454A-8BE2-D113F8628B8C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<sst xmlns="http://schemas.openxmlformats.org/spreadsheetml/2006/main" count="861" uniqueCount="329">
  <si>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</si>
  <si>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</si>
  <si>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</si>
  <si>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</si>
  <si>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</si>
  <si>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</si>
  <si>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</si>
  <si>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</si>
  <si>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</si>
  <si>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</si>
  <si>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</si>
  <si>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</si>
  <si>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</si>
  <si>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</si>
  <si>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</si>
  <si>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</si>
  <si>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</si>
  <si>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</si>
  <si>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</si>
  <si>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</si>
  <si>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</si>
  <si>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</si>
  <si>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</si>
  <si>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</si>
  <si>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</si>
  <si>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</si>
  <si>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</si>
  <si>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</si>
  <si>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</si>
  <si>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</si>
  <si>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</si>
  <si>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</si>
  <si>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</si>
  <si>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</si>
  <si>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</si>
  <si>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</si>
  <si>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</si>
  <si>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</si>
  <si>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</si>
  <si>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</si>
  <si>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</si>
  <si>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</si>
  <si>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</si>
  <si>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D.1</t>
  </si>
  <si>
    <t>Zdravotechnické instalace</t>
  </si>
  <si>
    <t>Objekt:</t>
  </si>
  <si>
    <t>Rozpočet:</t>
  </si>
  <si>
    <t>245Z074</t>
  </si>
  <si>
    <t>Jasanová 4,6,8 - rekonstrukce stoupacích rozvodů vody</t>
  </si>
  <si>
    <t>Stavba</t>
  </si>
  <si>
    <t>Stavební objekt</t>
  </si>
  <si>
    <t>Celkem za stavbu</t>
  </si>
  <si>
    <t>CZK</t>
  </si>
  <si>
    <t>#POPS</t>
  </si>
  <si>
    <t>Popis stavby: 245Z074 - Jasanová 4,6,8 - rekonstrukce stoupacích rozvodů vody</t>
  </si>
  <si>
    <t>#POPO</t>
  </si>
  <si>
    <t>Popis objektu: D.1 - Zdravotechnické instalace</t>
  </si>
  <si>
    <t>#POPR</t>
  </si>
  <si>
    <t>Popis rozpočtu: D.1 - Zdravotechnické instalace</t>
  </si>
  <si>
    <t>Rekapitulace dílů</t>
  </si>
  <si>
    <t>Typ dílu</t>
  </si>
  <si>
    <t>6</t>
  </si>
  <si>
    <t>Úpravy povrchu, podlahy</t>
  </si>
  <si>
    <t>95</t>
  </si>
  <si>
    <t>Dokončovací konstrukce na pozemních stavbách</t>
  </si>
  <si>
    <t>99</t>
  </si>
  <si>
    <t>Staveništní přesun hmot</t>
  </si>
  <si>
    <t>HZS+ZP</t>
  </si>
  <si>
    <t>722</t>
  </si>
  <si>
    <t>Vnitřní vodovod</t>
  </si>
  <si>
    <t>725</t>
  </si>
  <si>
    <t>Zařizovací předměty</t>
  </si>
  <si>
    <t>767</t>
  </si>
  <si>
    <t>Konstrukce zámečnické</t>
  </si>
  <si>
    <t>784</t>
  </si>
  <si>
    <t>Malby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</si>
  <si>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</si>
  <si>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</si>
  <si>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</si>
  <si>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</si>
  <si>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</si>
  <si>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</si>
  <si>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</si>
  <si>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</si>
  <si>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</si>
  <si>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</si>
  <si>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</si>
  <si>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</si>
  <si>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</si>
  <si>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</si>
  <si>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</si>
  <si>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</si>
  <si>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</si>
  <si>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</si>
  <si>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</si>
  <si>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</si>
  <si>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</si>
  <si>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</si>
  <si>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</si>
  <si>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</si>
  <si>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</si>
  <si>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</si>
  <si>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</si>
  <si>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</si>
  <si>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</si>
  <si>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</si>
  <si>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</si>
  <si>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</si>
  <si>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</si>
  <si>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</si>
  <si>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340271507R00</t>
  </si>
  <si>
    <t>Zazdívka otvorů příček z pórobetonových tvárnic plochy od 0,25 m2 do 1 m2, tloušťka zdiva 75 mm</t>
  </si>
  <si>
    <t>m3</t>
  </si>
  <si>
    <t>801-4</t>
  </si>
  <si>
    <t>RTS 24/ II</t>
  </si>
  <si>
    <t>Práce</t>
  </si>
  <si>
    <t>Běžná</t>
  </si>
  <si>
    <t>POL1_</t>
  </si>
  <si>
    <t>včetně pomocného pracovního lešení</t>
  </si>
  <si>
    <t>SPI</t>
  </si>
  <si>
    <t>1S : 0,2*0,6*3*0,075</t>
  </si>
  <si>
    <t>VV</t>
  </si>
  <si>
    <t>4NP : 0,6*0,6*0,075*9</t>
  </si>
  <si>
    <t>612401391RT2</t>
  </si>
  <si>
    <t>Omítky malých ploch vnitřních stěn přes 0,25 do 1 m2, vápennou štukovou omítkou</t>
  </si>
  <si>
    <t>kus</t>
  </si>
  <si>
    <t>jakoukoliv maltou, z pomocného pracovního lešení o výšce podlahy do 1900 mm a pro zatížení do 1,5 kPa,</t>
  </si>
  <si>
    <t>612409991RT2</t>
  </si>
  <si>
    <t>Začištění omítek kolem oken, dveří a obkladů apod. s použitím suché maltové směsi</t>
  </si>
  <si>
    <t>m</t>
  </si>
  <si>
    <t>1S : (0,6+0,4)*2*3</t>
  </si>
  <si>
    <t>4NP : 0,6*9</t>
  </si>
  <si>
    <t>971038521R00</t>
  </si>
  <si>
    <t>Vybourání otvorů ve zdivu cihelném z dutých tvárnic nebo příčkovek  plochy do 1 m2, tloušťky do 100 mm</t>
  </si>
  <si>
    <t>m2</t>
  </si>
  <si>
    <t>801-3</t>
  </si>
  <si>
    <t>základovém nebo nadzákladovém,</t>
  </si>
  <si>
    <t>Včetně pomocného lešení o výšce podlahy do 1900 mm a pro zatížení do 1,5 kPa  (150 kg/m2).</t>
  </si>
  <si>
    <t>POP</t>
  </si>
  <si>
    <t>1S : 0,6*0,6*3</t>
  </si>
  <si>
    <t>4NP : 0,6*0,6*9</t>
  </si>
  <si>
    <t>952901114R00</t>
  </si>
  <si>
    <t>Vyčištění budov a ostatních objektů budov bytové nebo občanské výstavby - zametení a umytí podlah, dlažeb, obkladů, schodů v místnostech, chodbách a schodištích, vyčištění a umytí oken, dveří s rámy, zárubněmi, umytí a vyčištění jiných zasklených a natíraných ploch a zařizovacích předmětů před předáním do užívání světlá výška podlaží přes 4 m</t>
  </si>
  <si>
    <t>801-1</t>
  </si>
  <si>
    <t>5*6*9</t>
  </si>
  <si>
    <t>999281111R00</t>
  </si>
  <si>
    <t xml:space="preserve">Přesun hmot pro opravy a údržbu objektů pro opravy a údržbu dosavadních objektů včetně vnějších plášťů  výšky do 25 m,  </t>
  </si>
  <si>
    <t>t</t>
  </si>
  <si>
    <t>Přesun hmot</t>
  </si>
  <si>
    <t>POL7_</t>
  </si>
  <si>
    <t>oborů 801, 803, 811 a 812</t>
  </si>
  <si>
    <t>545112995R001</t>
  </si>
  <si>
    <t>Příplatek za ztíženou výměnu potrubí při rekonstrukci</t>
  </si>
  <si>
    <t>Vlastní</t>
  </si>
  <si>
    <t>RTS 23/ I</t>
  </si>
  <si>
    <t>Odkaz na mn. položky pořadí 14 : 342,00000</t>
  </si>
  <si>
    <t>Odkaz na mn. položky pořadí 15 : 234,00000</t>
  </si>
  <si>
    <t>Odkaz na mn. položky pořadí 16 : 144,00000</t>
  </si>
  <si>
    <t>909      R00</t>
  </si>
  <si>
    <t>Hzs-nezmeritelne stavebni prace</t>
  </si>
  <si>
    <t>h</t>
  </si>
  <si>
    <t>Prav.M</t>
  </si>
  <si>
    <t>HZS</t>
  </si>
  <si>
    <t>POL10_</t>
  </si>
  <si>
    <t>900      RT31</t>
  </si>
  <si>
    <t>HZS, Nezměřitelné práce při přepojování vodovodního potrubí</t>
  </si>
  <si>
    <t>Indiv</t>
  </si>
  <si>
    <t>ON1</t>
  </si>
  <si>
    <t>Odstavování, vypuštění, napuštění vodovodního potrubí</t>
  </si>
  <si>
    <t>hod</t>
  </si>
  <si>
    <t>722170804R00</t>
  </si>
  <si>
    <t>Demontáž potrubí z trubek z PH tlakových přes D 32 mm do D 63 mm</t>
  </si>
  <si>
    <t>800-721</t>
  </si>
  <si>
    <t>722172913R00</t>
  </si>
  <si>
    <t>Opravy vodovodního potrubí z plastových trubek propojení plastového potrubí polyfuzí, D 25 mm</t>
  </si>
  <si>
    <t>16*6</t>
  </si>
  <si>
    <t>C : 6</t>
  </si>
  <si>
    <t>722172914R00</t>
  </si>
  <si>
    <t>Opravy vodovodního potrubí z plastových trubek propojení plastového potrubí polyfuzí, D 32 mm</t>
  </si>
  <si>
    <t>2*6</t>
  </si>
  <si>
    <t>722178113R00</t>
  </si>
  <si>
    <t>Potrubí vícevrstvé PEX/AL/PEX, D 20 mm, s 2,0 mm, PN 10, lisovaný spoj s mosaznými tvarovkami</t>
  </si>
  <si>
    <t>včetně tvarovek, bez zednických výpomocí,</t>
  </si>
  <si>
    <t>Včetně pomocného lešení o výšce podlahy do 1900 mm a pro zatížení do 1,5 kPa.</t>
  </si>
  <si>
    <t>C : 24*9</t>
  </si>
  <si>
    <t>Odbočky : 0,5*2*8*9</t>
  </si>
  <si>
    <t>TV, SV : 3*2*9</t>
  </si>
  <si>
    <t>722178114R00</t>
  </si>
  <si>
    <t>Potrubí vícevrstvé PEX/AL/PEX, D 26 mm, s 3,0 mm, PN 10, lisovaný spoj s mosaznými tvarovkami</t>
  </si>
  <si>
    <t>2*13*9</t>
  </si>
  <si>
    <t>722178115RT2</t>
  </si>
  <si>
    <t>Potrubí vícevrstvé PEX/AL/PEX, D 32 mm, s 3,0 mm, PN 10, lisovaný spoj s plastovými tvarovkami, T-kus plastový typ: redukovaný; materiál: PPSU; ds = 32,0 mm; ds3 = 32,0 mm; těsnění: EPDM; PN 10; teplota média 3 až 120 °C; příslušenství: ocelov...</t>
  </si>
  <si>
    <t>8*2*9</t>
  </si>
  <si>
    <t>722181212RT7</t>
  </si>
  <si>
    <t>Izolace vodovodního potrubí návleková z trubic z pěnového polyetylenu, tloušťka stěny 9 mm, d 22 mm</t>
  </si>
  <si>
    <t>V položce je kalkulována dodávka izolační trubice, spon a lepicí pásky.</t>
  </si>
  <si>
    <t>sv : 3*9</t>
  </si>
  <si>
    <t>0,5*9*8</t>
  </si>
  <si>
    <t>722181212RT8</t>
  </si>
  <si>
    <t>Izolace vodovodního potrubí návleková z trubic z pěnového polyetylenu, tloušťka stěny 9 mm, d 25 mm</t>
  </si>
  <si>
    <t>Odkaz na mn. položky pořadí 15 : 234,00000*0,5</t>
  </si>
  <si>
    <t>722181212RU1</t>
  </si>
  <si>
    <t>Izolace vodovodního potrubí návleková z trubic z pěnového polyetylenu, tloušťka stěny 9 mm, d 32 mm</t>
  </si>
  <si>
    <t>Odkaz na mn. položky pořadí 16 : 144,00000*0,5</t>
  </si>
  <si>
    <t>722181213RZ6</t>
  </si>
  <si>
    <t>Izolace vodovodního potrubí návleková z trubic z pěnového polyetylenu, tloušťka stěny 13 mm, d 20 mm</t>
  </si>
  <si>
    <t>Odkaz na mn. položky pořadí 17 : 63,00000</t>
  </si>
  <si>
    <t>24*9</t>
  </si>
  <si>
    <t>722181214RT8</t>
  </si>
  <si>
    <t>Izolace vodovodního potrubí návleková z trubic z pěnového polyetylenu, tloušťka stěny 20 mm, d 25 mm</t>
  </si>
  <si>
    <t>Odkaz na mn. položky pořadí 18 : 117,00000</t>
  </si>
  <si>
    <t>722181214RU1</t>
  </si>
  <si>
    <t>Izolace vodovodního potrubí návleková z trubic z pěnového polyetylenu, tloušťka stěny 20 mm, d 32 mm</t>
  </si>
  <si>
    <t>Odkaz na mn. položky pořadí 19 : 72,00000</t>
  </si>
  <si>
    <t>722190901R00</t>
  </si>
  <si>
    <t>Uzavření nebo otevření vodovodního potrubí při opravě</t>
  </si>
  <si>
    <t>včetně vypuštění a napuštění,</t>
  </si>
  <si>
    <t>722238313R00</t>
  </si>
  <si>
    <t>Ventil uzavírací přímý ventil, vnitřní-vnitřní závit, DN 20, PN 10, mosaz</t>
  </si>
  <si>
    <t>722238315R00</t>
  </si>
  <si>
    <t>Ventil uzavírací přímý ventil, vnitřní-vnitřní závit, DN 32, PN 10, mosaz</t>
  </si>
  <si>
    <t>722237122R00</t>
  </si>
  <si>
    <t>Kohout kulový, mosazný, vnitřní-vnitřní závit, DN 20, PN 42, včetně dodávky materiálu</t>
  </si>
  <si>
    <t>722260811R00</t>
  </si>
  <si>
    <t>Demontáž vodoměrů závitových G 1/2"</t>
  </si>
  <si>
    <t>722260922R00</t>
  </si>
  <si>
    <t>Montáž vodoměrů závitových G 3/4"</t>
  </si>
  <si>
    <t>Odkaz na mn. položky pořadí 27 : 144,00000</t>
  </si>
  <si>
    <t>722280106R00</t>
  </si>
  <si>
    <t>Tlakové zkoušky vodovodního potrubí do DN 32</t>
  </si>
  <si>
    <t>Včetně dodávky vody, uzavření a zabezpečení konců potrubí.</t>
  </si>
  <si>
    <t>722290234R00</t>
  </si>
  <si>
    <t>Proplach a dezinfekce vodovodního potrubí do DN 80</t>
  </si>
  <si>
    <t>Včetně dodání desinfekčního prostředku.</t>
  </si>
  <si>
    <t>Odkaz na mn. položky pořadí 29 : 720,00000</t>
  </si>
  <si>
    <t>733190801R00</t>
  </si>
  <si>
    <t>Demontáž příslušenství potrubí - odřezání objímek dvojitých  DN 50</t>
  </si>
  <si>
    <t>800-731</t>
  </si>
  <si>
    <t>9*3*9</t>
  </si>
  <si>
    <t>734200822R00</t>
  </si>
  <si>
    <t>Demontáž závitových armatur se dvěma závity, přes 1/2 do G 1"</t>
  </si>
  <si>
    <t>Odkaz na mn. položky pořadí 26 : 144,00000</t>
  </si>
  <si>
    <t>998722103R00</t>
  </si>
  <si>
    <t>Přesun hmot pro vnitřní vodovod v objektech výšky do 24 m</t>
  </si>
  <si>
    <t>vodorovně do 50 m</t>
  </si>
  <si>
    <t>725114912R00</t>
  </si>
  <si>
    <t>Opravy klozetových mís  zpětná montáž klozetové mísy a sedátka</t>
  </si>
  <si>
    <t>725110811R00</t>
  </si>
  <si>
    <t>Demontáž klozetů splachovacích</t>
  </si>
  <si>
    <t>soubor</t>
  </si>
  <si>
    <t>725989101R00</t>
  </si>
  <si>
    <t>Montáž dvířek kovových i plastových</t>
  </si>
  <si>
    <t>553476671R1</t>
  </si>
  <si>
    <t>Dvířka revizní do SDK a zdiva,600x400 mm, EI45</t>
  </si>
  <si>
    <t>Specifikace</t>
  </si>
  <si>
    <t>POL3_</t>
  </si>
  <si>
    <t>998725103R00</t>
  </si>
  <si>
    <t>Přesun hmot pro zařizovací předměty v objektech výšky do 24 m</t>
  </si>
  <si>
    <t>767995101R00</t>
  </si>
  <si>
    <t>Výroba a montáž atypických kovovových doplňků staveb hmotnosti do 5 kg</t>
  </si>
  <si>
    <t>kg</t>
  </si>
  <si>
    <t>800-767</t>
  </si>
  <si>
    <t>5*9*9</t>
  </si>
  <si>
    <t>55399994R</t>
  </si>
  <si>
    <t>výrobek kovový zámečnický, atypický</t>
  </si>
  <si>
    <t>SPCM</t>
  </si>
  <si>
    <t>Odkaz na mn. položky pořadí 39 : 405,00000</t>
  </si>
  <si>
    <t>ZK1</t>
  </si>
  <si>
    <t>Pevný bod uložení potrubí</t>
  </si>
  <si>
    <t xml:space="preserve">ks    </t>
  </si>
  <si>
    <t>2*9</t>
  </si>
  <si>
    <t>ZK2</t>
  </si>
  <si>
    <t>Kluzný bod uložení</t>
  </si>
  <si>
    <t>7*9</t>
  </si>
  <si>
    <t>998767203R00</t>
  </si>
  <si>
    <t>Přesun hmot pro kovové stavební doplňk. konstrukce v objektech výšky do 24 m</t>
  </si>
  <si>
    <t>50 m vodorovně</t>
  </si>
  <si>
    <t>784195212R00</t>
  </si>
  <si>
    <t>Malby z malířských směsí otěruvzdorných,  , bělost 82 %, dvojnásobné, Hmota nátěrová typ: malířská; funkce: dekorační; barva: bílá; lesk: matný (G3)</t>
  </si>
  <si>
    <t>800-784</t>
  </si>
  <si>
    <t>Odkaz na mn. položky pořadí 4 : 4,32000</t>
  </si>
  <si>
    <t>979011111R00</t>
  </si>
  <si>
    <t>Svislá doprava suti a vybouraných hmot za prvé podlaží nad nebo pod základním podlažím</t>
  </si>
  <si>
    <t>Přesun suti</t>
  </si>
  <si>
    <t>POL8_</t>
  </si>
  <si>
    <t>979011219R00</t>
  </si>
  <si>
    <t>Svislá doprava suti a vybouraných hmot nošením příplatek zakaždé další podlaží nad prvním základním podlažím</t>
  </si>
  <si>
    <t>979081111RT2</t>
  </si>
  <si>
    <t>Odvoz suti a vybouraných hmot na skládku do 1 km</t>
  </si>
  <si>
    <t>Včetně naložení na dopravní prostředek a složení na skládku, bez poplatku za skládku.</t>
  </si>
  <si>
    <t>979081121R00</t>
  </si>
  <si>
    <t>Odvoz suti a vybouraných hmot na skládku příplatek za každý další 1 km</t>
  </si>
  <si>
    <t>979082121R00</t>
  </si>
  <si>
    <t>Vnitrostaveništní doprava suti a vybouraných hmot příplatek k ceně za každých dalších 5 m</t>
  </si>
  <si>
    <t>979990191R00</t>
  </si>
  <si>
    <t>Poplatek za uložení, plastové výrobky,  , skupina 17 02 03 z Katalogu odpadů</t>
  </si>
  <si>
    <t>979087311R00</t>
  </si>
  <si>
    <t>Vodorovné přemístění suti nošením k místu nakládky vodorovné přemístění suti nošením nebo přehozením, na vzdálenost 10 m</t>
  </si>
  <si>
    <t>800-2</t>
  </si>
  <si>
    <t>nebo vybouraných hmot nošením nebo přehazováním k místu nakládky přístupnému normálním dopravním prostředkům do 10 m,</t>
  </si>
  <si>
    <t>S naložením suti nebo vybouraných hmot do dopravního prostředku a na jejich vyložením, popřípadě přeložením na normální dopravní prostředek.</t>
  </si>
  <si>
    <t>005121010R</t>
  </si>
  <si>
    <t>Vybudování zařízení staveniště</t>
  </si>
  <si>
    <t>Soubor</t>
  </si>
  <si>
    <t>VRN</t>
  </si>
  <si>
    <t>Žlutá</t>
  </si>
  <si>
    <t>POL99_8</t>
  </si>
  <si>
    <t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</si>
  <si>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005124010R</t>
  </si>
  <si>
    <t>Koordinační činnost</t>
  </si>
  <si>
    <t>Koordinace stavebních a technologických dodávek stavby.</t>
  </si>
  <si>
    <t>ON4</t>
  </si>
  <si>
    <t>Dokumentace skutečného provedení stavby (3 paré)</t>
  </si>
  <si>
    <t>kpl</t>
  </si>
  <si>
    <t>ON5</t>
  </si>
  <si>
    <t>Pronájem kontejnerových cisteren na pitnou vodu o objemu 3 m3 vč. dopravy a manip. poplatků</t>
  </si>
  <si>
    <t xml:space="preserve">den   </t>
  </si>
  <si>
    <t>904      R01</t>
  </si>
  <si>
    <t>Hzs-zkousky v ramci montaz.praci, Komplexni vyzkouseni</t>
  </si>
  <si>
    <t>Modrá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</si>
  <si>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</si>
  <si>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</si>
  <si>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</si>
  <si>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ON6</t>
  </si>
  <si>
    <t>Odplombování a zaplombování vodoměru, vč. protokolu o demontáži</t>
  </si>
  <si>
    <t>ks</t>
  </si>
  <si>
    <t>Odkaz na mn. položky pořadí 28 : 144,00000</t>
  </si>
  <si>
    <t>SUM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</si>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</sst>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0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28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2" xfId="0" applyNumberFormat="1" applyFont="1" applyBorder="1" applyAlignment="1">
      <alignment horizontal="right" vertical="center" wrapText="1" shrinkToFit="1"/>
    </xf>
    <xf numFmtId="4" fontId="3" fillId="0" borderId="32" xfId="0" applyNumberFormat="1" applyFont="1" applyBorder="1" applyAlignment="1">
      <alignment horizontal="right" vertical="center" shrinkToFit="1"/>
    </xf>
    <xf numFmtId="4" fontId="0" fillId="0" borderId="32" xfId="0" applyNumberFormat="1" applyBorder="1" applyAlignment="1">
      <alignment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 shrinkToFit="1"/>
    </xf>
    <xf numFmtId="4" fontId="8" fillId="0" borderId="32" xfId="0" applyNumberFormat="1" applyFont="1" applyBorder="1" applyAlignment="1">
      <alignment vertical="center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2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15" fillId="3" borderId="35" xfId="0" applyNumberFormat="1" applyFont="1" applyFill="1" applyBorder="1" applyAlignment="1">
      <alignment vertical="center" wrapText="1" shrinkToFit="1"/>
    </xf>
    <xf numFmtId="4" fontId="15" fillId="3" borderId="35" xfId="0" applyNumberFormat="1" applyFont="1" applyFill="1" applyBorder="1" applyAlignment="1">
      <alignment vertical="center" shrinkToFit="1"/>
    </xf>
    <xf numFmtId="4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6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6" xfId="0" applyNumberFormat="1" applyFont="1" applyFill="1" applyBorder="1" applyAlignment="1">
      <alignment horizontal="center" vertical="center"/>
    </xf>
    <xf numFmtId="4" fontId="7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7" fillId="0" borderId="0" xfId="0" applyFont="1" applyBorder="1" applyAlignment="1">
      <alignment vertical="top"/>
    </xf>
    <xf numFmtId="49" fontId="17" fillId="0" borderId="0" xfId="0" applyNumberFormat="1" applyFont="1" applyBorder="1" applyAlignment="1">
      <alignment vertical="top"/>
    </xf>
    <xf numFmtId="0" fontId="17" fillId="0" borderId="0" xfId="0" applyFont="1" applyBorder="1" applyAlignment="1">
      <alignment horizontal="center" vertical="top" shrinkToFit="1"/>
    </xf>
    <xf numFmtId="165" fontId="17" fillId="0" borderId="0" xfId="0" applyNumberFormat="1" applyFont="1" applyBorder="1" applyAlignment="1">
      <alignment vertical="top" shrinkToFit="1"/>
    </xf>
    <xf numFmtId="4" fontId="17" fillId="0" borderId="0" xfId="0" applyNumberFormat="1" applyFont="1" applyBorder="1" applyAlignment="1">
      <alignment vertical="top" shrinkToFit="1"/>
    </xf>
    <xf numFmtId="4" fontId="17" fillId="4" borderId="0" xfId="0" applyNumberFormat="1" applyFont="1" applyFill="1" applyBorder="1" applyAlignment="1" applyProtection="1">
      <alignment vertical="top" shrinkToFit="1"/>
      <protection locked="0"/>
    </xf>
    <xf numFmtId="165" fontId="18" fillId="0" borderId="0" xfId="0" applyNumberFormat="1" applyFont="1" applyBorder="1" applyAlignment="1">
      <alignment horizontal="center"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7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7" fillId="0" borderId="38" xfId="0" applyFont="1" applyBorder="1" applyAlignment="1">
      <alignment vertical="top"/>
    </xf>
    <xf numFmtId="49" fontId="17" fillId="0" borderId="39" xfId="0" applyNumberFormat="1" applyFont="1" applyBorder="1" applyAlignment="1">
      <alignment vertical="top"/>
    </xf>
    <xf numFmtId="0" fontId="17" fillId="0" borderId="39" xfId="0" applyFont="1" applyBorder="1" applyAlignment="1">
      <alignment horizontal="center" vertical="top" shrinkToFit="1"/>
    </xf>
    <xf numFmtId="165" fontId="17" fillId="0" borderId="39" xfId="0" applyNumberFormat="1" applyFont="1" applyBorder="1" applyAlignment="1">
      <alignment vertical="top" shrinkToFit="1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4" fontId="17" fillId="0" borderId="39" xfId="0" applyNumberFormat="1" applyFont="1" applyBorder="1" applyAlignment="1">
      <alignment vertical="top" shrinkToFit="1"/>
    </xf>
    <xf numFmtId="4" fontId="17" fillId="0" borderId="40" xfId="0" applyNumberFormat="1" applyFont="1" applyBorder="1" applyAlignment="1">
      <alignment vertical="top" shrinkToFit="1"/>
    </xf>
    <xf numFmtId="0" fontId="17" fillId="0" borderId="18" xfId="0" applyNumberFormat="1" applyFont="1" applyBorder="1" applyAlignment="1">
      <alignment vertical="top" wrapText="1"/>
    </xf>
    <xf numFmtId="0" fontId="20" fillId="0" borderId="0" xfId="0" applyNumberFormat="1" applyFont="1" applyAlignment="1">
      <alignment wrapText="1"/>
    </xf>
    <xf numFmtId="0" fontId="19" fillId="0" borderId="0" xfId="0" applyNumberFormat="1" applyFont="1" applyBorder="1" applyAlignment="1">
      <alignment vertical="top" wrapText="1"/>
    </xf>
    <xf numFmtId="0" fontId="17" fillId="0" borderId="41" xfId="0" applyFont="1" applyBorder="1" applyAlignment="1">
      <alignment vertical="top"/>
    </xf>
    <xf numFmtId="49" fontId="17" fillId="0" borderId="42" xfId="0" applyNumberFormat="1" applyFont="1" applyBorder="1" applyAlignment="1">
      <alignment vertical="top"/>
    </xf>
    <xf numFmtId="0" fontId="17" fillId="0" borderId="42" xfId="0" applyFont="1" applyBorder="1" applyAlignment="1">
      <alignment horizontal="center" vertical="top" shrinkToFit="1"/>
    </xf>
    <xf numFmtId="165" fontId="17" fillId="0" borderId="42" xfId="0" applyNumberFormat="1" applyFont="1" applyBorder="1" applyAlignment="1">
      <alignment vertical="top" shrinkToFit="1"/>
    </xf>
    <xf numFmtId="4" fontId="17" fillId="4" borderId="42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4" fontId="17" fillId="0" borderId="43" xfId="0" applyNumberFormat="1" applyFont="1" applyBorder="1" applyAlignment="1">
      <alignment vertical="top" shrinkToFit="1"/>
    </xf>
    <xf numFmtId="0" fontId="19" fillId="0" borderId="18" xfId="0" applyNumberFormat="1" applyFont="1" applyBorder="1" applyAlignment="1">
      <alignment vertical="top" wrapText="1"/>
    </xf>
    <xf numFmtId="165" fontId="17" fillId="4" borderId="0" xfId="0" applyNumberFormat="1" applyFont="1" applyFill="1" applyBorder="1" applyAlignment="1" applyProtection="1">
      <alignment vertical="top" shrinkToFit="1"/>
      <protection locked="0"/>
    </xf>
    <xf numFmtId="0" fontId="17" fillId="0" borderId="0" xfId="0" applyNumberFormat="1" applyFont="1" applyBorder="1" applyAlignment="1">
      <alignment vertical="top"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7" fillId="0" borderId="39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Border="1" applyAlignment="1">
      <alignment horizontal="left" vertical="top" wrapText="1"/>
    </xf>
    <xf numFmtId="0" fontId="19" fillId="0" borderId="0" xfId="0" applyNumberFormat="1" applyFont="1" applyBorder="1" applyAlignment="1">
      <alignment horizontal="left" vertical="top" wrapText="1"/>
    </xf>
    <xf numFmtId="49" fontId="17" fillId="0" borderId="42" xfId="0" applyNumberFormat="1" applyFont="1" applyBorder="1" applyAlignment="1">
      <alignment horizontal="left" vertical="top" wrapText="1"/>
    </xf>
    <xf numFmtId="0" fontId="19" fillId="0" borderId="18" xfId="0" applyNumberFormat="1" applyFont="1" applyBorder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1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76" t="s">
        <v>39</v>
      </c>
      <c r="B2" s="76"/>
      <c r="C2" s="76"/>
      <c r="D2" s="76"/>
      <c r="E2" s="76"/>
      <c r="F2" s="76"/>
      <c r="G2" s="76"/>
    </row>
  </sheetData>
  <sheetProtection algorithmName="SHA-512" hashValue="DcqF3VU0xS4sKh5npqjUF5rFRuCLE8u32bdYIzcUG930uSoVS/33as9XjJVYe/Z/iG7ZSCkhJrGWQ+16U7W0dw==" saltValue="SN1eFwIMw6t9leWO98bEUw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7"/>
  <sheetViews>
    <sheetView showGridLines="0" topLeftCell="B23" zoomScaleNormal="100" zoomScaleSheetLayoutView="75" workbookViewId="0">
      <selection activeCell="A29" sqref="A29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">
      <c r="A2" s="2"/>
      <c r="B2" s="112" t="s">
        <v>22</v>
      </c>
      <c r="C2" s="113"/>
      <c r="D2" s="114" t="s">
        <v>47</v>
      </c>
      <c r="E2" s="115" t="s">
        <v>48</v>
      </c>
      <c r="F2" s="116"/>
      <c r="G2" s="116"/>
      <c r="H2" s="116"/>
      <c r="I2" s="116"/>
      <c r="J2" s="117"/>
      <c r="O2" s="1"/>
    </row>
    <row r="3" spans="1:15" ht="27" customHeight="1" x14ac:dyDescent="0.2">
      <c r="A3" s="2"/>
      <c r="B3" s="118" t="s">
        <v>45</v>
      </c>
      <c r="C3" s="113"/>
      <c r="D3" s="119" t="s">
        <v>43</v>
      </c>
      <c r="E3" s="120" t="s">
        <v>44</v>
      </c>
      <c r="F3" s="121"/>
      <c r="G3" s="121"/>
      <c r="H3" s="121"/>
      <c r="I3" s="121"/>
      <c r="J3" s="122"/>
    </row>
    <row r="4" spans="1:15" ht="23.25" customHeight="1" x14ac:dyDescent="0.2">
      <c r="A4" s="111">
        <v>3477662</v>
      </c>
      <c r="B4" s="123" t="s">
        <v>46</v>
      </c>
      <c r="C4" s="124"/>
      <c r="D4" s="125" t="s">
        <v>43</v>
      </c>
      <c r="E4" s="126" t="s">
        <v>44</v>
      </c>
      <c r="F4" s="127"/>
      <c r="G4" s="127"/>
      <c r="H4" s="127"/>
      <c r="I4" s="127"/>
      <c r="J4" s="128"/>
    </row>
    <row r="5" spans="1:15" ht="24" customHeight="1" x14ac:dyDescent="0.2">
      <c r="A5" s="2"/>
      <c r="B5" s="31" t="s">
        <v>42</v>
      </c>
      <c r="D5" s="92"/>
      <c r="E5" s="93"/>
      <c r="F5" s="93"/>
      <c r="G5" s="93"/>
      <c r="H5" s="18" t="s">
        <v>40</v>
      </c>
      <c r="I5" s="22"/>
      <c r="J5" s="8"/>
    </row>
    <row r="6" spans="1:15" ht="15.75" customHeight="1" x14ac:dyDescent="0.2">
      <c r="A6" s="2"/>
      <c r="B6" s="28"/>
      <c r="C6" s="55"/>
      <c r="D6" s="86"/>
      <c r="E6" s="94"/>
      <c r="F6" s="94"/>
      <c r="G6" s="94"/>
      <c r="H6" s="18" t="s">
        <v>34</v>
      </c>
      <c r="I6" s="22"/>
      <c r="J6" s="8"/>
    </row>
    <row r="7" spans="1:15" ht="15.75" customHeight="1" x14ac:dyDescent="0.2">
      <c r="A7" s="2"/>
      <c r="B7" s="29"/>
      <c r="C7" s="56"/>
      <c r="D7" s="53"/>
      <c r="E7" s="95"/>
      <c r="F7" s="96"/>
      <c r="G7" s="96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 x14ac:dyDescent="0.2">
      <c r="A12" s="2"/>
      <c r="B12" s="28"/>
      <c r="C12" s="55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 x14ac:dyDescent="0.2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87"/>
      <c r="F15" s="87"/>
      <c r="G15" s="88"/>
      <c r="H15" s="88"/>
      <c r="I15" s="88" t="s">
        <v>29</v>
      </c>
      <c r="J15" s="89"/>
    </row>
    <row r="16" spans="1:15" ht="23.25" customHeight="1" x14ac:dyDescent="0.2">
      <c r="A16" s="199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SUMIF(F53:F63,A16,I53:I63)+SUMIF(F53:F63,"PSU",I53:I63)</f>
        <v>0</v>
      </c>
      <c r="J16" s="85"/>
    </row>
    <row r="17" spans="1:10" ht="23.25" customHeight="1" x14ac:dyDescent="0.2">
      <c r="A17" s="199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SUMIF(F53:F63,A17,I53:I63)</f>
        <v>0</v>
      </c>
      <c r="J17" s="85"/>
    </row>
    <row r="18" spans="1:10" ht="23.25" customHeight="1" x14ac:dyDescent="0.2">
      <c r="A18" s="199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SUMIF(F53:F63,A18,I53:I63)</f>
        <v>0</v>
      </c>
      <c r="J18" s="85"/>
    </row>
    <row r="19" spans="1:10" ht="23.25" customHeight="1" x14ac:dyDescent="0.2">
      <c r="A19" s="199" t="s">
        <v>79</v>
      </c>
      <c r="B19" s="38" t="s">
        <v>27</v>
      </c>
      <c r="C19" s="62"/>
      <c r="D19" s="63"/>
      <c r="E19" s="83"/>
      <c r="F19" s="84"/>
      <c r="G19" s="83"/>
      <c r="H19" s="84"/>
      <c r="I19" s="83">
        <f>SUMIF(F53:F63,A19,I53:I63)</f>
        <v>0</v>
      </c>
      <c r="J19" s="85"/>
    </row>
    <row r="20" spans="1:10" ht="23.25" customHeight="1" x14ac:dyDescent="0.2">
      <c r="A20" s="199" t="s">
        <v>80</v>
      </c>
      <c r="B20" s="38" t="s">
        <v>28</v>
      </c>
      <c r="C20" s="62"/>
      <c r="D20" s="63"/>
      <c r="E20" s="83"/>
      <c r="F20" s="84"/>
      <c r="G20" s="83"/>
      <c r="H20" s="84"/>
      <c r="I20" s="83">
        <f>SUMIF(F53:F63,A20,I53:I63)</f>
        <v>0</v>
      </c>
      <c r="J20" s="85"/>
    </row>
    <row r="21" spans="1:10" ht="23.25" customHeight="1" x14ac:dyDescent="0.2">
      <c r="A21" s="2"/>
      <c r="B21" s="48" t="s">
        <v>29</v>
      </c>
      <c r="C21" s="64"/>
      <c r="D21" s="65"/>
      <c r="E21" s="90"/>
      <c r="F21" s="91"/>
      <c r="G21" s="90"/>
      <c r="H21" s="91"/>
      <c r="I21" s="90">
        <f>SUM(I16:J20)</f>
        <v>0</v>
      </c>
      <c r="J21" s="102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/>
      <c r="B23" s="38" t="s">
        <v>12</v>
      </c>
      <c r="C23" s="62"/>
      <c r="D23" s="63"/>
      <c r="E23" s="67">
        <v>12</v>
      </c>
      <c r="F23" s="39" t="s">
        <v>0</v>
      </c>
      <c r="G23" s="100">
        <f>ZakladDPHSniVypocet</f>
        <v>0</v>
      </c>
      <c r="H23" s="101"/>
      <c r="I23" s="101"/>
      <c r="J23" s="40" t="str">
        <f t="shared" ref="J23:J28" si="0">Mena</f>
        <v>CZK</v>
      </c>
    </row>
    <row r="24" spans="1:10" ht="23.25" hidden="1" customHeight="1" x14ac:dyDescent="0.2">
      <c r="A24" s="2"/>
      <c r="B24" s="38" t="s">
        <v>13</v>
      </c>
      <c r="C24" s="62"/>
      <c r="D24" s="63"/>
      <c r="E24" s="67">
        <f>SazbaDPH1</f>
        <v>12</v>
      </c>
      <c r="F24" s="39" t="s">
        <v>0</v>
      </c>
      <c r="G24" s="98">
        <f>I23*E23/100</f>
        <v>0</v>
      </c>
      <c r="H24" s="99"/>
      <c r="I24" s="99"/>
      <c r="J24" s="40" t="str">
        <f t="shared" si="0"/>
        <v>CZK</v>
      </c>
    </row>
    <row r="25" spans="1:10" ht="23.25" customHeight="1" x14ac:dyDescent="0.2">
      <c r="A25" s="2"/>
      <c r="B25" s="38" t="s">
        <v>14</v>
      </c>
      <c r="C25" s="62"/>
      <c r="D25" s="63"/>
      <c r="E25" s="67">
        <v>21</v>
      </c>
      <c r="F25" s="39" t="s">
        <v>0</v>
      </c>
      <c r="G25" s="100">
        <f>ZakladDPHZaklVypocet</f>
        <v>0</v>
      </c>
      <c r="H25" s="101"/>
      <c r="I25" s="101"/>
      <c r="J25" s="40" t="str">
        <f t="shared" si="0"/>
        <v>CZK</v>
      </c>
    </row>
    <row r="26" spans="1:10" ht="23.25" hidden="1" customHeight="1" x14ac:dyDescent="0.2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I25*E25/100</f>
        <v>0</v>
      </c>
      <c r="H26" s="81"/>
      <c r="I26" s="81"/>
      <c r="J26" s="37" t="str">
        <f t="shared" si="0"/>
        <v>CZK</v>
      </c>
    </row>
    <row r="27" spans="1:10" ht="23.25" customHeight="1" thickBot="1" x14ac:dyDescent="0.25">
      <c r="A27" s="2">
        <f>ZakladDPHSni+ZakladDPHZakl</f>
        <v>0</v>
      </c>
      <c r="B27" s="31" t="s">
        <v>4</v>
      </c>
      <c r="C27" s="70"/>
      <c r="D27" s="71"/>
      <c r="E27" s="70"/>
      <c r="F27" s="16"/>
      <c r="G27" s="82">
        <f>CenaCelkemBezDPH-(ZakladDPHSni+ZakladDPHZakl)</f>
        <v>0</v>
      </c>
      <c r="H27" s="82"/>
      <c r="I27" s="82"/>
      <c r="J27" s="41" t="str">
        <f t="shared" si="0"/>
        <v>CZK</v>
      </c>
    </row>
    <row r="28" spans="1:10" ht="27.75" customHeight="1" thickBot="1" x14ac:dyDescent="0.25">
      <c r="A28" s="2">
        <f>(A27-INT(A27))*100</f>
        <v>0</v>
      </c>
      <c r="B28" s="168" t="s">
        <v>23</v>
      </c>
      <c r="C28" s="169"/>
      <c r="D28" s="169"/>
      <c r="E28" s="170"/>
      <c r="F28" s="171"/>
      <c r="G28" s="172">
        <f>A27</f>
        <v>0</v>
      </c>
      <c r="H28" s="172"/>
      <c r="I28" s="172"/>
      <c r="J28" s="173" t="str">
        <f t="shared" si="0"/>
        <v>CZK</v>
      </c>
    </row>
    <row r="29" spans="1:10" ht="27.75" hidden="1" customHeight="1" thickBot="1" x14ac:dyDescent="0.25">
      <c r="A29" s="2"/>
      <c r="B29" s="168" t="s">
        <v>35</v>
      </c>
      <c r="C29" s="174"/>
      <c r="D29" s="174"/>
      <c r="E29" s="174"/>
      <c r="F29" s="175"/>
      <c r="G29" s="176">
        <f>ZakladDPHSni+DPHSni+ZakladDPHZakl+DPHZakl+Zaokrouhleni</f>
        <v>0</v>
      </c>
      <c r="H29" s="176"/>
      <c r="I29" s="176"/>
      <c r="J29" s="177" t="s">
        <v>52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103"/>
      <c r="E34" s="104"/>
      <c r="G34" s="105"/>
      <c r="H34" s="106"/>
      <c r="I34" s="106"/>
      <c r="J34" s="25"/>
    </row>
    <row r="35" spans="1:10" ht="12.75" customHeight="1" x14ac:dyDescent="0.2">
      <c r="A35" s="2"/>
      <c r="B35" s="2"/>
      <c r="D35" s="97" t="s">
        <v>2</v>
      </c>
      <c r="E35" s="97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137" t="s">
        <v>16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hidden="1" customHeight="1" x14ac:dyDescent="0.2">
      <c r="A38" s="136" t="s">
        <v>37</v>
      </c>
      <c r="B38" s="141" t="s">
        <v>17</v>
      </c>
      <c r="C38" s="142" t="s">
        <v>5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18</v>
      </c>
      <c r="I38" s="145" t="s">
        <v>1</v>
      </c>
      <c r="J38" s="146" t="s">
        <v>0</v>
      </c>
    </row>
    <row r="39" spans="1:10" ht="25.5" hidden="1" customHeight="1" x14ac:dyDescent="0.2">
      <c r="A39" s="136">
        <v>1</v>
      </c>
      <c r="B39" s="147" t="s">
        <v>49</v>
      </c>
      <c r="C39" s="148"/>
      <c r="D39" s="148"/>
      <c r="E39" s="148"/>
      <c r="F39" s="149">
        <f>'D.1 D.1 Pol'!AE151</f>
        <v>0</v>
      </c>
      <c r="G39" s="150">
        <f>'D.1 D.1 Pol'!AF151</f>
        <v>0</v>
      </c>
      <c r="H39" s="151"/>
      <c r="I39" s="152">
        <f>F39+G39+H39</f>
        <v>0</v>
      </c>
      <c r="J39" s="153" t="str">
        <f>IF(CenaCelkemVypocet=0,"",I39/CenaCelkemVypocet*100)</f>
        <v/>
      </c>
    </row>
    <row r="40" spans="1:10" ht="25.5" hidden="1" customHeight="1" x14ac:dyDescent="0.2">
      <c r="A40" s="136">
        <v>2</v>
      </c>
      <c r="B40" s="154"/>
      <c r="C40" s="155" t="s">
        <v>50</v>
      </c>
      <c r="D40" s="155"/>
      <c r="E40" s="155"/>
      <c r="F40" s="156"/>
      <c r="G40" s="157"/>
      <c r="H40" s="157"/>
      <c r="I40" s="158"/>
      <c r="J40" s="159"/>
    </row>
    <row r="41" spans="1:10" ht="25.5" hidden="1" customHeight="1" x14ac:dyDescent="0.2">
      <c r="A41" s="136">
        <v>2</v>
      </c>
      <c r="B41" s="154" t="s">
        <v>43</v>
      </c>
      <c r="C41" s="155" t="s">
        <v>44</v>
      </c>
      <c r="D41" s="155"/>
      <c r="E41" s="155"/>
      <c r="F41" s="156">
        <f>'D.1 D.1 Pol'!AE151</f>
        <v>0</v>
      </c>
      <c r="G41" s="157">
        <f>'D.1 D.1 Pol'!AF151</f>
        <v>0</v>
      </c>
      <c r="H41" s="157"/>
      <c r="I41" s="158">
        <f>F41+G41+H41</f>
        <v>0</v>
      </c>
      <c r="J41" s="159" t="str">
        <f>IF(CenaCelkemVypocet=0,"",I41/CenaCelkemVypocet*100)</f>
        <v/>
      </c>
    </row>
    <row r="42" spans="1:10" ht="25.5" hidden="1" customHeight="1" x14ac:dyDescent="0.2">
      <c r="A42" s="136">
        <v>3</v>
      </c>
      <c r="B42" s="160" t="s">
        <v>43</v>
      </c>
      <c r="C42" s="148" t="s">
        <v>44</v>
      </c>
      <c r="D42" s="148"/>
      <c r="E42" s="148"/>
      <c r="F42" s="161">
        <f>'D.1 D.1 Pol'!AE151</f>
        <v>0</v>
      </c>
      <c r="G42" s="151">
        <f>'D.1 D.1 Pol'!AF151</f>
        <v>0</v>
      </c>
      <c r="H42" s="151"/>
      <c r="I42" s="152">
        <f>F42+G42+H42</f>
        <v>0</v>
      </c>
      <c r="J42" s="153" t="str">
        <f>IF(CenaCelkemVypocet=0,"",I42/CenaCelkemVypocet*100)</f>
        <v/>
      </c>
    </row>
    <row r="43" spans="1:10" ht="25.5" hidden="1" customHeight="1" x14ac:dyDescent="0.2">
      <c r="A43" s="136"/>
      <c r="B43" s="162" t="s">
        <v>51</v>
      </c>
      <c r="C43" s="163"/>
      <c r="D43" s="163"/>
      <c r="E43" s="163"/>
      <c r="F43" s="164">
        <f>SUMIF(A39:A42,"=1",F39:F42)</f>
        <v>0</v>
      </c>
      <c r="G43" s="165">
        <f>SUMIF(A39:A42,"=1",G39:G42)</f>
        <v>0</v>
      </c>
      <c r="H43" s="165">
        <f>SUMIF(A39:A42,"=1",H39:H42)</f>
        <v>0</v>
      </c>
      <c r="I43" s="166">
        <f>SUMIF(A39:A42,"=1",I39:I42)</f>
        <v>0</v>
      </c>
      <c r="J43" s="167">
        <f>SUMIF(A39:A42,"=1",J39:J42)</f>
        <v>0</v>
      </c>
    </row>
    <row r="45" spans="1:10" x14ac:dyDescent="0.2">
      <c r="A45" t="s">
        <v>53</v>
      </c>
      <c r="B45" t="s">
        <v>54</v>
      </c>
    </row>
    <row r="46" spans="1:10" x14ac:dyDescent="0.2">
      <c r="A46" t="s">
        <v>55</v>
      </c>
      <c r="B46" t="s">
        <v>56</v>
      </c>
    </row>
    <row r="47" spans="1:10" x14ac:dyDescent="0.2">
      <c r="A47" t="s">
        <v>57</v>
      </c>
      <c r="B47" t="s">
        <v>58</v>
      </c>
    </row>
    <row r="50" spans="1:10" ht="15.75" x14ac:dyDescent="0.25">
      <c r="B50" s="178" t="s">
        <v>59</v>
      </c>
    </row>
    <row r="52" spans="1:10" ht="25.5" customHeight="1" x14ac:dyDescent="0.2">
      <c r="A52" s="180"/>
      <c r="B52" s="183" t="s">
        <v>17</v>
      </c>
      <c r="C52" s="183" t="s">
        <v>5</v>
      </c>
      <c r="D52" s="184"/>
      <c r="E52" s="184"/>
      <c r="F52" s="185" t="s">
        <v>60</v>
      </c>
      <c r="G52" s="185"/>
      <c r="H52" s="185"/>
      <c r="I52" s="185" t="s">
        <v>29</v>
      </c>
      <c r="J52" s="185" t="s">
        <v>0</v>
      </c>
    </row>
    <row r="53" spans="1:10" ht="36.75" customHeight="1" x14ac:dyDescent="0.2">
      <c r="A53" s="181"/>
      <c r="B53" s="186" t="s">
        <v>61</v>
      </c>
      <c r="C53" s="187" t="s">
        <v>62</v>
      </c>
      <c r="D53" s="188"/>
      <c r="E53" s="188"/>
      <c r="F53" s="195" t="s">
        <v>24</v>
      </c>
      <c r="G53" s="196"/>
      <c r="H53" s="196"/>
      <c r="I53" s="196">
        <f>'D.1 D.1 Pol'!G8</f>
        <v>0</v>
      </c>
      <c r="J53" s="192" t="str">
        <f>IF(I64=0,"",I53/I64*100)</f>
        <v/>
      </c>
    </row>
    <row r="54" spans="1:10" ht="36.75" customHeight="1" x14ac:dyDescent="0.2">
      <c r="A54" s="181"/>
      <c r="B54" s="186" t="s">
        <v>63</v>
      </c>
      <c r="C54" s="187" t="s">
        <v>64</v>
      </c>
      <c r="D54" s="188"/>
      <c r="E54" s="188"/>
      <c r="F54" s="195" t="s">
        <v>24</v>
      </c>
      <c r="G54" s="196"/>
      <c r="H54" s="196"/>
      <c r="I54" s="196">
        <f>'D.1 D.1 Pol'!G23</f>
        <v>0</v>
      </c>
      <c r="J54" s="192" t="str">
        <f>IF(I64=0,"",I54/I64*100)</f>
        <v/>
      </c>
    </row>
    <row r="55" spans="1:10" ht="36.75" customHeight="1" x14ac:dyDescent="0.2">
      <c r="A55" s="181"/>
      <c r="B55" s="186" t="s">
        <v>65</v>
      </c>
      <c r="C55" s="187" t="s">
        <v>66</v>
      </c>
      <c r="D55" s="188"/>
      <c r="E55" s="188"/>
      <c r="F55" s="195" t="s">
        <v>24</v>
      </c>
      <c r="G55" s="196"/>
      <c r="H55" s="196"/>
      <c r="I55" s="196">
        <f>'D.1 D.1 Pol'!G26</f>
        <v>0</v>
      </c>
      <c r="J55" s="192" t="str">
        <f>IF(I64=0,"",I55/I64*100)</f>
        <v/>
      </c>
    </row>
    <row r="56" spans="1:10" ht="36.75" customHeight="1" x14ac:dyDescent="0.2">
      <c r="A56" s="181"/>
      <c r="B56" s="186" t="s">
        <v>67</v>
      </c>
      <c r="C56" s="187" t="s">
        <v>67</v>
      </c>
      <c r="D56" s="188"/>
      <c r="E56" s="188"/>
      <c r="F56" s="195" t="s">
        <v>24</v>
      </c>
      <c r="G56" s="196"/>
      <c r="H56" s="196"/>
      <c r="I56" s="196">
        <f>'D.1 D.1 Pol'!G29</f>
        <v>0</v>
      </c>
      <c r="J56" s="192" t="str">
        <f>IF(I64=0,"",I56/I64*100)</f>
        <v/>
      </c>
    </row>
    <row r="57" spans="1:10" ht="36.75" customHeight="1" x14ac:dyDescent="0.2">
      <c r="A57" s="181"/>
      <c r="B57" s="186" t="s">
        <v>68</v>
      </c>
      <c r="C57" s="187" t="s">
        <v>69</v>
      </c>
      <c r="D57" s="188"/>
      <c r="E57" s="188"/>
      <c r="F57" s="195" t="s">
        <v>25</v>
      </c>
      <c r="G57" s="196"/>
      <c r="H57" s="196"/>
      <c r="I57" s="196">
        <f>'D.1 D.1 Pol'!G37</f>
        <v>0</v>
      </c>
      <c r="J57" s="192" t="str">
        <f>IF(I64=0,"",I57/I64*100)</f>
        <v/>
      </c>
    </row>
    <row r="58" spans="1:10" ht="36.75" customHeight="1" x14ac:dyDescent="0.2">
      <c r="A58" s="181"/>
      <c r="B58" s="186" t="s">
        <v>70</v>
      </c>
      <c r="C58" s="187" t="s">
        <v>71</v>
      </c>
      <c r="D58" s="188"/>
      <c r="E58" s="188"/>
      <c r="F58" s="195" t="s">
        <v>25</v>
      </c>
      <c r="G58" s="196"/>
      <c r="H58" s="196"/>
      <c r="I58" s="196">
        <f>'D.1 D.1 Pol'!G105</f>
        <v>0</v>
      </c>
      <c r="J58" s="192" t="str">
        <f>IF(I64=0,"",I58/I64*100)</f>
        <v/>
      </c>
    </row>
    <row r="59" spans="1:10" ht="36.75" customHeight="1" x14ac:dyDescent="0.2">
      <c r="A59" s="181"/>
      <c r="B59" s="186" t="s">
        <v>72</v>
      </c>
      <c r="C59" s="187" t="s">
        <v>73</v>
      </c>
      <c r="D59" s="188"/>
      <c r="E59" s="188"/>
      <c r="F59" s="195" t="s">
        <v>25</v>
      </c>
      <c r="G59" s="196"/>
      <c r="H59" s="196"/>
      <c r="I59" s="196">
        <f>'D.1 D.1 Pol'!G112</f>
        <v>0</v>
      </c>
      <c r="J59" s="192" t="str">
        <f>IF(I64=0,"",I59/I64*100)</f>
        <v/>
      </c>
    </row>
    <row r="60" spans="1:10" ht="36.75" customHeight="1" x14ac:dyDescent="0.2">
      <c r="A60" s="181"/>
      <c r="B60" s="186" t="s">
        <v>74</v>
      </c>
      <c r="C60" s="187" t="s">
        <v>75</v>
      </c>
      <c r="D60" s="188"/>
      <c r="E60" s="188"/>
      <c r="F60" s="195" t="s">
        <v>25</v>
      </c>
      <c r="G60" s="196"/>
      <c r="H60" s="196"/>
      <c r="I60" s="196">
        <f>'D.1 D.1 Pol'!G123</f>
        <v>0</v>
      </c>
      <c r="J60" s="192" t="str">
        <f>IF(I64=0,"",I60/I64*100)</f>
        <v/>
      </c>
    </row>
    <row r="61" spans="1:10" ht="36.75" customHeight="1" x14ac:dyDescent="0.2">
      <c r="A61" s="181"/>
      <c r="B61" s="186" t="s">
        <v>76</v>
      </c>
      <c r="C61" s="187" t="s">
        <v>77</v>
      </c>
      <c r="D61" s="188"/>
      <c r="E61" s="188"/>
      <c r="F61" s="195" t="s">
        <v>78</v>
      </c>
      <c r="G61" s="196"/>
      <c r="H61" s="196"/>
      <c r="I61" s="196">
        <f>'D.1 D.1 Pol'!G126</f>
        <v>0</v>
      </c>
      <c r="J61" s="192" t="str">
        <f>IF(I64=0,"",I61/I64*100)</f>
        <v/>
      </c>
    </row>
    <row r="62" spans="1:10" ht="36.75" customHeight="1" x14ac:dyDescent="0.2">
      <c r="A62" s="181"/>
      <c r="B62" s="186" t="s">
        <v>79</v>
      </c>
      <c r="C62" s="187" t="s">
        <v>27</v>
      </c>
      <c r="D62" s="188"/>
      <c r="E62" s="188"/>
      <c r="F62" s="195" t="s">
        <v>79</v>
      </c>
      <c r="G62" s="196"/>
      <c r="H62" s="196"/>
      <c r="I62" s="196">
        <f>'D.1 D.1 Pol'!G137</f>
        <v>0</v>
      </c>
      <c r="J62" s="192" t="str">
        <f>IF(I64=0,"",I62/I64*100)</f>
        <v/>
      </c>
    </row>
    <row r="63" spans="1:10" ht="36.75" customHeight="1" x14ac:dyDescent="0.2">
      <c r="A63" s="181"/>
      <c r="B63" s="186" t="s">
        <v>80</v>
      </c>
      <c r="C63" s="187" t="s">
        <v>28</v>
      </c>
      <c r="D63" s="188"/>
      <c r="E63" s="188"/>
      <c r="F63" s="195" t="s">
        <v>80</v>
      </c>
      <c r="G63" s="196"/>
      <c r="H63" s="196"/>
      <c r="I63" s="196">
        <f>'D.1 D.1 Pol'!G142</f>
        <v>0</v>
      </c>
      <c r="J63" s="192" t="str">
        <f>IF(I64=0,"",I63/I64*100)</f>
        <v/>
      </c>
    </row>
    <row r="64" spans="1:10" ht="25.5" customHeight="1" x14ac:dyDescent="0.2">
      <c r="A64" s="182"/>
      <c r="B64" s="189" t="s">
        <v>1</v>
      </c>
      <c r="C64" s="190"/>
      <c r="D64" s="191"/>
      <c r="E64" s="191"/>
      <c r="F64" s="197"/>
      <c r="G64" s="198"/>
      <c r="H64" s="198"/>
      <c r="I64" s="198">
        <f>SUM(I53:I63)</f>
        <v>0</v>
      </c>
      <c r="J64" s="193">
        <f>SUM(J53:J63)</f>
        <v>0</v>
      </c>
    </row>
    <row r="65" spans="6:10" x14ac:dyDescent="0.2">
      <c r="F65" s="135"/>
      <c r="G65" s="135"/>
      <c r="H65" s="135"/>
      <c r="I65" s="135"/>
      <c r="J65" s="194"/>
    </row>
    <row r="66" spans="6:10" x14ac:dyDescent="0.2">
      <c r="F66" s="135"/>
      <c r="G66" s="135"/>
      <c r="H66" s="135"/>
      <c r="I66" s="135"/>
      <c r="J66" s="194"/>
    </row>
    <row r="67" spans="6:10" x14ac:dyDescent="0.2">
      <c r="F67" s="135"/>
      <c r="G67" s="135"/>
      <c r="H67" s="135"/>
      <c r="I67" s="135"/>
      <c r="J67" s="194"/>
    </row>
  </sheetData>
  <sheetProtection algorithmName="SHA-512" hashValue="Oz9xwUl4nu2ORykEOry8u3QyL7QBe40U+JrZVbYr7UY1baL4KNDdbI/tlSAyX3y2+THb1m98Bo/F4rsXKktM/A==" saltValue="K32+4j1H8obdC9vmQcn6og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7">
    <mergeCell ref="C63:E63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7" t="s">
        <v>6</v>
      </c>
      <c r="B1" s="107"/>
      <c r="C1" s="108"/>
      <c r="D1" s="107"/>
      <c r="E1" s="107"/>
      <c r="F1" s="107"/>
      <c r="G1" s="107"/>
    </row>
    <row r="2" spans="1:7" ht="24.95" customHeight="1" x14ac:dyDescent="0.2">
      <c r="A2" s="50" t="s">
        <v>7</v>
      </c>
      <c r="B2" s="49"/>
      <c r="C2" s="109"/>
      <c r="D2" s="109"/>
      <c r="E2" s="109"/>
      <c r="F2" s="109"/>
      <c r="G2" s="110"/>
    </row>
    <row r="3" spans="1:7" ht="24.95" customHeight="1" x14ac:dyDescent="0.2">
      <c r="A3" s="50" t="s">
        <v>8</v>
      </c>
      <c r="B3" s="49"/>
      <c r="C3" s="109"/>
      <c r="D3" s="109"/>
      <c r="E3" s="109"/>
      <c r="F3" s="109"/>
      <c r="G3" s="110"/>
    </row>
    <row r="4" spans="1:7" ht="24.95" customHeight="1" x14ac:dyDescent="0.2">
      <c r="A4" s="50" t="s">
        <v>9</v>
      </c>
      <c r="B4" s="49"/>
      <c r="C4" s="109"/>
      <c r="D4" s="109"/>
      <c r="E4" s="109"/>
      <c r="F4" s="109"/>
      <c r="G4" s="110"/>
    </row>
    <row r="5" spans="1:7" x14ac:dyDescent="0.2">
      <c r="B5" s="4"/>
      <c r="C5" s="5"/>
      <c r="D5" s="6"/>
    </row>
  </sheetData>
  <sheetProtection algorithmName="SHA-512" hashValue="erLiVWVnWAkxLBiiOLPepY+DeOgNf3mwaP+enLtKRxRZQzOCkYXbgmd39AqUTjNMF7Czd8ILL3OYJ3EjVU3zRw==" saltValue="s7lU17P8fI/Frcn0SwqmoA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31761-C335-49B1-8413-AD691234412F}">
  <sheetPr>
    <outlinePr summaryBelow="0"/>
  </sheetPr>
  <dimension ref="A1:BH5000"/>
  <sheetViews>
    <sheetView tabSelected="1"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9" customWidth="1"/>
    <col min="3" max="3" width="63.28515625" style="17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00" t="s">
        <v>81</v>
      </c>
      <c r="B1" s="200"/>
      <c r="C1" s="200"/>
      <c r="D1" s="200"/>
      <c r="E1" s="200"/>
      <c r="F1" s="200"/>
      <c r="G1" s="200"/>
      <c r="AG1" t="s">
        <v>82</v>
      </c>
    </row>
    <row r="2" spans="1:60" ht="24.95" customHeight="1" x14ac:dyDescent="0.2">
      <c r="A2" s="201" t="s">
        <v>7</v>
      </c>
      <c r="B2" s="49" t="s">
        <v>47</v>
      </c>
      <c r="C2" s="204" t="s">
        <v>48</v>
      </c>
      <c r="D2" s="202"/>
      <c r="E2" s="202"/>
      <c r="F2" s="202"/>
      <c r="G2" s="203"/>
      <c r="AG2" t="s">
        <v>83</v>
      </c>
    </row>
    <row r="3" spans="1:60" ht="24.95" customHeight="1" x14ac:dyDescent="0.2">
      <c r="A3" s="201" t="s">
        <v>8</v>
      </c>
      <c r="B3" s="49" t="s">
        <v>43</v>
      </c>
      <c r="C3" s="204" t="s">
        <v>44</v>
      </c>
      <c r="D3" s="202"/>
      <c r="E3" s="202"/>
      <c r="F3" s="202"/>
      <c r="G3" s="203"/>
      <c r="AC3" s="179" t="s">
        <v>83</v>
      </c>
      <c r="AG3" t="s">
        <v>84</v>
      </c>
    </row>
    <row r="4" spans="1:60" ht="24.95" customHeight="1" x14ac:dyDescent="0.2">
      <c r="A4" s="205" t="s">
        <v>9</v>
      </c>
      <c r="B4" s="206" t="s">
        <v>43</v>
      </c>
      <c r="C4" s="207" t="s">
        <v>44</v>
      </c>
      <c r="D4" s="208"/>
      <c r="E4" s="208"/>
      <c r="F4" s="208"/>
      <c r="G4" s="209"/>
      <c r="AG4" t="s">
        <v>85</v>
      </c>
    </row>
    <row r="5" spans="1:60" x14ac:dyDescent="0.2">
      <c r="D5" s="10"/>
    </row>
    <row r="6" spans="1:60" ht="38.25" x14ac:dyDescent="0.2">
      <c r="A6" s="211" t="s">
        <v>86</v>
      </c>
      <c r="B6" s="213" t="s">
        <v>87</v>
      </c>
      <c r="C6" s="213" t="s">
        <v>88</v>
      </c>
      <c r="D6" s="212" t="s">
        <v>89</v>
      </c>
      <c r="E6" s="211" t="s">
        <v>90</v>
      </c>
      <c r="F6" s="210" t="s">
        <v>91</v>
      </c>
      <c r="G6" s="211" t="s">
        <v>29</v>
      </c>
      <c r="H6" s="214" t="s">
        <v>30</v>
      </c>
      <c r="I6" s="214" t="s">
        <v>92</v>
      </c>
      <c r="J6" s="214" t="s">
        <v>31</v>
      </c>
      <c r="K6" s="214" t="s">
        <v>93</v>
      </c>
      <c r="L6" s="214" t="s">
        <v>94</v>
      </c>
      <c r="M6" s="214" t="s">
        <v>95</v>
      </c>
      <c r="N6" s="214" t="s">
        <v>96</v>
      </c>
      <c r="O6" s="214" t="s">
        <v>97</v>
      </c>
      <c r="P6" s="214" t="s">
        <v>98</v>
      </c>
      <c r="Q6" s="214" t="s">
        <v>99</v>
      </c>
      <c r="R6" s="214" t="s">
        <v>100</v>
      </c>
      <c r="S6" s="214" t="s">
        <v>101</v>
      </c>
      <c r="T6" s="214" t="s">
        <v>102</v>
      </c>
      <c r="U6" s="214" t="s">
        <v>103</v>
      </c>
      <c r="V6" s="214" t="s">
        <v>104</v>
      </c>
      <c r="W6" s="214" t="s">
        <v>105</v>
      </c>
      <c r="X6" s="214" t="s">
        <v>106</v>
      </c>
      <c r="Y6" s="214" t="s">
        <v>107</v>
      </c>
    </row>
    <row r="7" spans="1:60" hidden="1" x14ac:dyDescent="0.2">
      <c r="A7" s="3"/>
      <c r="B7" s="4"/>
      <c r="C7" s="4"/>
      <c r="D7" s="6"/>
      <c r="E7" s="216"/>
      <c r="F7" s="217"/>
      <c r="G7" s="217"/>
      <c r="H7" s="217"/>
      <c r="I7" s="217"/>
      <c r="J7" s="217"/>
      <c r="K7" s="217"/>
      <c r="L7" s="217"/>
      <c r="M7" s="217"/>
      <c r="N7" s="216"/>
      <c r="O7" s="216"/>
      <c r="P7" s="216"/>
      <c r="Q7" s="216"/>
      <c r="R7" s="217"/>
      <c r="S7" s="217"/>
      <c r="T7" s="217"/>
      <c r="U7" s="217"/>
      <c r="V7" s="217"/>
      <c r="W7" s="217"/>
      <c r="X7" s="217"/>
      <c r="Y7" s="217"/>
    </row>
    <row r="8" spans="1:60" x14ac:dyDescent="0.2">
      <c r="A8" s="231" t="s">
        <v>108</v>
      </c>
      <c r="B8" s="232" t="s">
        <v>61</v>
      </c>
      <c r="C8" s="258" t="s">
        <v>62</v>
      </c>
      <c r="D8" s="233"/>
      <c r="E8" s="234"/>
      <c r="F8" s="235"/>
      <c r="G8" s="235">
        <f>SUMIF(AG9:AG22,"&lt;&gt;NOR",G9:G22)</f>
        <v>0</v>
      </c>
      <c r="H8" s="235"/>
      <c r="I8" s="235">
        <f>SUM(I9:I22)</f>
        <v>0</v>
      </c>
      <c r="J8" s="235"/>
      <c r="K8" s="235">
        <f>SUM(K9:K22)</f>
        <v>0</v>
      </c>
      <c r="L8" s="235"/>
      <c r="M8" s="235">
        <f>SUM(M9:M22)</f>
        <v>0</v>
      </c>
      <c r="N8" s="234"/>
      <c r="O8" s="234">
        <f>SUM(O9:O22)</f>
        <v>0.36</v>
      </c>
      <c r="P8" s="234"/>
      <c r="Q8" s="234">
        <f>SUM(Q9:Q22)</f>
        <v>0.51</v>
      </c>
      <c r="R8" s="235"/>
      <c r="S8" s="235"/>
      <c r="T8" s="236"/>
      <c r="U8" s="230"/>
      <c r="V8" s="230">
        <f>SUM(V9:V22)</f>
        <v>7.92</v>
      </c>
      <c r="W8" s="230"/>
      <c r="X8" s="230"/>
      <c r="Y8" s="230"/>
      <c r="AG8" t="s">
        <v>109</v>
      </c>
    </row>
    <row r="9" spans="1:60" ht="22.5" outlineLevel="1" x14ac:dyDescent="0.2">
      <c r="A9" s="238">
        <v>1</v>
      </c>
      <c r="B9" s="239" t="s">
        <v>110</v>
      </c>
      <c r="C9" s="259" t="s">
        <v>111</v>
      </c>
      <c r="D9" s="240" t="s">
        <v>112</v>
      </c>
      <c r="E9" s="241">
        <v>0.27</v>
      </c>
      <c r="F9" s="242"/>
      <c r="G9" s="243">
        <f>ROUND(E9*F9,2)</f>
        <v>0</v>
      </c>
      <c r="H9" s="242"/>
      <c r="I9" s="243">
        <f>ROUND(E9*H9,2)</f>
        <v>0</v>
      </c>
      <c r="J9" s="242"/>
      <c r="K9" s="243">
        <f>ROUND(E9*J9,2)</f>
        <v>0</v>
      </c>
      <c r="L9" s="243">
        <v>12</v>
      </c>
      <c r="M9" s="243">
        <f>G9*(1+L9/100)</f>
        <v>0</v>
      </c>
      <c r="N9" s="241">
        <v>0.76473999999999998</v>
      </c>
      <c r="O9" s="241">
        <f>ROUND(E9*N9,2)</f>
        <v>0.21</v>
      </c>
      <c r="P9" s="241">
        <v>0</v>
      </c>
      <c r="Q9" s="241">
        <f>ROUND(E9*P9,2)</f>
        <v>0</v>
      </c>
      <c r="R9" s="243" t="s">
        <v>113</v>
      </c>
      <c r="S9" s="243" t="s">
        <v>114</v>
      </c>
      <c r="T9" s="244" t="s">
        <v>114</v>
      </c>
      <c r="U9" s="226">
        <v>3.9291900000000002</v>
      </c>
      <c r="V9" s="226">
        <f>ROUND(E9*U9,2)</f>
        <v>1.06</v>
      </c>
      <c r="W9" s="226"/>
      <c r="X9" s="226" t="s">
        <v>115</v>
      </c>
      <c r="Y9" s="226" t="s">
        <v>116</v>
      </c>
      <c r="Z9" s="215"/>
      <c r="AA9" s="215"/>
      <c r="AB9" s="215"/>
      <c r="AC9" s="215"/>
      <c r="AD9" s="215"/>
      <c r="AE9" s="215"/>
      <c r="AF9" s="215"/>
      <c r="AG9" s="215" t="s">
        <v>117</v>
      </c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</row>
    <row r="10" spans="1:60" outlineLevel="2" x14ac:dyDescent="0.2">
      <c r="A10" s="222"/>
      <c r="B10" s="223"/>
      <c r="C10" s="260" t="s">
        <v>118</v>
      </c>
      <c r="D10" s="245"/>
      <c r="E10" s="245"/>
      <c r="F10" s="245"/>
      <c r="G10" s="245"/>
      <c r="H10" s="226"/>
      <c r="I10" s="226"/>
      <c r="J10" s="226"/>
      <c r="K10" s="226"/>
      <c r="L10" s="226"/>
      <c r="M10" s="226"/>
      <c r="N10" s="225"/>
      <c r="O10" s="225"/>
      <c r="P10" s="225"/>
      <c r="Q10" s="225"/>
      <c r="R10" s="226"/>
      <c r="S10" s="226"/>
      <c r="T10" s="226"/>
      <c r="U10" s="226"/>
      <c r="V10" s="226"/>
      <c r="W10" s="226"/>
      <c r="X10" s="226"/>
      <c r="Y10" s="226"/>
      <c r="Z10" s="215"/>
      <c r="AA10" s="215"/>
      <c r="AB10" s="215"/>
      <c r="AC10" s="215"/>
      <c r="AD10" s="215"/>
      <c r="AE10" s="215"/>
      <c r="AF10" s="215"/>
      <c r="AG10" s="215" t="s">
        <v>119</v>
      </c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</row>
    <row r="11" spans="1:60" outlineLevel="2" x14ac:dyDescent="0.2">
      <c r="A11" s="222"/>
      <c r="B11" s="223"/>
      <c r="C11" s="261" t="s">
        <v>120</v>
      </c>
      <c r="D11" s="228"/>
      <c r="E11" s="229">
        <v>2.7E-2</v>
      </c>
      <c r="F11" s="226"/>
      <c r="G11" s="226"/>
      <c r="H11" s="226"/>
      <c r="I11" s="226"/>
      <c r="J11" s="226"/>
      <c r="K11" s="226"/>
      <c r="L11" s="226"/>
      <c r="M11" s="226"/>
      <c r="N11" s="225"/>
      <c r="O11" s="225"/>
      <c r="P11" s="225"/>
      <c r="Q11" s="225"/>
      <c r="R11" s="226"/>
      <c r="S11" s="226"/>
      <c r="T11" s="226"/>
      <c r="U11" s="226"/>
      <c r="V11" s="226"/>
      <c r="W11" s="226"/>
      <c r="X11" s="226"/>
      <c r="Y11" s="226"/>
      <c r="Z11" s="215"/>
      <c r="AA11" s="215"/>
      <c r="AB11" s="215"/>
      <c r="AC11" s="215"/>
      <c r="AD11" s="215"/>
      <c r="AE11" s="215"/>
      <c r="AF11" s="215"/>
      <c r="AG11" s="215" t="s">
        <v>121</v>
      </c>
      <c r="AH11" s="215">
        <v>0</v>
      </c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</row>
    <row r="12" spans="1:60" outlineLevel="3" x14ac:dyDescent="0.2">
      <c r="A12" s="222"/>
      <c r="B12" s="223"/>
      <c r="C12" s="261" t="s">
        <v>122</v>
      </c>
      <c r="D12" s="228"/>
      <c r="E12" s="229">
        <v>0.24299999999999999</v>
      </c>
      <c r="F12" s="226"/>
      <c r="G12" s="226"/>
      <c r="H12" s="226"/>
      <c r="I12" s="226"/>
      <c r="J12" s="226"/>
      <c r="K12" s="226"/>
      <c r="L12" s="226"/>
      <c r="M12" s="226"/>
      <c r="N12" s="225"/>
      <c r="O12" s="225"/>
      <c r="P12" s="225"/>
      <c r="Q12" s="225"/>
      <c r="R12" s="226"/>
      <c r="S12" s="226"/>
      <c r="T12" s="226"/>
      <c r="U12" s="226"/>
      <c r="V12" s="226"/>
      <c r="W12" s="226"/>
      <c r="X12" s="226"/>
      <c r="Y12" s="226"/>
      <c r="Z12" s="215"/>
      <c r="AA12" s="215"/>
      <c r="AB12" s="215"/>
      <c r="AC12" s="215"/>
      <c r="AD12" s="215"/>
      <c r="AE12" s="215"/>
      <c r="AF12" s="215"/>
      <c r="AG12" s="215" t="s">
        <v>121</v>
      </c>
      <c r="AH12" s="215">
        <v>0</v>
      </c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</row>
    <row r="13" spans="1:60" outlineLevel="1" x14ac:dyDescent="0.2">
      <c r="A13" s="238">
        <v>2</v>
      </c>
      <c r="B13" s="239" t="s">
        <v>123</v>
      </c>
      <c r="C13" s="259" t="s">
        <v>124</v>
      </c>
      <c r="D13" s="240" t="s">
        <v>125</v>
      </c>
      <c r="E13" s="241">
        <v>3</v>
      </c>
      <c r="F13" s="242"/>
      <c r="G13" s="243">
        <f>ROUND(E13*F13,2)</f>
        <v>0</v>
      </c>
      <c r="H13" s="242"/>
      <c r="I13" s="243">
        <f>ROUND(E13*H13,2)</f>
        <v>0</v>
      </c>
      <c r="J13" s="242"/>
      <c r="K13" s="243">
        <f>ROUND(E13*J13,2)</f>
        <v>0</v>
      </c>
      <c r="L13" s="243">
        <v>12</v>
      </c>
      <c r="M13" s="243">
        <f>G13*(1+L13/100)</f>
        <v>0</v>
      </c>
      <c r="N13" s="241">
        <v>3.5619999999999999E-2</v>
      </c>
      <c r="O13" s="241">
        <f>ROUND(E13*N13,2)</f>
        <v>0.11</v>
      </c>
      <c r="P13" s="241">
        <v>0</v>
      </c>
      <c r="Q13" s="241">
        <f>ROUND(E13*P13,2)</f>
        <v>0</v>
      </c>
      <c r="R13" s="243" t="s">
        <v>113</v>
      </c>
      <c r="S13" s="243" t="s">
        <v>114</v>
      </c>
      <c r="T13" s="244" t="s">
        <v>114</v>
      </c>
      <c r="U13" s="226">
        <v>0.88292999999999999</v>
      </c>
      <c r="V13" s="226">
        <f>ROUND(E13*U13,2)</f>
        <v>2.65</v>
      </c>
      <c r="W13" s="226"/>
      <c r="X13" s="226" t="s">
        <v>115</v>
      </c>
      <c r="Y13" s="226" t="s">
        <v>116</v>
      </c>
      <c r="Z13" s="215"/>
      <c r="AA13" s="215"/>
      <c r="AB13" s="215"/>
      <c r="AC13" s="215"/>
      <c r="AD13" s="215"/>
      <c r="AE13" s="215"/>
      <c r="AF13" s="215"/>
      <c r="AG13" s="215" t="s">
        <v>117</v>
      </c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</row>
    <row r="14" spans="1:60" outlineLevel="2" x14ac:dyDescent="0.2">
      <c r="A14" s="222"/>
      <c r="B14" s="223"/>
      <c r="C14" s="260" t="s">
        <v>126</v>
      </c>
      <c r="D14" s="245"/>
      <c r="E14" s="245"/>
      <c r="F14" s="245"/>
      <c r="G14" s="245"/>
      <c r="H14" s="226"/>
      <c r="I14" s="226"/>
      <c r="J14" s="226"/>
      <c r="K14" s="226"/>
      <c r="L14" s="226"/>
      <c r="M14" s="226"/>
      <c r="N14" s="225"/>
      <c r="O14" s="225"/>
      <c r="P14" s="225"/>
      <c r="Q14" s="225"/>
      <c r="R14" s="226"/>
      <c r="S14" s="226"/>
      <c r="T14" s="226"/>
      <c r="U14" s="226"/>
      <c r="V14" s="226"/>
      <c r="W14" s="226"/>
      <c r="X14" s="226"/>
      <c r="Y14" s="226"/>
      <c r="Z14" s="215"/>
      <c r="AA14" s="215"/>
      <c r="AB14" s="215"/>
      <c r="AC14" s="215"/>
      <c r="AD14" s="215"/>
      <c r="AE14" s="215"/>
      <c r="AF14" s="215"/>
      <c r="AG14" s="215" t="s">
        <v>119</v>
      </c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46" t="str">
        <f>C14</f>
        <v>jakoukoliv maltou, z pomocného pracovního lešení o výšce podlahy do 1900 mm a pro zatížení do 1,5 kPa,</v>
      </c>
      <c r="BB14" s="215"/>
      <c r="BC14" s="215"/>
      <c r="BD14" s="215"/>
      <c r="BE14" s="215"/>
      <c r="BF14" s="215"/>
      <c r="BG14" s="215"/>
      <c r="BH14" s="215"/>
    </row>
    <row r="15" spans="1:60" outlineLevel="1" x14ac:dyDescent="0.2">
      <c r="A15" s="238">
        <v>3</v>
      </c>
      <c r="B15" s="239" t="s">
        <v>127</v>
      </c>
      <c r="C15" s="259" t="s">
        <v>128</v>
      </c>
      <c r="D15" s="240" t="s">
        <v>129</v>
      </c>
      <c r="E15" s="241">
        <v>11.4</v>
      </c>
      <c r="F15" s="242"/>
      <c r="G15" s="243">
        <f>ROUND(E15*F15,2)</f>
        <v>0</v>
      </c>
      <c r="H15" s="242"/>
      <c r="I15" s="243">
        <f>ROUND(E15*H15,2)</f>
        <v>0</v>
      </c>
      <c r="J15" s="242"/>
      <c r="K15" s="243">
        <f>ROUND(E15*J15,2)</f>
        <v>0</v>
      </c>
      <c r="L15" s="243">
        <v>12</v>
      </c>
      <c r="M15" s="243">
        <f>G15*(1+L15/100)</f>
        <v>0</v>
      </c>
      <c r="N15" s="241">
        <v>2.3800000000000002E-3</v>
      </c>
      <c r="O15" s="241">
        <f>ROUND(E15*N15,2)</f>
        <v>0.03</v>
      </c>
      <c r="P15" s="241">
        <v>0</v>
      </c>
      <c r="Q15" s="241">
        <f>ROUND(E15*P15,2)</f>
        <v>0</v>
      </c>
      <c r="R15" s="243" t="s">
        <v>113</v>
      </c>
      <c r="S15" s="243" t="s">
        <v>114</v>
      </c>
      <c r="T15" s="244" t="s">
        <v>114</v>
      </c>
      <c r="U15" s="226">
        <v>0.18232999999999999</v>
      </c>
      <c r="V15" s="226">
        <f>ROUND(E15*U15,2)</f>
        <v>2.08</v>
      </c>
      <c r="W15" s="226"/>
      <c r="X15" s="226" t="s">
        <v>115</v>
      </c>
      <c r="Y15" s="226" t="s">
        <v>116</v>
      </c>
      <c r="Z15" s="215"/>
      <c r="AA15" s="215"/>
      <c r="AB15" s="215"/>
      <c r="AC15" s="215"/>
      <c r="AD15" s="215"/>
      <c r="AE15" s="215"/>
      <c r="AF15" s="215"/>
      <c r="AG15" s="215" t="s">
        <v>117</v>
      </c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</row>
    <row r="16" spans="1:60" outlineLevel="2" x14ac:dyDescent="0.2">
      <c r="A16" s="222"/>
      <c r="B16" s="223"/>
      <c r="C16" s="261" t="s">
        <v>130</v>
      </c>
      <c r="D16" s="228"/>
      <c r="E16" s="229">
        <v>6</v>
      </c>
      <c r="F16" s="226"/>
      <c r="G16" s="226"/>
      <c r="H16" s="226"/>
      <c r="I16" s="226"/>
      <c r="J16" s="226"/>
      <c r="K16" s="226"/>
      <c r="L16" s="226"/>
      <c r="M16" s="226"/>
      <c r="N16" s="225"/>
      <c r="O16" s="225"/>
      <c r="P16" s="225"/>
      <c r="Q16" s="225"/>
      <c r="R16" s="226"/>
      <c r="S16" s="226"/>
      <c r="T16" s="226"/>
      <c r="U16" s="226"/>
      <c r="V16" s="226"/>
      <c r="W16" s="226"/>
      <c r="X16" s="226"/>
      <c r="Y16" s="226"/>
      <c r="Z16" s="215"/>
      <c r="AA16" s="215"/>
      <c r="AB16" s="215"/>
      <c r="AC16" s="215"/>
      <c r="AD16" s="215"/>
      <c r="AE16" s="215"/>
      <c r="AF16" s="215"/>
      <c r="AG16" s="215" t="s">
        <v>121</v>
      </c>
      <c r="AH16" s="215">
        <v>0</v>
      </c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</row>
    <row r="17" spans="1:60" outlineLevel="3" x14ac:dyDescent="0.2">
      <c r="A17" s="222"/>
      <c r="B17" s="223"/>
      <c r="C17" s="261" t="s">
        <v>131</v>
      </c>
      <c r="D17" s="228"/>
      <c r="E17" s="229">
        <v>5.4</v>
      </c>
      <c r="F17" s="226"/>
      <c r="G17" s="226"/>
      <c r="H17" s="226"/>
      <c r="I17" s="226"/>
      <c r="J17" s="226"/>
      <c r="K17" s="226"/>
      <c r="L17" s="226"/>
      <c r="M17" s="226"/>
      <c r="N17" s="225"/>
      <c r="O17" s="225"/>
      <c r="P17" s="225"/>
      <c r="Q17" s="225"/>
      <c r="R17" s="226"/>
      <c r="S17" s="226"/>
      <c r="T17" s="226"/>
      <c r="U17" s="226"/>
      <c r="V17" s="226"/>
      <c r="W17" s="226"/>
      <c r="X17" s="226"/>
      <c r="Y17" s="226"/>
      <c r="Z17" s="215"/>
      <c r="AA17" s="215"/>
      <c r="AB17" s="215"/>
      <c r="AC17" s="215"/>
      <c r="AD17" s="215"/>
      <c r="AE17" s="215"/>
      <c r="AF17" s="215"/>
      <c r="AG17" s="215" t="s">
        <v>121</v>
      </c>
      <c r="AH17" s="215">
        <v>0</v>
      </c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</row>
    <row r="18" spans="1:60" ht="22.5" outlineLevel="1" x14ac:dyDescent="0.2">
      <c r="A18" s="238">
        <v>4</v>
      </c>
      <c r="B18" s="239" t="s">
        <v>132</v>
      </c>
      <c r="C18" s="259" t="s">
        <v>133</v>
      </c>
      <c r="D18" s="240" t="s">
        <v>134</v>
      </c>
      <c r="E18" s="241">
        <v>4.32</v>
      </c>
      <c r="F18" s="242"/>
      <c r="G18" s="243">
        <f>ROUND(E18*F18,2)</f>
        <v>0</v>
      </c>
      <c r="H18" s="242"/>
      <c r="I18" s="243">
        <f>ROUND(E18*H18,2)</f>
        <v>0</v>
      </c>
      <c r="J18" s="242"/>
      <c r="K18" s="243">
        <f>ROUND(E18*J18,2)</f>
        <v>0</v>
      </c>
      <c r="L18" s="243">
        <v>12</v>
      </c>
      <c r="M18" s="243">
        <f>G18*(1+L18/100)</f>
        <v>0</v>
      </c>
      <c r="N18" s="241">
        <v>1.65E-3</v>
      </c>
      <c r="O18" s="241">
        <f>ROUND(E18*N18,2)</f>
        <v>0.01</v>
      </c>
      <c r="P18" s="241">
        <v>0.11700000000000001</v>
      </c>
      <c r="Q18" s="241">
        <f>ROUND(E18*P18,2)</f>
        <v>0.51</v>
      </c>
      <c r="R18" s="243" t="s">
        <v>135</v>
      </c>
      <c r="S18" s="243" t="s">
        <v>114</v>
      </c>
      <c r="T18" s="244" t="s">
        <v>114</v>
      </c>
      <c r="U18" s="226">
        <v>0.49299999999999999</v>
      </c>
      <c r="V18" s="226">
        <f>ROUND(E18*U18,2)</f>
        <v>2.13</v>
      </c>
      <c r="W18" s="226"/>
      <c r="X18" s="226" t="s">
        <v>115</v>
      </c>
      <c r="Y18" s="226" t="s">
        <v>116</v>
      </c>
      <c r="Z18" s="215"/>
      <c r="AA18" s="215"/>
      <c r="AB18" s="215"/>
      <c r="AC18" s="215"/>
      <c r="AD18" s="215"/>
      <c r="AE18" s="215"/>
      <c r="AF18" s="215"/>
      <c r="AG18" s="215" t="s">
        <v>117</v>
      </c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</row>
    <row r="19" spans="1:60" outlineLevel="2" x14ac:dyDescent="0.2">
      <c r="A19" s="222"/>
      <c r="B19" s="223"/>
      <c r="C19" s="260" t="s">
        <v>136</v>
      </c>
      <c r="D19" s="245"/>
      <c r="E19" s="245"/>
      <c r="F19" s="245"/>
      <c r="G19" s="245"/>
      <c r="H19" s="226"/>
      <c r="I19" s="226"/>
      <c r="J19" s="226"/>
      <c r="K19" s="226"/>
      <c r="L19" s="226"/>
      <c r="M19" s="226"/>
      <c r="N19" s="225"/>
      <c r="O19" s="225"/>
      <c r="P19" s="225"/>
      <c r="Q19" s="225"/>
      <c r="R19" s="226"/>
      <c r="S19" s="226"/>
      <c r="T19" s="226"/>
      <c r="U19" s="226"/>
      <c r="V19" s="226"/>
      <c r="W19" s="226"/>
      <c r="X19" s="226"/>
      <c r="Y19" s="226"/>
      <c r="Z19" s="215"/>
      <c r="AA19" s="215"/>
      <c r="AB19" s="215"/>
      <c r="AC19" s="215"/>
      <c r="AD19" s="215"/>
      <c r="AE19" s="215"/>
      <c r="AF19" s="215"/>
      <c r="AG19" s="215" t="s">
        <v>119</v>
      </c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</row>
    <row r="20" spans="1:60" outlineLevel="2" x14ac:dyDescent="0.2">
      <c r="A20" s="222"/>
      <c r="B20" s="223"/>
      <c r="C20" s="262" t="s">
        <v>137</v>
      </c>
      <c r="D20" s="247"/>
      <c r="E20" s="247"/>
      <c r="F20" s="247"/>
      <c r="G20" s="247"/>
      <c r="H20" s="226"/>
      <c r="I20" s="226"/>
      <c r="J20" s="226"/>
      <c r="K20" s="226"/>
      <c r="L20" s="226"/>
      <c r="M20" s="226"/>
      <c r="N20" s="225"/>
      <c r="O20" s="225"/>
      <c r="P20" s="225"/>
      <c r="Q20" s="225"/>
      <c r="R20" s="226"/>
      <c r="S20" s="226"/>
      <c r="T20" s="226"/>
      <c r="U20" s="226"/>
      <c r="V20" s="226"/>
      <c r="W20" s="226"/>
      <c r="X20" s="226"/>
      <c r="Y20" s="226"/>
      <c r="Z20" s="215"/>
      <c r="AA20" s="215"/>
      <c r="AB20" s="215"/>
      <c r="AC20" s="215"/>
      <c r="AD20" s="215"/>
      <c r="AE20" s="215"/>
      <c r="AF20" s="215"/>
      <c r="AG20" s="215" t="s">
        <v>138</v>
      </c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</row>
    <row r="21" spans="1:60" outlineLevel="2" x14ac:dyDescent="0.2">
      <c r="A21" s="222"/>
      <c r="B21" s="223"/>
      <c r="C21" s="261" t="s">
        <v>139</v>
      </c>
      <c r="D21" s="228"/>
      <c r="E21" s="229">
        <v>1.08</v>
      </c>
      <c r="F21" s="226"/>
      <c r="G21" s="226"/>
      <c r="H21" s="226"/>
      <c r="I21" s="226"/>
      <c r="J21" s="226"/>
      <c r="K21" s="226"/>
      <c r="L21" s="226"/>
      <c r="M21" s="226"/>
      <c r="N21" s="225"/>
      <c r="O21" s="225"/>
      <c r="P21" s="225"/>
      <c r="Q21" s="225"/>
      <c r="R21" s="226"/>
      <c r="S21" s="226"/>
      <c r="T21" s="226"/>
      <c r="U21" s="226"/>
      <c r="V21" s="226"/>
      <c r="W21" s="226"/>
      <c r="X21" s="226"/>
      <c r="Y21" s="226"/>
      <c r="Z21" s="215"/>
      <c r="AA21" s="215"/>
      <c r="AB21" s="215"/>
      <c r="AC21" s="215"/>
      <c r="AD21" s="215"/>
      <c r="AE21" s="215"/>
      <c r="AF21" s="215"/>
      <c r="AG21" s="215" t="s">
        <v>121</v>
      </c>
      <c r="AH21" s="215">
        <v>0</v>
      </c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</row>
    <row r="22" spans="1:60" outlineLevel="3" x14ac:dyDescent="0.2">
      <c r="A22" s="222"/>
      <c r="B22" s="223"/>
      <c r="C22" s="261" t="s">
        <v>140</v>
      </c>
      <c r="D22" s="228"/>
      <c r="E22" s="229">
        <v>3.24</v>
      </c>
      <c r="F22" s="226"/>
      <c r="G22" s="226"/>
      <c r="H22" s="226"/>
      <c r="I22" s="226"/>
      <c r="J22" s="226"/>
      <c r="K22" s="226"/>
      <c r="L22" s="226"/>
      <c r="M22" s="226"/>
      <c r="N22" s="225"/>
      <c r="O22" s="225"/>
      <c r="P22" s="225"/>
      <c r="Q22" s="225"/>
      <c r="R22" s="226"/>
      <c r="S22" s="226"/>
      <c r="T22" s="226"/>
      <c r="U22" s="226"/>
      <c r="V22" s="226"/>
      <c r="W22" s="226"/>
      <c r="X22" s="226"/>
      <c r="Y22" s="226"/>
      <c r="Z22" s="215"/>
      <c r="AA22" s="215"/>
      <c r="AB22" s="215"/>
      <c r="AC22" s="215"/>
      <c r="AD22" s="215"/>
      <c r="AE22" s="215"/>
      <c r="AF22" s="215"/>
      <c r="AG22" s="215" t="s">
        <v>121</v>
      </c>
      <c r="AH22" s="215">
        <v>0</v>
      </c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</row>
    <row r="23" spans="1:60" x14ac:dyDescent="0.2">
      <c r="A23" s="231" t="s">
        <v>108</v>
      </c>
      <c r="B23" s="232" t="s">
        <v>63</v>
      </c>
      <c r="C23" s="258" t="s">
        <v>64</v>
      </c>
      <c r="D23" s="233"/>
      <c r="E23" s="234"/>
      <c r="F23" s="235"/>
      <c r="G23" s="235">
        <f>SUMIF(AG24:AG25,"&lt;&gt;NOR",G24:G25)</f>
        <v>0</v>
      </c>
      <c r="H23" s="235"/>
      <c r="I23" s="235">
        <f>SUM(I24:I25)</f>
        <v>0</v>
      </c>
      <c r="J23" s="235"/>
      <c r="K23" s="235">
        <f>SUM(K24:K25)</f>
        <v>0</v>
      </c>
      <c r="L23" s="235"/>
      <c r="M23" s="235">
        <f>SUM(M24:M25)</f>
        <v>0</v>
      </c>
      <c r="N23" s="234"/>
      <c r="O23" s="234">
        <f>SUM(O24:O25)</f>
        <v>0.01</v>
      </c>
      <c r="P23" s="234"/>
      <c r="Q23" s="234">
        <f>SUM(Q24:Q25)</f>
        <v>0</v>
      </c>
      <c r="R23" s="235"/>
      <c r="S23" s="235"/>
      <c r="T23" s="236"/>
      <c r="U23" s="230"/>
      <c r="V23" s="230">
        <f>SUM(V24:V25)</f>
        <v>95.58</v>
      </c>
      <c r="W23" s="230"/>
      <c r="X23" s="230"/>
      <c r="Y23" s="230"/>
      <c r="AG23" t="s">
        <v>109</v>
      </c>
    </row>
    <row r="24" spans="1:60" ht="56.25" outlineLevel="1" x14ac:dyDescent="0.2">
      <c r="A24" s="238">
        <v>5</v>
      </c>
      <c r="B24" s="239" t="s">
        <v>141</v>
      </c>
      <c r="C24" s="259" t="s">
        <v>142</v>
      </c>
      <c r="D24" s="240" t="s">
        <v>134</v>
      </c>
      <c r="E24" s="241">
        <v>270</v>
      </c>
      <c r="F24" s="242"/>
      <c r="G24" s="243">
        <f>ROUND(E24*F24,2)</f>
        <v>0</v>
      </c>
      <c r="H24" s="242"/>
      <c r="I24" s="243">
        <f>ROUND(E24*H24,2)</f>
        <v>0</v>
      </c>
      <c r="J24" s="242"/>
      <c r="K24" s="243">
        <f>ROUND(E24*J24,2)</f>
        <v>0</v>
      </c>
      <c r="L24" s="243">
        <v>12</v>
      </c>
      <c r="M24" s="243">
        <f>G24*(1+L24/100)</f>
        <v>0</v>
      </c>
      <c r="N24" s="241">
        <v>4.0000000000000003E-5</v>
      </c>
      <c r="O24" s="241">
        <f>ROUND(E24*N24,2)</f>
        <v>0.01</v>
      </c>
      <c r="P24" s="241">
        <v>0</v>
      </c>
      <c r="Q24" s="241">
        <f>ROUND(E24*P24,2)</f>
        <v>0</v>
      </c>
      <c r="R24" s="243" t="s">
        <v>143</v>
      </c>
      <c r="S24" s="243" t="s">
        <v>114</v>
      </c>
      <c r="T24" s="244" t="s">
        <v>114</v>
      </c>
      <c r="U24" s="226">
        <v>0.35399999999999998</v>
      </c>
      <c r="V24" s="226">
        <f>ROUND(E24*U24,2)</f>
        <v>95.58</v>
      </c>
      <c r="W24" s="226"/>
      <c r="X24" s="226" t="s">
        <v>115</v>
      </c>
      <c r="Y24" s="226" t="s">
        <v>116</v>
      </c>
      <c r="Z24" s="215"/>
      <c r="AA24" s="215"/>
      <c r="AB24" s="215"/>
      <c r="AC24" s="215"/>
      <c r="AD24" s="215"/>
      <c r="AE24" s="215"/>
      <c r="AF24" s="215"/>
      <c r="AG24" s="215" t="s">
        <v>117</v>
      </c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215"/>
      <c r="BH24" s="215"/>
    </row>
    <row r="25" spans="1:60" outlineLevel="2" x14ac:dyDescent="0.2">
      <c r="A25" s="222"/>
      <c r="B25" s="223"/>
      <c r="C25" s="261" t="s">
        <v>144</v>
      </c>
      <c r="D25" s="228"/>
      <c r="E25" s="229">
        <v>270</v>
      </c>
      <c r="F25" s="226"/>
      <c r="G25" s="226"/>
      <c r="H25" s="226"/>
      <c r="I25" s="226"/>
      <c r="J25" s="226"/>
      <c r="K25" s="226"/>
      <c r="L25" s="226"/>
      <c r="M25" s="226"/>
      <c r="N25" s="225"/>
      <c r="O25" s="225"/>
      <c r="P25" s="225"/>
      <c r="Q25" s="225"/>
      <c r="R25" s="226"/>
      <c r="S25" s="226"/>
      <c r="T25" s="226"/>
      <c r="U25" s="226"/>
      <c r="V25" s="226"/>
      <c r="W25" s="226"/>
      <c r="X25" s="226"/>
      <c r="Y25" s="226"/>
      <c r="Z25" s="215"/>
      <c r="AA25" s="215"/>
      <c r="AB25" s="215"/>
      <c r="AC25" s="215"/>
      <c r="AD25" s="215"/>
      <c r="AE25" s="215"/>
      <c r="AF25" s="215"/>
      <c r="AG25" s="215" t="s">
        <v>121</v>
      </c>
      <c r="AH25" s="215">
        <v>0</v>
      </c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215"/>
      <c r="BH25" s="215"/>
    </row>
    <row r="26" spans="1:60" x14ac:dyDescent="0.2">
      <c r="A26" s="231" t="s">
        <v>108</v>
      </c>
      <c r="B26" s="232" t="s">
        <v>65</v>
      </c>
      <c r="C26" s="258" t="s">
        <v>66</v>
      </c>
      <c r="D26" s="233"/>
      <c r="E26" s="234"/>
      <c r="F26" s="235"/>
      <c r="G26" s="235">
        <f>SUMIF(AG27:AG28,"&lt;&gt;NOR",G27:G28)</f>
        <v>0</v>
      </c>
      <c r="H26" s="235"/>
      <c r="I26" s="235">
        <f>SUM(I27:I28)</f>
        <v>0</v>
      </c>
      <c r="J26" s="235"/>
      <c r="K26" s="235">
        <f>SUM(K27:K28)</f>
        <v>0</v>
      </c>
      <c r="L26" s="235"/>
      <c r="M26" s="235">
        <f>SUM(M27:M28)</f>
        <v>0</v>
      </c>
      <c r="N26" s="234"/>
      <c r="O26" s="234">
        <f>SUM(O27:O28)</f>
        <v>0</v>
      </c>
      <c r="P26" s="234"/>
      <c r="Q26" s="234">
        <f>SUM(Q27:Q28)</f>
        <v>0</v>
      </c>
      <c r="R26" s="235"/>
      <c r="S26" s="235"/>
      <c r="T26" s="236"/>
      <c r="U26" s="230"/>
      <c r="V26" s="230">
        <f>SUM(V27:V28)</f>
        <v>0.92</v>
      </c>
      <c r="W26" s="230"/>
      <c r="X26" s="230"/>
      <c r="Y26" s="230"/>
      <c r="AG26" t="s">
        <v>109</v>
      </c>
    </row>
    <row r="27" spans="1:60" ht="22.5" outlineLevel="1" x14ac:dyDescent="0.2">
      <c r="A27" s="238">
        <v>6</v>
      </c>
      <c r="B27" s="239" t="s">
        <v>145</v>
      </c>
      <c r="C27" s="259" t="s">
        <v>146</v>
      </c>
      <c r="D27" s="240" t="s">
        <v>147</v>
      </c>
      <c r="E27" s="241">
        <v>0.3584</v>
      </c>
      <c r="F27" s="242"/>
      <c r="G27" s="243">
        <f>ROUND(E27*F27,2)</f>
        <v>0</v>
      </c>
      <c r="H27" s="242"/>
      <c r="I27" s="243">
        <f>ROUND(E27*H27,2)</f>
        <v>0</v>
      </c>
      <c r="J27" s="242"/>
      <c r="K27" s="243">
        <f>ROUND(E27*J27,2)</f>
        <v>0</v>
      </c>
      <c r="L27" s="243">
        <v>12</v>
      </c>
      <c r="M27" s="243">
        <f>G27*(1+L27/100)</f>
        <v>0</v>
      </c>
      <c r="N27" s="241">
        <v>0</v>
      </c>
      <c r="O27" s="241">
        <f>ROUND(E27*N27,2)</f>
        <v>0</v>
      </c>
      <c r="P27" s="241">
        <v>0</v>
      </c>
      <c r="Q27" s="241">
        <f>ROUND(E27*P27,2)</f>
        <v>0</v>
      </c>
      <c r="R27" s="243" t="s">
        <v>113</v>
      </c>
      <c r="S27" s="243" t="s">
        <v>114</v>
      </c>
      <c r="T27" s="244" t="s">
        <v>114</v>
      </c>
      <c r="U27" s="226">
        <v>2.577</v>
      </c>
      <c r="V27" s="226">
        <f>ROUND(E27*U27,2)</f>
        <v>0.92</v>
      </c>
      <c r="W27" s="226"/>
      <c r="X27" s="226" t="s">
        <v>148</v>
      </c>
      <c r="Y27" s="226" t="s">
        <v>116</v>
      </c>
      <c r="Z27" s="215"/>
      <c r="AA27" s="215"/>
      <c r="AB27" s="215"/>
      <c r="AC27" s="215"/>
      <c r="AD27" s="215"/>
      <c r="AE27" s="215"/>
      <c r="AF27" s="215"/>
      <c r="AG27" s="215" t="s">
        <v>149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5"/>
      <c r="BD27" s="215"/>
      <c r="BE27" s="215"/>
      <c r="BF27" s="215"/>
      <c r="BG27" s="215"/>
      <c r="BH27" s="215"/>
    </row>
    <row r="28" spans="1:60" outlineLevel="2" x14ac:dyDescent="0.2">
      <c r="A28" s="222"/>
      <c r="B28" s="223"/>
      <c r="C28" s="260" t="s">
        <v>150</v>
      </c>
      <c r="D28" s="245"/>
      <c r="E28" s="245"/>
      <c r="F28" s="245"/>
      <c r="G28" s="245"/>
      <c r="H28" s="226"/>
      <c r="I28" s="226"/>
      <c r="J28" s="226"/>
      <c r="K28" s="226"/>
      <c r="L28" s="226"/>
      <c r="M28" s="226"/>
      <c r="N28" s="225"/>
      <c r="O28" s="225"/>
      <c r="P28" s="225"/>
      <c r="Q28" s="225"/>
      <c r="R28" s="226"/>
      <c r="S28" s="226"/>
      <c r="T28" s="226"/>
      <c r="U28" s="226"/>
      <c r="V28" s="226"/>
      <c r="W28" s="226"/>
      <c r="X28" s="226"/>
      <c r="Y28" s="226"/>
      <c r="Z28" s="215"/>
      <c r="AA28" s="215"/>
      <c r="AB28" s="215"/>
      <c r="AC28" s="215"/>
      <c r="AD28" s="215"/>
      <c r="AE28" s="215"/>
      <c r="AF28" s="215"/>
      <c r="AG28" s="215" t="s">
        <v>119</v>
      </c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  <c r="AW28" s="215"/>
      <c r="AX28" s="215"/>
      <c r="AY28" s="215"/>
      <c r="AZ28" s="215"/>
      <c r="BA28" s="215"/>
      <c r="BB28" s="215"/>
      <c r="BC28" s="215"/>
      <c r="BD28" s="215"/>
      <c r="BE28" s="215"/>
      <c r="BF28" s="215"/>
      <c r="BG28" s="215"/>
      <c r="BH28" s="215"/>
    </row>
    <row r="29" spans="1:60" x14ac:dyDescent="0.2">
      <c r="A29" s="231" t="s">
        <v>108</v>
      </c>
      <c r="B29" s="232" t="s">
        <v>67</v>
      </c>
      <c r="C29" s="258" t="s">
        <v>67</v>
      </c>
      <c r="D29" s="233"/>
      <c r="E29" s="234"/>
      <c r="F29" s="235"/>
      <c r="G29" s="235">
        <f>SUMIF(AG30:AG36,"&lt;&gt;NOR",G30:G36)</f>
        <v>0</v>
      </c>
      <c r="H29" s="235"/>
      <c r="I29" s="235">
        <f>SUM(I30:I36)</f>
        <v>0</v>
      </c>
      <c r="J29" s="235"/>
      <c r="K29" s="235">
        <f>SUM(K30:K36)</f>
        <v>0</v>
      </c>
      <c r="L29" s="235"/>
      <c r="M29" s="235">
        <f>SUM(M30:M36)</f>
        <v>0</v>
      </c>
      <c r="N29" s="234"/>
      <c r="O29" s="234">
        <f>SUM(O30:O36)</f>
        <v>0</v>
      </c>
      <c r="P29" s="234"/>
      <c r="Q29" s="234">
        <f>SUM(Q30:Q36)</f>
        <v>0</v>
      </c>
      <c r="R29" s="235"/>
      <c r="S29" s="235"/>
      <c r="T29" s="236"/>
      <c r="U29" s="230"/>
      <c r="V29" s="230">
        <f>SUM(V30:V36)</f>
        <v>154.80000000000001</v>
      </c>
      <c r="W29" s="230"/>
      <c r="X29" s="230"/>
      <c r="Y29" s="230"/>
      <c r="AG29" t="s">
        <v>109</v>
      </c>
    </row>
    <row r="30" spans="1:60" outlineLevel="1" x14ac:dyDescent="0.2">
      <c r="A30" s="238">
        <v>7</v>
      </c>
      <c r="B30" s="239" t="s">
        <v>151</v>
      </c>
      <c r="C30" s="259" t="s">
        <v>152</v>
      </c>
      <c r="D30" s="240" t="s">
        <v>129</v>
      </c>
      <c r="E30" s="241">
        <v>720</v>
      </c>
      <c r="F30" s="242"/>
      <c r="G30" s="243">
        <f>ROUND(E30*F30,2)</f>
        <v>0</v>
      </c>
      <c r="H30" s="242"/>
      <c r="I30" s="243">
        <f>ROUND(E30*H30,2)</f>
        <v>0</v>
      </c>
      <c r="J30" s="242"/>
      <c r="K30" s="243">
        <f>ROUND(E30*J30,2)</f>
        <v>0</v>
      </c>
      <c r="L30" s="243">
        <v>12</v>
      </c>
      <c r="M30" s="243">
        <f>G30*(1+L30/100)</f>
        <v>0</v>
      </c>
      <c r="N30" s="241">
        <v>0</v>
      </c>
      <c r="O30" s="241">
        <f>ROUND(E30*N30,2)</f>
        <v>0</v>
      </c>
      <c r="P30" s="241">
        <v>0</v>
      </c>
      <c r="Q30" s="241">
        <f>ROUND(E30*P30,2)</f>
        <v>0</v>
      </c>
      <c r="R30" s="243"/>
      <c r="S30" s="243" t="s">
        <v>153</v>
      </c>
      <c r="T30" s="244" t="s">
        <v>154</v>
      </c>
      <c r="U30" s="226">
        <v>6.5000000000000002E-2</v>
      </c>
      <c r="V30" s="226">
        <f>ROUND(E30*U30,2)</f>
        <v>46.8</v>
      </c>
      <c r="W30" s="226"/>
      <c r="X30" s="226" t="s">
        <v>115</v>
      </c>
      <c r="Y30" s="226" t="s">
        <v>116</v>
      </c>
      <c r="Z30" s="215"/>
      <c r="AA30" s="215"/>
      <c r="AB30" s="215"/>
      <c r="AC30" s="215"/>
      <c r="AD30" s="215"/>
      <c r="AE30" s="215"/>
      <c r="AF30" s="215"/>
      <c r="AG30" s="215" t="s">
        <v>117</v>
      </c>
      <c r="AH30" s="215"/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  <c r="AS30" s="215"/>
      <c r="AT30" s="215"/>
      <c r="AU30" s="215"/>
      <c r="AV30" s="215"/>
      <c r="AW30" s="215"/>
      <c r="AX30" s="215"/>
      <c r="AY30" s="215"/>
      <c r="AZ30" s="215"/>
      <c r="BA30" s="215"/>
      <c r="BB30" s="215"/>
      <c r="BC30" s="215"/>
      <c r="BD30" s="215"/>
      <c r="BE30" s="215"/>
      <c r="BF30" s="215"/>
      <c r="BG30" s="215"/>
      <c r="BH30" s="215"/>
    </row>
    <row r="31" spans="1:60" outlineLevel="2" x14ac:dyDescent="0.2">
      <c r="A31" s="222"/>
      <c r="B31" s="223"/>
      <c r="C31" s="261" t="s">
        <v>155</v>
      </c>
      <c r="D31" s="228"/>
      <c r="E31" s="229">
        <v>342</v>
      </c>
      <c r="F31" s="226"/>
      <c r="G31" s="226"/>
      <c r="H31" s="226"/>
      <c r="I31" s="226"/>
      <c r="J31" s="226"/>
      <c r="K31" s="226"/>
      <c r="L31" s="226"/>
      <c r="M31" s="226"/>
      <c r="N31" s="225"/>
      <c r="O31" s="225"/>
      <c r="P31" s="225"/>
      <c r="Q31" s="225"/>
      <c r="R31" s="226"/>
      <c r="S31" s="226"/>
      <c r="T31" s="226"/>
      <c r="U31" s="226"/>
      <c r="V31" s="226"/>
      <c r="W31" s="226"/>
      <c r="X31" s="226"/>
      <c r="Y31" s="226"/>
      <c r="Z31" s="215"/>
      <c r="AA31" s="215"/>
      <c r="AB31" s="215"/>
      <c r="AC31" s="215"/>
      <c r="AD31" s="215"/>
      <c r="AE31" s="215"/>
      <c r="AF31" s="215"/>
      <c r="AG31" s="215" t="s">
        <v>121</v>
      </c>
      <c r="AH31" s="215">
        <v>5</v>
      </c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  <c r="AV31" s="215"/>
      <c r="AW31" s="215"/>
      <c r="AX31" s="215"/>
      <c r="AY31" s="215"/>
      <c r="AZ31" s="215"/>
      <c r="BA31" s="215"/>
      <c r="BB31" s="215"/>
      <c r="BC31" s="215"/>
      <c r="BD31" s="215"/>
      <c r="BE31" s="215"/>
      <c r="BF31" s="215"/>
      <c r="BG31" s="215"/>
      <c r="BH31" s="215"/>
    </row>
    <row r="32" spans="1:60" outlineLevel="3" x14ac:dyDescent="0.2">
      <c r="A32" s="222"/>
      <c r="B32" s="223"/>
      <c r="C32" s="261" t="s">
        <v>156</v>
      </c>
      <c r="D32" s="228"/>
      <c r="E32" s="229">
        <v>234</v>
      </c>
      <c r="F32" s="226"/>
      <c r="G32" s="226"/>
      <c r="H32" s="226"/>
      <c r="I32" s="226"/>
      <c r="J32" s="226"/>
      <c r="K32" s="226"/>
      <c r="L32" s="226"/>
      <c r="M32" s="226"/>
      <c r="N32" s="225"/>
      <c r="O32" s="225"/>
      <c r="P32" s="225"/>
      <c r="Q32" s="225"/>
      <c r="R32" s="226"/>
      <c r="S32" s="226"/>
      <c r="T32" s="226"/>
      <c r="U32" s="226"/>
      <c r="V32" s="226"/>
      <c r="W32" s="226"/>
      <c r="X32" s="226"/>
      <c r="Y32" s="226"/>
      <c r="Z32" s="215"/>
      <c r="AA32" s="215"/>
      <c r="AB32" s="215"/>
      <c r="AC32" s="215"/>
      <c r="AD32" s="215"/>
      <c r="AE32" s="215"/>
      <c r="AF32" s="215"/>
      <c r="AG32" s="215" t="s">
        <v>121</v>
      </c>
      <c r="AH32" s="215">
        <v>5</v>
      </c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  <c r="AU32" s="215"/>
      <c r="AV32" s="215"/>
      <c r="AW32" s="215"/>
      <c r="AX32" s="215"/>
      <c r="AY32" s="215"/>
      <c r="AZ32" s="215"/>
      <c r="BA32" s="215"/>
      <c r="BB32" s="215"/>
      <c r="BC32" s="215"/>
      <c r="BD32" s="215"/>
      <c r="BE32" s="215"/>
      <c r="BF32" s="215"/>
      <c r="BG32" s="215"/>
      <c r="BH32" s="215"/>
    </row>
    <row r="33" spans="1:60" outlineLevel="3" x14ac:dyDescent="0.2">
      <c r="A33" s="222"/>
      <c r="B33" s="223"/>
      <c r="C33" s="261" t="s">
        <v>157</v>
      </c>
      <c r="D33" s="228"/>
      <c r="E33" s="229">
        <v>144</v>
      </c>
      <c r="F33" s="226"/>
      <c r="G33" s="226"/>
      <c r="H33" s="226"/>
      <c r="I33" s="226"/>
      <c r="J33" s="226"/>
      <c r="K33" s="226"/>
      <c r="L33" s="226"/>
      <c r="M33" s="226"/>
      <c r="N33" s="225"/>
      <c r="O33" s="225"/>
      <c r="P33" s="225"/>
      <c r="Q33" s="225"/>
      <c r="R33" s="226"/>
      <c r="S33" s="226"/>
      <c r="T33" s="226"/>
      <c r="U33" s="226"/>
      <c r="V33" s="226"/>
      <c r="W33" s="226"/>
      <c r="X33" s="226"/>
      <c r="Y33" s="226"/>
      <c r="Z33" s="215"/>
      <c r="AA33" s="215"/>
      <c r="AB33" s="215"/>
      <c r="AC33" s="215"/>
      <c r="AD33" s="215"/>
      <c r="AE33" s="215"/>
      <c r="AF33" s="215"/>
      <c r="AG33" s="215" t="s">
        <v>121</v>
      </c>
      <c r="AH33" s="215">
        <v>5</v>
      </c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  <c r="AV33" s="215"/>
      <c r="AW33" s="215"/>
      <c r="AX33" s="215"/>
      <c r="AY33" s="215"/>
      <c r="AZ33" s="215"/>
      <c r="BA33" s="215"/>
      <c r="BB33" s="215"/>
      <c r="BC33" s="215"/>
      <c r="BD33" s="215"/>
      <c r="BE33" s="215"/>
      <c r="BF33" s="215"/>
      <c r="BG33" s="215"/>
      <c r="BH33" s="215"/>
    </row>
    <row r="34" spans="1:60" outlineLevel="1" x14ac:dyDescent="0.2">
      <c r="A34" s="248">
        <v>8</v>
      </c>
      <c r="B34" s="249" t="s">
        <v>158</v>
      </c>
      <c r="C34" s="263" t="s">
        <v>159</v>
      </c>
      <c r="D34" s="250" t="s">
        <v>160</v>
      </c>
      <c r="E34" s="251">
        <v>54</v>
      </c>
      <c r="F34" s="252"/>
      <c r="G34" s="253">
        <f>ROUND(E34*F34,2)</f>
        <v>0</v>
      </c>
      <c r="H34" s="252"/>
      <c r="I34" s="253">
        <f>ROUND(E34*H34,2)</f>
        <v>0</v>
      </c>
      <c r="J34" s="252"/>
      <c r="K34" s="253">
        <f>ROUND(E34*J34,2)</f>
        <v>0</v>
      </c>
      <c r="L34" s="253">
        <v>12</v>
      </c>
      <c r="M34" s="253">
        <f>G34*(1+L34/100)</f>
        <v>0</v>
      </c>
      <c r="N34" s="251">
        <v>0</v>
      </c>
      <c r="O34" s="251">
        <f>ROUND(E34*N34,2)</f>
        <v>0</v>
      </c>
      <c r="P34" s="251">
        <v>0</v>
      </c>
      <c r="Q34" s="251">
        <f>ROUND(E34*P34,2)</f>
        <v>0</v>
      </c>
      <c r="R34" s="253" t="s">
        <v>161</v>
      </c>
      <c r="S34" s="253" t="s">
        <v>114</v>
      </c>
      <c r="T34" s="254" t="s">
        <v>114</v>
      </c>
      <c r="U34" s="226">
        <v>1</v>
      </c>
      <c r="V34" s="226">
        <f>ROUND(E34*U34,2)</f>
        <v>54</v>
      </c>
      <c r="W34" s="226"/>
      <c r="X34" s="226" t="s">
        <v>162</v>
      </c>
      <c r="Y34" s="226" t="s">
        <v>116</v>
      </c>
      <c r="Z34" s="215"/>
      <c r="AA34" s="215"/>
      <c r="AB34" s="215"/>
      <c r="AC34" s="215"/>
      <c r="AD34" s="215"/>
      <c r="AE34" s="215"/>
      <c r="AF34" s="215"/>
      <c r="AG34" s="215" t="s">
        <v>163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  <c r="AV34" s="215"/>
      <c r="AW34" s="215"/>
      <c r="AX34" s="215"/>
      <c r="AY34" s="215"/>
      <c r="AZ34" s="215"/>
      <c r="BA34" s="215"/>
      <c r="BB34" s="215"/>
      <c r="BC34" s="215"/>
      <c r="BD34" s="215"/>
      <c r="BE34" s="215"/>
      <c r="BF34" s="215"/>
      <c r="BG34" s="215"/>
      <c r="BH34" s="215"/>
    </row>
    <row r="35" spans="1:60" outlineLevel="1" x14ac:dyDescent="0.2">
      <c r="A35" s="248">
        <v>9</v>
      </c>
      <c r="B35" s="249" t="s">
        <v>164</v>
      </c>
      <c r="C35" s="263" t="s">
        <v>165</v>
      </c>
      <c r="D35" s="250" t="s">
        <v>160</v>
      </c>
      <c r="E35" s="251">
        <v>54</v>
      </c>
      <c r="F35" s="252"/>
      <c r="G35" s="253">
        <f>ROUND(E35*F35,2)</f>
        <v>0</v>
      </c>
      <c r="H35" s="252"/>
      <c r="I35" s="253">
        <f>ROUND(E35*H35,2)</f>
        <v>0</v>
      </c>
      <c r="J35" s="252"/>
      <c r="K35" s="253">
        <f>ROUND(E35*J35,2)</f>
        <v>0</v>
      </c>
      <c r="L35" s="253">
        <v>12</v>
      </c>
      <c r="M35" s="253">
        <f>G35*(1+L35/100)</f>
        <v>0</v>
      </c>
      <c r="N35" s="251">
        <v>0</v>
      </c>
      <c r="O35" s="251">
        <f>ROUND(E35*N35,2)</f>
        <v>0</v>
      </c>
      <c r="P35" s="251">
        <v>0</v>
      </c>
      <c r="Q35" s="251">
        <f>ROUND(E35*P35,2)</f>
        <v>0</v>
      </c>
      <c r="R35" s="253"/>
      <c r="S35" s="253" t="s">
        <v>153</v>
      </c>
      <c r="T35" s="254" t="s">
        <v>166</v>
      </c>
      <c r="U35" s="226">
        <v>1</v>
      </c>
      <c r="V35" s="226">
        <f>ROUND(E35*U35,2)</f>
        <v>54</v>
      </c>
      <c r="W35" s="226"/>
      <c r="X35" s="226" t="s">
        <v>162</v>
      </c>
      <c r="Y35" s="226" t="s">
        <v>116</v>
      </c>
      <c r="Z35" s="215"/>
      <c r="AA35" s="215"/>
      <c r="AB35" s="215"/>
      <c r="AC35" s="215"/>
      <c r="AD35" s="215"/>
      <c r="AE35" s="215"/>
      <c r="AF35" s="215"/>
      <c r="AG35" s="215" t="s">
        <v>163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  <c r="BC35" s="215"/>
      <c r="BD35" s="215"/>
      <c r="BE35" s="215"/>
      <c r="BF35" s="215"/>
      <c r="BG35" s="215"/>
      <c r="BH35" s="215"/>
    </row>
    <row r="36" spans="1:60" outlineLevel="1" x14ac:dyDescent="0.2">
      <c r="A36" s="248">
        <v>10</v>
      </c>
      <c r="B36" s="249" t="s">
        <v>167</v>
      </c>
      <c r="C36" s="263" t="s">
        <v>168</v>
      </c>
      <c r="D36" s="250" t="s">
        <v>169</v>
      </c>
      <c r="E36" s="251">
        <v>36</v>
      </c>
      <c r="F36" s="252"/>
      <c r="G36" s="253">
        <f>ROUND(E36*F36,2)</f>
        <v>0</v>
      </c>
      <c r="H36" s="252"/>
      <c r="I36" s="253">
        <f>ROUND(E36*H36,2)</f>
        <v>0</v>
      </c>
      <c r="J36" s="252"/>
      <c r="K36" s="253">
        <f>ROUND(E36*J36,2)</f>
        <v>0</v>
      </c>
      <c r="L36" s="253">
        <v>12</v>
      </c>
      <c r="M36" s="253">
        <f>G36*(1+L36/100)</f>
        <v>0</v>
      </c>
      <c r="N36" s="251">
        <v>0</v>
      </c>
      <c r="O36" s="251">
        <f>ROUND(E36*N36,2)</f>
        <v>0</v>
      </c>
      <c r="P36" s="251">
        <v>0</v>
      </c>
      <c r="Q36" s="251">
        <f>ROUND(E36*P36,2)</f>
        <v>0</v>
      </c>
      <c r="R36" s="253"/>
      <c r="S36" s="253" t="s">
        <v>153</v>
      </c>
      <c r="T36" s="254" t="s">
        <v>166</v>
      </c>
      <c r="U36" s="226">
        <v>0</v>
      </c>
      <c r="V36" s="226">
        <f>ROUND(E36*U36,2)</f>
        <v>0</v>
      </c>
      <c r="W36" s="226"/>
      <c r="X36" s="226" t="s">
        <v>162</v>
      </c>
      <c r="Y36" s="226" t="s">
        <v>116</v>
      </c>
      <c r="Z36" s="215"/>
      <c r="AA36" s="215"/>
      <c r="AB36" s="215"/>
      <c r="AC36" s="215"/>
      <c r="AD36" s="215"/>
      <c r="AE36" s="215"/>
      <c r="AF36" s="215"/>
      <c r="AG36" s="215" t="s">
        <v>163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  <c r="AW36" s="215"/>
      <c r="AX36" s="215"/>
      <c r="AY36" s="215"/>
      <c r="AZ36" s="215"/>
      <c r="BA36" s="215"/>
      <c r="BB36" s="215"/>
      <c r="BC36" s="215"/>
      <c r="BD36" s="215"/>
      <c r="BE36" s="215"/>
      <c r="BF36" s="215"/>
      <c r="BG36" s="215"/>
      <c r="BH36" s="215"/>
    </row>
    <row r="37" spans="1:60" x14ac:dyDescent="0.2">
      <c r="A37" s="231" t="s">
        <v>108</v>
      </c>
      <c r="B37" s="232" t="s">
        <v>68</v>
      </c>
      <c r="C37" s="258" t="s">
        <v>69</v>
      </c>
      <c r="D37" s="233"/>
      <c r="E37" s="234"/>
      <c r="F37" s="235"/>
      <c r="G37" s="235">
        <f>SUMIF(AG38:AG104,"&lt;&gt;NOR",G38:G104)</f>
        <v>0</v>
      </c>
      <c r="H37" s="235"/>
      <c r="I37" s="235">
        <f>SUM(I38:I104)</f>
        <v>0</v>
      </c>
      <c r="J37" s="235"/>
      <c r="K37" s="235">
        <f>SUM(K38:K104)</f>
        <v>0</v>
      </c>
      <c r="L37" s="235"/>
      <c r="M37" s="235">
        <f>SUM(M38:M104)</f>
        <v>0</v>
      </c>
      <c r="N37" s="234"/>
      <c r="O37" s="234">
        <f>SUM(O38:O104)</f>
        <v>0.7400000000000001</v>
      </c>
      <c r="P37" s="234"/>
      <c r="Q37" s="234">
        <f>SUM(Q38:Q104)</f>
        <v>1.3299999999999998</v>
      </c>
      <c r="R37" s="235"/>
      <c r="S37" s="235"/>
      <c r="T37" s="236"/>
      <c r="U37" s="230"/>
      <c r="V37" s="230">
        <f>SUM(V38:V104)</f>
        <v>559.69000000000005</v>
      </c>
      <c r="W37" s="230"/>
      <c r="X37" s="230"/>
      <c r="Y37" s="230"/>
      <c r="AG37" t="s">
        <v>109</v>
      </c>
    </row>
    <row r="38" spans="1:60" outlineLevel="1" x14ac:dyDescent="0.2">
      <c r="A38" s="238">
        <v>11</v>
      </c>
      <c r="B38" s="239" t="s">
        <v>170</v>
      </c>
      <c r="C38" s="259" t="s">
        <v>171</v>
      </c>
      <c r="D38" s="240" t="s">
        <v>129</v>
      </c>
      <c r="E38" s="241">
        <v>720</v>
      </c>
      <c r="F38" s="242"/>
      <c r="G38" s="243">
        <f>ROUND(E38*F38,2)</f>
        <v>0</v>
      </c>
      <c r="H38" s="242"/>
      <c r="I38" s="243">
        <f>ROUND(E38*H38,2)</f>
        <v>0</v>
      </c>
      <c r="J38" s="242"/>
      <c r="K38" s="243">
        <f>ROUND(E38*J38,2)</f>
        <v>0</v>
      </c>
      <c r="L38" s="243">
        <v>12</v>
      </c>
      <c r="M38" s="243">
        <f>G38*(1+L38/100)</f>
        <v>0</v>
      </c>
      <c r="N38" s="241">
        <v>0</v>
      </c>
      <c r="O38" s="241">
        <f>ROUND(E38*N38,2)</f>
        <v>0</v>
      </c>
      <c r="P38" s="241">
        <v>2.9E-4</v>
      </c>
      <c r="Q38" s="241">
        <f>ROUND(E38*P38,2)</f>
        <v>0.21</v>
      </c>
      <c r="R38" s="243" t="s">
        <v>172</v>
      </c>
      <c r="S38" s="243" t="s">
        <v>114</v>
      </c>
      <c r="T38" s="244" t="s">
        <v>114</v>
      </c>
      <c r="U38" s="226">
        <v>8.3000000000000004E-2</v>
      </c>
      <c r="V38" s="226">
        <f>ROUND(E38*U38,2)</f>
        <v>59.76</v>
      </c>
      <c r="W38" s="226"/>
      <c r="X38" s="226" t="s">
        <v>115</v>
      </c>
      <c r="Y38" s="226" t="s">
        <v>116</v>
      </c>
      <c r="Z38" s="215"/>
      <c r="AA38" s="215"/>
      <c r="AB38" s="215"/>
      <c r="AC38" s="215"/>
      <c r="AD38" s="215"/>
      <c r="AE38" s="215"/>
      <c r="AF38" s="215"/>
      <c r="AG38" s="215" t="s">
        <v>117</v>
      </c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G38" s="215"/>
      <c r="BH38" s="215"/>
    </row>
    <row r="39" spans="1:60" outlineLevel="2" x14ac:dyDescent="0.2">
      <c r="A39" s="222"/>
      <c r="B39" s="223"/>
      <c r="C39" s="261" t="s">
        <v>155</v>
      </c>
      <c r="D39" s="228"/>
      <c r="E39" s="229">
        <v>342</v>
      </c>
      <c r="F39" s="226"/>
      <c r="G39" s="226"/>
      <c r="H39" s="226"/>
      <c r="I39" s="226"/>
      <c r="J39" s="226"/>
      <c r="K39" s="226"/>
      <c r="L39" s="226"/>
      <c r="M39" s="226"/>
      <c r="N39" s="225"/>
      <c r="O39" s="225"/>
      <c r="P39" s="225"/>
      <c r="Q39" s="225"/>
      <c r="R39" s="226"/>
      <c r="S39" s="226"/>
      <c r="T39" s="226"/>
      <c r="U39" s="226"/>
      <c r="V39" s="226"/>
      <c r="W39" s="226"/>
      <c r="X39" s="226"/>
      <c r="Y39" s="226"/>
      <c r="Z39" s="215"/>
      <c r="AA39" s="215"/>
      <c r="AB39" s="215"/>
      <c r="AC39" s="215"/>
      <c r="AD39" s="215"/>
      <c r="AE39" s="215"/>
      <c r="AF39" s="215"/>
      <c r="AG39" s="215" t="s">
        <v>121</v>
      </c>
      <c r="AH39" s="215">
        <v>5</v>
      </c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5"/>
      <c r="AU39" s="215"/>
      <c r="AV39" s="215"/>
      <c r="AW39" s="215"/>
      <c r="AX39" s="215"/>
      <c r="AY39" s="215"/>
      <c r="AZ39" s="215"/>
      <c r="BA39" s="215"/>
      <c r="BB39" s="215"/>
      <c r="BC39" s="215"/>
      <c r="BD39" s="215"/>
      <c r="BE39" s="215"/>
      <c r="BF39" s="215"/>
      <c r="BG39" s="215"/>
      <c r="BH39" s="215"/>
    </row>
    <row r="40" spans="1:60" outlineLevel="3" x14ac:dyDescent="0.2">
      <c r="A40" s="222"/>
      <c r="B40" s="223"/>
      <c r="C40" s="261" t="s">
        <v>156</v>
      </c>
      <c r="D40" s="228"/>
      <c r="E40" s="229">
        <v>234</v>
      </c>
      <c r="F40" s="226"/>
      <c r="G40" s="226"/>
      <c r="H40" s="226"/>
      <c r="I40" s="226"/>
      <c r="J40" s="226"/>
      <c r="K40" s="226"/>
      <c r="L40" s="226"/>
      <c r="M40" s="226"/>
      <c r="N40" s="225"/>
      <c r="O40" s="225"/>
      <c r="P40" s="225"/>
      <c r="Q40" s="225"/>
      <c r="R40" s="226"/>
      <c r="S40" s="226"/>
      <c r="T40" s="226"/>
      <c r="U40" s="226"/>
      <c r="V40" s="226"/>
      <c r="W40" s="226"/>
      <c r="X40" s="226"/>
      <c r="Y40" s="226"/>
      <c r="Z40" s="215"/>
      <c r="AA40" s="215"/>
      <c r="AB40" s="215"/>
      <c r="AC40" s="215"/>
      <c r="AD40" s="215"/>
      <c r="AE40" s="215"/>
      <c r="AF40" s="215"/>
      <c r="AG40" s="215" t="s">
        <v>121</v>
      </c>
      <c r="AH40" s="215">
        <v>5</v>
      </c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15"/>
      <c r="BH40" s="215"/>
    </row>
    <row r="41" spans="1:60" outlineLevel="3" x14ac:dyDescent="0.2">
      <c r="A41" s="222"/>
      <c r="B41" s="223"/>
      <c r="C41" s="261" t="s">
        <v>157</v>
      </c>
      <c r="D41" s="228"/>
      <c r="E41" s="229">
        <v>144</v>
      </c>
      <c r="F41" s="226"/>
      <c r="G41" s="226"/>
      <c r="H41" s="226"/>
      <c r="I41" s="226"/>
      <c r="J41" s="226"/>
      <c r="K41" s="226"/>
      <c r="L41" s="226"/>
      <c r="M41" s="226"/>
      <c r="N41" s="225"/>
      <c r="O41" s="225"/>
      <c r="P41" s="225"/>
      <c r="Q41" s="225"/>
      <c r="R41" s="226"/>
      <c r="S41" s="226"/>
      <c r="T41" s="226"/>
      <c r="U41" s="226"/>
      <c r="V41" s="226"/>
      <c r="W41" s="226"/>
      <c r="X41" s="226"/>
      <c r="Y41" s="226"/>
      <c r="Z41" s="215"/>
      <c r="AA41" s="215"/>
      <c r="AB41" s="215"/>
      <c r="AC41" s="215"/>
      <c r="AD41" s="215"/>
      <c r="AE41" s="215"/>
      <c r="AF4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r="AN41" s="215"/>
      <c r="AO41" s="215"/>
      <c r="AP41" s="215"/>
      <c r="AQ41" s="215"/>
      <c r="AR41" s="215"/>
      <c r="AS41" s="215"/>
      <c r="AT41" s="215"/>
      <c r="AU41" s="215"/>
      <c r="AV41" s="215"/>
      <c r="AW41" s="215"/>
      <c r="AX41" s="215"/>
      <c r="AY41" s="215"/>
      <c r="AZ41" s="215"/>
      <c r="BA41" s="215"/>
      <c r="BB41" s="215"/>
      <c r="BC41" s="215"/>
      <c r="BD41" s="215"/>
      <c r="BE41" s="215"/>
      <c r="BF41" s="215"/>
      <c r="BG41" s="215"/>
      <c r="BH41" s="215"/>
    </row>
    <row r="42" spans="1:60" ht="22.5" outlineLevel="1" x14ac:dyDescent="0.2">
      <c r="A42" s="238">
        <v>12</v>
      </c>
      <c r="B42" s="239" t="s">
        <v>173</v>
      </c>
      <c r="C42" s="259" t="s">
        <v>174</v>
      </c>
      <c r="D42" s="240" t="s">
        <v>125</v>
      </c>
      <c r="E42" s="241">
        <v>102</v>
      </c>
      <c r="F42" s="242"/>
      <c r="G42" s="243">
        <f>ROUND(E42*F42,2)</f>
        <v>0</v>
      </c>
      <c r="H42" s="242"/>
      <c r="I42" s="243">
        <f>ROUND(E42*H42,2)</f>
        <v>0</v>
      </c>
      <c r="J42" s="242"/>
      <c r="K42" s="243">
        <f>ROUND(E42*J42,2)</f>
        <v>0</v>
      </c>
      <c r="L42" s="243">
        <v>12</v>
      </c>
      <c r="M42" s="243">
        <f>G42*(1+L42/100)</f>
        <v>0</v>
      </c>
      <c r="N42" s="241">
        <v>0</v>
      </c>
      <c r="O42" s="241">
        <f>ROUND(E42*N42,2)</f>
        <v>0</v>
      </c>
      <c r="P42" s="241">
        <v>0</v>
      </c>
      <c r="Q42" s="241">
        <f>ROUND(E42*P42,2)</f>
        <v>0</v>
      </c>
      <c r="R42" s="243" t="s">
        <v>172</v>
      </c>
      <c r="S42" s="243" t="s">
        <v>114</v>
      </c>
      <c r="T42" s="244" t="s">
        <v>114</v>
      </c>
      <c r="U42" s="226">
        <v>0.17696999999999999</v>
      </c>
      <c r="V42" s="226">
        <f>ROUND(E42*U42,2)</f>
        <v>18.05</v>
      </c>
      <c r="W42" s="226"/>
      <c r="X42" s="226" t="s">
        <v>115</v>
      </c>
      <c r="Y42" s="226" t="s">
        <v>116</v>
      </c>
      <c r="Z42" s="215"/>
      <c r="AA42" s="215"/>
      <c r="AB42" s="215"/>
      <c r="AC42" s="215"/>
      <c r="AD42" s="215"/>
      <c r="AE42" s="215"/>
      <c r="AF42" s="215"/>
      <c r="AG42" s="215" t="s">
        <v>117</v>
      </c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  <c r="AS42" s="215"/>
      <c r="AT42" s="215"/>
      <c r="AU42" s="215"/>
      <c r="AV42" s="215"/>
      <c r="AW42" s="215"/>
      <c r="AX42" s="215"/>
      <c r="AY42" s="215"/>
      <c r="AZ42" s="215"/>
      <c r="BA42" s="215"/>
      <c r="BB42" s="215"/>
      <c r="BC42" s="215"/>
      <c r="BD42" s="215"/>
      <c r="BE42" s="215"/>
      <c r="BF42" s="215"/>
      <c r="BG42" s="215"/>
      <c r="BH42" s="215"/>
    </row>
    <row r="43" spans="1:60" outlineLevel="2" x14ac:dyDescent="0.2">
      <c r="A43" s="222"/>
      <c r="B43" s="223"/>
      <c r="C43" s="261" t="s">
        <v>175</v>
      </c>
      <c r="D43" s="228"/>
      <c r="E43" s="229">
        <v>96</v>
      </c>
      <c r="F43" s="226"/>
      <c r="G43" s="226"/>
      <c r="H43" s="226"/>
      <c r="I43" s="226"/>
      <c r="J43" s="226"/>
      <c r="K43" s="226"/>
      <c r="L43" s="226"/>
      <c r="M43" s="226"/>
      <c r="N43" s="225"/>
      <c r="O43" s="225"/>
      <c r="P43" s="225"/>
      <c r="Q43" s="225"/>
      <c r="R43" s="226"/>
      <c r="S43" s="226"/>
      <c r="T43" s="226"/>
      <c r="U43" s="226"/>
      <c r="V43" s="226"/>
      <c r="W43" s="226"/>
      <c r="X43" s="226"/>
      <c r="Y43" s="226"/>
      <c r="Z43" s="215"/>
      <c r="AA43" s="215"/>
      <c r="AB43" s="215"/>
      <c r="AC43" s="215"/>
      <c r="AD43" s="215"/>
      <c r="AE43" s="215"/>
      <c r="AF43" s="215"/>
      <c r="AG43" s="215" t="s">
        <v>121</v>
      </c>
      <c r="AH43" s="215">
        <v>0</v>
      </c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</row>
    <row r="44" spans="1:60" outlineLevel="3" x14ac:dyDescent="0.2">
      <c r="A44" s="222"/>
      <c r="B44" s="223"/>
      <c r="C44" s="261" t="s">
        <v>176</v>
      </c>
      <c r="D44" s="228"/>
      <c r="E44" s="229">
        <v>6</v>
      </c>
      <c r="F44" s="226"/>
      <c r="G44" s="226"/>
      <c r="H44" s="226"/>
      <c r="I44" s="226"/>
      <c r="J44" s="226"/>
      <c r="K44" s="226"/>
      <c r="L44" s="226"/>
      <c r="M44" s="226"/>
      <c r="N44" s="225"/>
      <c r="O44" s="225"/>
      <c r="P44" s="225"/>
      <c r="Q44" s="225"/>
      <c r="R44" s="226"/>
      <c r="S44" s="226"/>
      <c r="T44" s="226"/>
      <c r="U44" s="226"/>
      <c r="V44" s="226"/>
      <c r="W44" s="226"/>
      <c r="X44" s="226"/>
      <c r="Y44" s="226"/>
      <c r="Z44" s="215"/>
      <c r="AA44" s="215"/>
      <c r="AB44" s="215"/>
      <c r="AC44" s="215"/>
      <c r="AD44" s="215"/>
      <c r="AE44" s="215"/>
      <c r="AF44" s="215"/>
      <c r="AG44" s="215" t="s">
        <v>121</v>
      </c>
      <c r="AH44" s="215">
        <v>0</v>
      </c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G44" s="215"/>
      <c r="BH44" s="215"/>
    </row>
    <row r="45" spans="1:60" ht="22.5" outlineLevel="1" x14ac:dyDescent="0.2">
      <c r="A45" s="238">
        <v>13</v>
      </c>
      <c r="B45" s="239" t="s">
        <v>177</v>
      </c>
      <c r="C45" s="259" t="s">
        <v>178</v>
      </c>
      <c r="D45" s="240" t="s">
        <v>125</v>
      </c>
      <c r="E45" s="241">
        <v>12</v>
      </c>
      <c r="F45" s="242"/>
      <c r="G45" s="243">
        <f>ROUND(E45*F45,2)</f>
        <v>0</v>
      </c>
      <c r="H45" s="242"/>
      <c r="I45" s="243">
        <f>ROUND(E45*H45,2)</f>
        <v>0</v>
      </c>
      <c r="J45" s="242"/>
      <c r="K45" s="243">
        <f>ROUND(E45*J45,2)</f>
        <v>0</v>
      </c>
      <c r="L45" s="243">
        <v>12</v>
      </c>
      <c r="M45" s="243">
        <f>G45*(1+L45/100)</f>
        <v>0</v>
      </c>
      <c r="N45" s="241">
        <v>0</v>
      </c>
      <c r="O45" s="241">
        <f>ROUND(E45*N45,2)</f>
        <v>0</v>
      </c>
      <c r="P45" s="241">
        <v>0</v>
      </c>
      <c r="Q45" s="241">
        <f>ROUND(E45*P45,2)</f>
        <v>0</v>
      </c>
      <c r="R45" s="243" t="s">
        <v>172</v>
      </c>
      <c r="S45" s="243" t="s">
        <v>114</v>
      </c>
      <c r="T45" s="244" t="s">
        <v>114</v>
      </c>
      <c r="U45" s="226">
        <v>0.21593999999999999</v>
      </c>
      <c r="V45" s="226">
        <f>ROUND(E45*U45,2)</f>
        <v>2.59</v>
      </c>
      <c r="W45" s="226"/>
      <c r="X45" s="226" t="s">
        <v>115</v>
      </c>
      <c r="Y45" s="226" t="s">
        <v>116</v>
      </c>
      <c r="Z45" s="215"/>
      <c r="AA45" s="215"/>
      <c r="AB45" s="215"/>
      <c r="AC45" s="215"/>
      <c r="AD45" s="215"/>
      <c r="AE45" s="215"/>
      <c r="AF45" s="215"/>
      <c r="AG45" s="215" t="s">
        <v>117</v>
      </c>
      <c r="AH45" s="21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A45" s="215"/>
      <c r="BB45" s="215"/>
      <c r="BC45" s="215"/>
      <c r="BD45" s="215"/>
      <c r="BE45" s="215"/>
      <c r="BF45" s="215"/>
      <c r="BG45" s="215"/>
      <c r="BH45" s="215"/>
    </row>
    <row r="46" spans="1:60" outlineLevel="2" x14ac:dyDescent="0.2">
      <c r="A46" s="222"/>
      <c r="B46" s="223"/>
      <c r="C46" s="261" t="s">
        <v>179</v>
      </c>
      <c r="D46" s="228"/>
      <c r="E46" s="229">
        <v>12</v>
      </c>
      <c r="F46" s="226"/>
      <c r="G46" s="226"/>
      <c r="H46" s="226"/>
      <c r="I46" s="226"/>
      <c r="J46" s="226"/>
      <c r="K46" s="226"/>
      <c r="L46" s="226"/>
      <c r="M46" s="226"/>
      <c r="N46" s="225"/>
      <c r="O46" s="225"/>
      <c r="P46" s="225"/>
      <c r="Q46" s="225"/>
      <c r="R46" s="226"/>
      <c r="S46" s="226"/>
      <c r="T46" s="226"/>
      <c r="U46" s="226"/>
      <c r="V46" s="226"/>
      <c r="W46" s="226"/>
      <c r="X46" s="226"/>
      <c r="Y46" s="226"/>
      <c r="Z46" s="215"/>
      <c r="AA46" s="215"/>
      <c r="AB46" s="215"/>
      <c r="AC46" s="215"/>
      <c r="AD46" s="215"/>
      <c r="AE46" s="215"/>
      <c r="AF46" s="215"/>
      <c r="AG46" s="215" t="s">
        <v>121</v>
      </c>
      <c r="AH46" s="215">
        <v>0</v>
      </c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  <c r="AU46" s="215"/>
      <c r="AV46" s="215"/>
      <c r="AW46" s="215"/>
      <c r="AX46" s="215"/>
      <c r="AY46" s="215"/>
      <c r="AZ46" s="215"/>
      <c r="BA46" s="215"/>
      <c r="BB46" s="215"/>
      <c r="BC46" s="215"/>
      <c r="BD46" s="215"/>
      <c r="BE46" s="215"/>
      <c r="BF46" s="215"/>
      <c r="BG46" s="215"/>
      <c r="BH46" s="215"/>
    </row>
    <row r="47" spans="1:60" ht="22.5" outlineLevel="1" x14ac:dyDescent="0.2">
      <c r="A47" s="238">
        <v>14</v>
      </c>
      <c r="B47" s="239" t="s">
        <v>180</v>
      </c>
      <c r="C47" s="259" t="s">
        <v>181</v>
      </c>
      <c r="D47" s="240" t="s">
        <v>129</v>
      </c>
      <c r="E47" s="241">
        <v>342</v>
      </c>
      <c r="F47" s="242"/>
      <c r="G47" s="243">
        <f>ROUND(E47*F47,2)</f>
        <v>0</v>
      </c>
      <c r="H47" s="242"/>
      <c r="I47" s="243">
        <f>ROUND(E47*H47,2)</f>
        <v>0</v>
      </c>
      <c r="J47" s="242"/>
      <c r="K47" s="243">
        <f>ROUND(E47*J47,2)</f>
        <v>0</v>
      </c>
      <c r="L47" s="243">
        <v>12</v>
      </c>
      <c r="M47" s="243">
        <f>G47*(1+L47/100)</f>
        <v>0</v>
      </c>
      <c r="N47" s="241">
        <v>8.3000000000000001E-4</v>
      </c>
      <c r="O47" s="241">
        <f>ROUND(E47*N47,2)</f>
        <v>0.28000000000000003</v>
      </c>
      <c r="P47" s="241">
        <v>0</v>
      </c>
      <c r="Q47" s="241">
        <f>ROUND(E47*P47,2)</f>
        <v>0</v>
      </c>
      <c r="R47" s="243" t="s">
        <v>172</v>
      </c>
      <c r="S47" s="243" t="s">
        <v>114</v>
      </c>
      <c r="T47" s="244" t="s">
        <v>114</v>
      </c>
      <c r="U47" s="226">
        <v>0.27017000000000002</v>
      </c>
      <c r="V47" s="226">
        <f>ROUND(E47*U47,2)</f>
        <v>92.4</v>
      </c>
      <c r="W47" s="226"/>
      <c r="X47" s="226" t="s">
        <v>115</v>
      </c>
      <c r="Y47" s="226" t="s">
        <v>116</v>
      </c>
      <c r="Z47" s="215"/>
      <c r="AA47" s="215"/>
      <c r="AB47" s="215"/>
      <c r="AC47" s="215"/>
      <c r="AD47" s="215"/>
      <c r="AE47" s="215"/>
      <c r="AF47" s="215"/>
      <c r="AG47" s="215" t="s">
        <v>117</v>
      </c>
      <c r="AH47" s="21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5"/>
      <c r="AX47" s="215"/>
      <c r="AY47" s="215"/>
      <c r="AZ47" s="215"/>
      <c r="BA47" s="215"/>
      <c r="BB47" s="215"/>
      <c r="BC47" s="215"/>
      <c r="BD47" s="215"/>
      <c r="BE47" s="215"/>
      <c r="BF47" s="215"/>
      <c r="BG47" s="215"/>
      <c r="BH47" s="215"/>
    </row>
    <row r="48" spans="1:60" outlineLevel="2" x14ac:dyDescent="0.2">
      <c r="A48" s="222"/>
      <c r="B48" s="223"/>
      <c r="C48" s="260" t="s">
        <v>182</v>
      </c>
      <c r="D48" s="245"/>
      <c r="E48" s="245"/>
      <c r="F48" s="245"/>
      <c r="G48" s="245"/>
      <c r="H48" s="226"/>
      <c r="I48" s="226"/>
      <c r="J48" s="226"/>
      <c r="K48" s="226"/>
      <c r="L48" s="226"/>
      <c r="M48" s="226"/>
      <c r="N48" s="225"/>
      <c r="O48" s="225"/>
      <c r="P48" s="225"/>
      <c r="Q48" s="225"/>
      <c r="R48" s="226"/>
      <c r="S48" s="226"/>
      <c r="T48" s="226"/>
      <c r="U48" s="226"/>
      <c r="V48" s="226"/>
      <c r="W48" s="226"/>
      <c r="X48" s="226"/>
      <c r="Y48" s="226"/>
      <c r="Z48" s="215"/>
      <c r="AA48" s="215"/>
      <c r="AB48" s="215"/>
      <c r="AC48" s="215"/>
      <c r="AD48" s="215"/>
      <c r="AE48" s="215"/>
      <c r="AF48" s="215"/>
      <c r="AG48" s="215" t="s">
        <v>119</v>
      </c>
      <c r="AH48" s="21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A48" s="215"/>
      <c r="BB48" s="215"/>
      <c r="BC48" s="215"/>
      <c r="BD48" s="215"/>
      <c r="BE48" s="215"/>
      <c r="BF48" s="215"/>
      <c r="BG48" s="215"/>
      <c r="BH48" s="215"/>
    </row>
    <row r="49" spans="1:60" outlineLevel="2" x14ac:dyDescent="0.2">
      <c r="A49" s="222"/>
      <c r="B49" s="223"/>
      <c r="C49" s="262" t="s">
        <v>183</v>
      </c>
      <c r="D49" s="247"/>
      <c r="E49" s="247"/>
      <c r="F49" s="247"/>
      <c r="G49" s="247"/>
      <c r="H49" s="226"/>
      <c r="I49" s="226"/>
      <c r="J49" s="226"/>
      <c r="K49" s="226"/>
      <c r="L49" s="226"/>
      <c r="M49" s="226"/>
      <c r="N49" s="225"/>
      <c r="O49" s="225"/>
      <c r="P49" s="225"/>
      <c r="Q49" s="225"/>
      <c r="R49" s="226"/>
      <c r="S49" s="226"/>
      <c r="T49" s="226"/>
      <c r="U49" s="226"/>
      <c r="V49" s="226"/>
      <c r="W49" s="226"/>
      <c r="X49" s="226"/>
      <c r="Y49" s="226"/>
      <c r="Z49" s="215"/>
      <c r="AA49" s="215"/>
      <c r="AB49" s="215"/>
      <c r="AC49" s="215"/>
      <c r="AD49" s="215"/>
      <c r="AE49" s="215"/>
      <c r="AF49" s="215"/>
      <c r="AG49" s="215" t="s">
        <v>138</v>
      </c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</row>
    <row r="50" spans="1:60" outlineLevel="2" x14ac:dyDescent="0.2">
      <c r="A50" s="222"/>
      <c r="B50" s="223"/>
      <c r="C50" s="261" t="s">
        <v>184</v>
      </c>
      <c r="D50" s="228"/>
      <c r="E50" s="229">
        <v>216</v>
      </c>
      <c r="F50" s="226"/>
      <c r="G50" s="226"/>
      <c r="H50" s="226"/>
      <c r="I50" s="226"/>
      <c r="J50" s="226"/>
      <c r="K50" s="226"/>
      <c r="L50" s="226"/>
      <c r="M50" s="226"/>
      <c r="N50" s="225"/>
      <c r="O50" s="225"/>
      <c r="P50" s="225"/>
      <c r="Q50" s="225"/>
      <c r="R50" s="226"/>
      <c r="S50" s="226"/>
      <c r="T50" s="226"/>
      <c r="U50" s="226"/>
      <c r="V50" s="226"/>
      <c r="W50" s="226"/>
      <c r="X50" s="226"/>
      <c r="Y50" s="226"/>
      <c r="Z50" s="215"/>
      <c r="AA50" s="215"/>
      <c r="AB50" s="215"/>
      <c r="AC50" s="215"/>
      <c r="AD50" s="215"/>
      <c r="AE50" s="215"/>
      <c r="AF50" s="215"/>
      <c r="AG50" s="215" t="s">
        <v>121</v>
      </c>
      <c r="AH50" s="215">
        <v>0</v>
      </c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</row>
    <row r="51" spans="1:60" outlineLevel="3" x14ac:dyDescent="0.2">
      <c r="A51" s="222"/>
      <c r="B51" s="223"/>
      <c r="C51" s="261" t="s">
        <v>185</v>
      </c>
      <c r="D51" s="228"/>
      <c r="E51" s="229">
        <v>72</v>
      </c>
      <c r="F51" s="226"/>
      <c r="G51" s="226"/>
      <c r="H51" s="226"/>
      <c r="I51" s="226"/>
      <c r="J51" s="226"/>
      <c r="K51" s="226"/>
      <c r="L51" s="226"/>
      <c r="M51" s="226"/>
      <c r="N51" s="225"/>
      <c r="O51" s="225"/>
      <c r="P51" s="225"/>
      <c r="Q51" s="225"/>
      <c r="R51" s="226"/>
      <c r="S51" s="226"/>
      <c r="T51" s="226"/>
      <c r="U51" s="226"/>
      <c r="V51" s="226"/>
      <c r="W51" s="226"/>
      <c r="X51" s="226"/>
      <c r="Y51" s="226"/>
      <c r="Z51" s="215"/>
      <c r="AA51" s="215"/>
      <c r="AB51" s="215"/>
      <c r="AC51" s="215"/>
      <c r="AD51" s="215"/>
      <c r="AE51" s="215"/>
      <c r="AF51" s="215"/>
      <c r="AG51" s="215" t="s">
        <v>121</v>
      </c>
      <c r="AH51" s="215">
        <v>0</v>
      </c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</row>
    <row r="52" spans="1:60" outlineLevel="3" x14ac:dyDescent="0.2">
      <c r="A52" s="222"/>
      <c r="B52" s="223"/>
      <c r="C52" s="261" t="s">
        <v>186</v>
      </c>
      <c r="D52" s="228"/>
      <c r="E52" s="229">
        <v>54</v>
      </c>
      <c r="F52" s="226"/>
      <c r="G52" s="226"/>
      <c r="H52" s="226"/>
      <c r="I52" s="226"/>
      <c r="J52" s="226"/>
      <c r="K52" s="226"/>
      <c r="L52" s="226"/>
      <c r="M52" s="226"/>
      <c r="N52" s="225"/>
      <c r="O52" s="225"/>
      <c r="P52" s="225"/>
      <c r="Q52" s="225"/>
      <c r="R52" s="226"/>
      <c r="S52" s="226"/>
      <c r="T52" s="226"/>
      <c r="U52" s="226"/>
      <c r="V52" s="226"/>
      <c r="W52" s="226"/>
      <c r="X52" s="226"/>
      <c r="Y52" s="226"/>
      <c r="Z52" s="215"/>
      <c r="AA52" s="215"/>
      <c r="AB52" s="215"/>
      <c r="AC52" s="215"/>
      <c r="AD52" s="215"/>
      <c r="AE52" s="215"/>
      <c r="AF52" s="215"/>
      <c r="AG52" s="215" t="s">
        <v>121</v>
      </c>
      <c r="AH52" s="215">
        <v>0</v>
      </c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  <c r="AU52" s="215"/>
      <c r="AV52" s="215"/>
      <c r="AW52" s="215"/>
      <c r="AX52" s="215"/>
      <c r="AY52" s="215"/>
      <c r="AZ52" s="215"/>
      <c r="BA52" s="215"/>
      <c r="BB52" s="215"/>
      <c r="BC52" s="215"/>
      <c r="BD52" s="215"/>
      <c r="BE52" s="215"/>
      <c r="BF52" s="215"/>
      <c r="BG52" s="215"/>
      <c r="BH52" s="215"/>
    </row>
    <row r="53" spans="1:60" ht="22.5" outlineLevel="1" x14ac:dyDescent="0.2">
      <c r="A53" s="238">
        <v>15</v>
      </c>
      <c r="B53" s="239" t="s">
        <v>187</v>
      </c>
      <c r="C53" s="259" t="s">
        <v>188</v>
      </c>
      <c r="D53" s="240" t="s">
        <v>129</v>
      </c>
      <c r="E53" s="241">
        <v>234</v>
      </c>
      <c r="F53" s="242"/>
      <c r="G53" s="243">
        <f>ROUND(E53*F53,2)</f>
        <v>0</v>
      </c>
      <c r="H53" s="242"/>
      <c r="I53" s="243">
        <f>ROUND(E53*H53,2)</f>
        <v>0</v>
      </c>
      <c r="J53" s="242"/>
      <c r="K53" s="243">
        <f>ROUND(E53*J53,2)</f>
        <v>0</v>
      </c>
      <c r="L53" s="243">
        <v>12</v>
      </c>
      <c r="M53" s="243">
        <f>G53*(1+L53/100)</f>
        <v>0</v>
      </c>
      <c r="N53" s="241">
        <v>9.8999999999999999E-4</v>
      </c>
      <c r="O53" s="241">
        <f>ROUND(E53*N53,2)</f>
        <v>0.23</v>
      </c>
      <c r="P53" s="241">
        <v>0</v>
      </c>
      <c r="Q53" s="241">
        <f>ROUND(E53*P53,2)</f>
        <v>0</v>
      </c>
      <c r="R53" s="243" t="s">
        <v>172</v>
      </c>
      <c r="S53" s="243" t="s">
        <v>114</v>
      </c>
      <c r="T53" s="244" t="s">
        <v>114</v>
      </c>
      <c r="U53" s="226">
        <v>0.29019</v>
      </c>
      <c r="V53" s="226">
        <f>ROUND(E53*U53,2)</f>
        <v>67.900000000000006</v>
      </c>
      <c r="W53" s="226"/>
      <c r="X53" s="226" t="s">
        <v>115</v>
      </c>
      <c r="Y53" s="226" t="s">
        <v>116</v>
      </c>
      <c r="Z53" s="215"/>
      <c r="AA53" s="215"/>
      <c r="AB53" s="215"/>
      <c r="AC53" s="215"/>
      <c r="AD53" s="215"/>
      <c r="AE53" s="215"/>
      <c r="AF53" s="215"/>
      <c r="AG53" s="215" t="s">
        <v>117</v>
      </c>
      <c r="AH53" s="21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G53" s="215"/>
      <c r="BH53" s="215"/>
    </row>
    <row r="54" spans="1:60" outlineLevel="2" x14ac:dyDescent="0.2">
      <c r="A54" s="222"/>
      <c r="B54" s="223"/>
      <c r="C54" s="260" t="s">
        <v>182</v>
      </c>
      <c r="D54" s="245"/>
      <c r="E54" s="245"/>
      <c r="F54" s="245"/>
      <c r="G54" s="245"/>
      <c r="H54" s="226"/>
      <c r="I54" s="226"/>
      <c r="J54" s="226"/>
      <c r="K54" s="226"/>
      <c r="L54" s="226"/>
      <c r="M54" s="226"/>
      <c r="N54" s="225"/>
      <c r="O54" s="225"/>
      <c r="P54" s="225"/>
      <c r="Q54" s="225"/>
      <c r="R54" s="226"/>
      <c r="S54" s="226"/>
      <c r="T54" s="226"/>
      <c r="U54" s="226"/>
      <c r="V54" s="226"/>
      <c r="W54" s="226"/>
      <c r="X54" s="226"/>
      <c r="Y54" s="226"/>
      <c r="Z54" s="215"/>
      <c r="AA54" s="215"/>
      <c r="AB54" s="215"/>
      <c r="AC54" s="215"/>
      <c r="AD54" s="215"/>
      <c r="AE54" s="215"/>
      <c r="AF54" s="215"/>
      <c r="AG54" s="215" t="s">
        <v>119</v>
      </c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G54" s="215"/>
      <c r="BH54" s="215"/>
    </row>
    <row r="55" spans="1:60" outlineLevel="2" x14ac:dyDescent="0.2">
      <c r="A55" s="222"/>
      <c r="B55" s="223"/>
      <c r="C55" s="262" t="s">
        <v>183</v>
      </c>
      <c r="D55" s="247"/>
      <c r="E55" s="247"/>
      <c r="F55" s="247"/>
      <c r="G55" s="247"/>
      <c r="H55" s="226"/>
      <c r="I55" s="226"/>
      <c r="J55" s="226"/>
      <c r="K55" s="226"/>
      <c r="L55" s="226"/>
      <c r="M55" s="226"/>
      <c r="N55" s="225"/>
      <c r="O55" s="225"/>
      <c r="P55" s="225"/>
      <c r="Q55" s="225"/>
      <c r="R55" s="226"/>
      <c r="S55" s="226"/>
      <c r="T55" s="226"/>
      <c r="U55" s="226"/>
      <c r="V55" s="226"/>
      <c r="W55" s="226"/>
      <c r="X55" s="226"/>
      <c r="Y55" s="226"/>
      <c r="Z55" s="215"/>
      <c r="AA55" s="215"/>
      <c r="AB55" s="215"/>
      <c r="AC55" s="215"/>
      <c r="AD55" s="215"/>
      <c r="AE55" s="215"/>
      <c r="AF55" s="215"/>
      <c r="AG55" s="215" t="s">
        <v>138</v>
      </c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</row>
    <row r="56" spans="1:60" outlineLevel="2" x14ac:dyDescent="0.2">
      <c r="A56" s="222"/>
      <c r="B56" s="223"/>
      <c r="C56" s="261" t="s">
        <v>189</v>
      </c>
      <c r="D56" s="228"/>
      <c r="E56" s="229">
        <v>234</v>
      </c>
      <c r="F56" s="226"/>
      <c r="G56" s="226"/>
      <c r="H56" s="226"/>
      <c r="I56" s="226"/>
      <c r="J56" s="226"/>
      <c r="K56" s="226"/>
      <c r="L56" s="226"/>
      <c r="M56" s="226"/>
      <c r="N56" s="225"/>
      <c r="O56" s="225"/>
      <c r="P56" s="225"/>
      <c r="Q56" s="225"/>
      <c r="R56" s="226"/>
      <c r="S56" s="226"/>
      <c r="T56" s="226"/>
      <c r="U56" s="226"/>
      <c r="V56" s="226"/>
      <c r="W56" s="226"/>
      <c r="X56" s="226"/>
      <c r="Y56" s="226"/>
      <c r="Z56" s="215"/>
      <c r="AA56" s="215"/>
      <c r="AB56" s="215"/>
      <c r="AC56" s="215"/>
      <c r="AD56" s="215"/>
      <c r="AE56" s="215"/>
      <c r="AF56" s="215"/>
      <c r="AG56" s="215" t="s">
        <v>121</v>
      </c>
      <c r="AH56" s="215">
        <v>0</v>
      </c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</row>
    <row r="57" spans="1:60" ht="33.75" outlineLevel="1" x14ac:dyDescent="0.2">
      <c r="A57" s="238">
        <v>16</v>
      </c>
      <c r="B57" s="239" t="s">
        <v>190</v>
      </c>
      <c r="C57" s="259" t="s">
        <v>191</v>
      </c>
      <c r="D57" s="240" t="s">
        <v>129</v>
      </c>
      <c r="E57" s="241">
        <v>144</v>
      </c>
      <c r="F57" s="242"/>
      <c r="G57" s="243">
        <f>ROUND(E57*F57,2)</f>
        <v>0</v>
      </c>
      <c r="H57" s="242"/>
      <c r="I57" s="243">
        <f>ROUND(E57*H57,2)</f>
        <v>0</v>
      </c>
      <c r="J57" s="242"/>
      <c r="K57" s="243">
        <f>ROUND(E57*J57,2)</f>
        <v>0</v>
      </c>
      <c r="L57" s="243">
        <v>12</v>
      </c>
      <c r="M57" s="243">
        <f>G57*(1+L57/100)</f>
        <v>0</v>
      </c>
      <c r="N57" s="241">
        <v>6.8999999999999997E-4</v>
      </c>
      <c r="O57" s="241">
        <f>ROUND(E57*N57,2)</f>
        <v>0.1</v>
      </c>
      <c r="P57" s="241">
        <v>0</v>
      </c>
      <c r="Q57" s="241">
        <f>ROUND(E57*P57,2)</f>
        <v>0</v>
      </c>
      <c r="R57" s="243" t="s">
        <v>172</v>
      </c>
      <c r="S57" s="243" t="s">
        <v>114</v>
      </c>
      <c r="T57" s="244" t="s">
        <v>114</v>
      </c>
      <c r="U57" s="226">
        <v>0.34626000000000001</v>
      </c>
      <c r="V57" s="226">
        <f>ROUND(E57*U57,2)</f>
        <v>49.86</v>
      </c>
      <c r="W57" s="226"/>
      <c r="X57" s="226" t="s">
        <v>115</v>
      </c>
      <c r="Y57" s="226" t="s">
        <v>116</v>
      </c>
      <c r="Z57" s="215"/>
      <c r="AA57" s="215"/>
      <c r="AB57" s="215"/>
      <c r="AC57" s="215"/>
      <c r="AD57" s="215"/>
      <c r="AE57" s="215"/>
      <c r="AF57" s="215"/>
      <c r="AG57" s="215" t="s">
        <v>117</v>
      </c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</row>
    <row r="58" spans="1:60" outlineLevel="2" x14ac:dyDescent="0.2">
      <c r="A58" s="222"/>
      <c r="B58" s="223"/>
      <c r="C58" s="260" t="s">
        <v>182</v>
      </c>
      <c r="D58" s="245"/>
      <c r="E58" s="245"/>
      <c r="F58" s="245"/>
      <c r="G58" s="245"/>
      <c r="H58" s="226"/>
      <c r="I58" s="226"/>
      <c r="J58" s="226"/>
      <c r="K58" s="226"/>
      <c r="L58" s="226"/>
      <c r="M58" s="226"/>
      <c r="N58" s="225"/>
      <c r="O58" s="225"/>
      <c r="P58" s="225"/>
      <c r="Q58" s="225"/>
      <c r="R58" s="226"/>
      <c r="S58" s="226"/>
      <c r="T58" s="226"/>
      <c r="U58" s="226"/>
      <c r="V58" s="226"/>
      <c r="W58" s="226"/>
      <c r="X58" s="226"/>
      <c r="Y58" s="226"/>
      <c r="Z58" s="215"/>
      <c r="AA58" s="215"/>
      <c r="AB58" s="215"/>
      <c r="AC58" s="215"/>
      <c r="AD58" s="215"/>
      <c r="AE58" s="215"/>
      <c r="AF58" s="215"/>
      <c r="AG58" s="215" t="s">
        <v>119</v>
      </c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</row>
    <row r="59" spans="1:60" outlineLevel="2" x14ac:dyDescent="0.2">
      <c r="A59" s="222"/>
      <c r="B59" s="223"/>
      <c r="C59" s="262" t="s">
        <v>183</v>
      </c>
      <c r="D59" s="247"/>
      <c r="E59" s="247"/>
      <c r="F59" s="247"/>
      <c r="G59" s="247"/>
      <c r="H59" s="226"/>
      <c r="I59" s="226"/>
      <c r="J59" s="226"/>
      <c r="K59" s="226"/>
      <c r="L59" s="226"/>
      <c r="M59" s="226"/>
      <c r="N59" s="225"/>
      <c r="O59" s="225"/>
      <c r="P59" s="225"/>
      <c r="Q59" s="225"/>
      <c r="R59" s="226"/>
      <c r="S59" s="226"/>
      <c r="T59" s="226"/>
      <c r="U59" s="226"/>
      <c r="V59" s="226"/>
      <c r="W59" s="226"/>
      <c r="X59" s="226"/>
      <c r="Y59" s="226"/>
      <c r="Z59" s="215"/>
      <c r="AA59" s="215"/>
      <c r="AB59" s="215"/>
      <c r="AC59" s="215"/>
      <c r="AD59" s="215"/>
      <c r="AE59" s="215"/>
      <c r="AF59" s="215"/>
      <c r="AG59" s="215" t="s">
        <v>138</v>
      </c>
      <c r="AH59" s="215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</row>
    <row r="60" spans="1:60" outlineLevel="2" x14ac:dyDescent="0.2">
      <c r="A60" s="222"/>
      <c r="B60" s="223"/>
      <c r="C60" s="261" t="s">
        <v>192</v>
      </c>
      <c r="D60" s="228"/>
      <c r="E60" s="229">
        <v>144</v>
      </c>
      <c r="F60" s="226"/>
      <c r="G60" s="226"/>
      <c r="H60" s="226"/>
      <c r="I60" s="226"/>
      <c r="J60" s="226"/>
      <c r="K60" s="226"/>
      <c r="L60" s="226"/>
      <c r="M60" s="226"/>
      <c r="N60" s="225"/>
      <c r="O60" s="225"/>
      <c r="P60" s="225"/>
      <c r="Q60" s="225"/>
      <c r="R60" s="226"/>
      <c r="S60" s="226"/>
      <c r="T60" s="226"/>
      <c r="U60" s="226"/>
      <c r="V60" s="226"/>
      <c r="W60" s="226"/>
      <c r="X60" s="226"/>
      <c r="Y60" s="226"/>
      <c r="Z60" s="215"/>
      <c r="AA60" s="215"/>
      <c r="AB60" s="215"/>
      <c r="AC60" s="215"/>
      <c r="AD60" s="215"/>
      <c r="AE60" s="215"/>
      <c r="AF60" s="215"/>
      <c r="AG60" s="215" t="s">
        <v>121</v>
      </c>
      <c r="AH60" s="215">
        <v>0</v>
      </c>
      <c r="AI60" s="215"/>
      <c r="AJ60" s="215"/>
      <c r="AK60" s="215"/>
      <c r="AL60" s="215"/>
      <c r="AM60" s="215"/>
      <c r="AN60" s="215"/>
      <c r="AO60" s="215"/>
      <c r="AP60" s="215"/>
      <c r="AQ60" s="215"/>
      <c r="AR60" s="215"/>
      <c r="AS60" s="215"/>
      <c r="AT60" s="215"/>
      <c r="AU60" s="215"/>
      <c r="AV60" s="215"/>
      <c r="AW60" s="215"/>
      <c r="AX60" s="215"/>
      <c r="AY60" s="215"/>
      <c r="AZ60" s="215"/>
      <c r="BA60" s="215"/>
      <c r="BB60" s="215"/>
      <c r="BC60" s="215"/>
      <c r="BD60" s="215"/>
      <c r="BE60" s="215"/>
      <c r="BF60" s="215"/>
      <c r="BG60" s="215"/>
      <c r="BH60" s="215"/>
    </row>
    <row r="61" spans="1:60" ht="22.5" outlineLevel="1" x14ac:dyDescent="0.2">
      <c r="A61" s="238">
        <v>17</v>
      </c>
      <c r="B61" s="239" t="s">
        <v>193</v>
      </c>
      <c r="C61" s="259" t="s">
        <v>194</v>
      </c>
      <c r="D61" s="240" t="s">
        <v>129</v>
      </c>
      <c r="E61" s="241">
        <v>63</v>
      </c>
      <c r="F61" s="242"/>
      <c r="G61" s="243">
        <f>ROUND(E61*F61,2)</f>
        <v>0</v>
      </c>
      <c r="H61" s="242"/>
      <c r="I61" s="243">
        <f>ROUND(E61*H61,2)</f>
        <v>0</v>
      </c>
      <c r="J61" s="242"/>
      <c r="K61" s="243">
        <f>ROUND(E61*J61,2)</f>
        <v>0</v>
      </c>
      <c r="L61" s="243">
        <v>12</v>
      </c>
      <c r="M61" s="243">
        <f>G61*(1+L61/100)</f>
        <v>0</v>
      </c>
      <c r="N61" s="241">
        <v>3.0000000000000001E-5</v>
      </c>
      <c r="O61" s="241">
        <f>ROUND(E61*N61,2)</f>
        <v>0</v>
      </c>
      <c r="P61" s="241">
        <v>0</v>
      </c>
      <c r="Q61" s="241">
        <f>ROUND(E61*P61,2)</f>
        <v>0</v>
      </c>
      <c r="R61" s="243" t="s">
        <v>172</v>
      </c>
      <c r="S61" s="243" t="s">
        <v>114</v>
      </c>
      <c r="T61" s="244" t="s">
        <v>114</v>
      </c>
      <c r="U61" s="226">
        <v>0.129</v>
      </c>
      <c r="V61" s="226">
        <f>ROUND(E61*U61,2)</f>
        <v>8.1300000000000008</v>
      </c>
      <c r="W61" s="226"/>
      <c r="X61" s="226" t="s">
        <v>115</v>
      </c>
      <c r="Y61" s="226" t="s">
        <v>116</v>
      </c>
      <c r="Z61" s="215"/>
      <c r="AA61" s="215"/>
      <c r="AB61" s="215"/>
      <c r="AC61" s="215"/>
      <c r="AD61" s="215"/>
      <c r="AE61" s="215"/>
      <c r="AF61" s="215"/>
      <c r="AG61" s="215" t="s">
        <v>117</v>
      </c>
      <c r="AH61" s="215"/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5"/>
      <c r="AX61" s="215"/>
      <c r="AY61" s="215"/>
      <c r="AZ61" s="215"/>
      <c r="BA61" s="215"/>
      <c r="BB61" s="215"/>
      <c r="BC61" s="215"/>
      <c r="BD61" s="215"/>
      <c r="BE61" s="215"/>
      <c r="BF61" s="215"/>
      <c r="BG61" s="215"/>
      <c r="BH61" s="215"/>
    </row>
    <row r="62" spans="1:60" outlineLevel="2" x14ac:dyDescent="0.2">
      <c r="A62" s="222"/>
      <c r="B62" s="223"/>
      <c r="C62" s="264" t="s">
        <v>195</v>
      </c>
      <c r="D62" s="255"/>
      <c r="E62" s="255"/>
      <c r="F62" s="255"/>
      <c r="G62" s="255"/>
      <c r="H62" s="226"/>
      <c r="I62" s="226"/>
      <c r="J62" s="226"/>
      <c r="K62" s="226"/>
      <c r="L62" s="226"/>
      <c r="M62" s="226"/>
      <c r="N62" s="225"/>
      <c r="O62" s="225"/>
      <c r="P62" s="225"/>
      <c r="Q62" s="225"/>
      <c r="R62" s="226"/>
      <c r="S62" s="226"/>
      <c r="T62" s="226"/>
      <c r="U62" s="226"/>
      <c r="V62" s="226"/>
      <c r="W62" s="226"/>
      <c r="X62" s="226"/>
      <c r="Y62" s="226"/>
      <c r="Z62" s="215"/>
      <c r="AA62" s="215"/>
      <c r="AB62" s="215"/>
      <c r="AC62" s="215"/>
      <c r="AD62" s="215"/>
      <c r="AE62" s="215"/>
      <c r="AF62" s="215"/>
      <c r="AG62" s="215" t="s">
        <v>138</v>
      </c>
      <c r="AH62" s="215"/>
      <c r="AI62" s="215"/>
      <c r="AJ62" s="215"/>
      <c r="AK62" s="215"/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</row>
    <row r="63" spans="1:60" outlineLevel="2" x14ac:dyDescent="0.2">
      <c r="A63" s="222"/>
      <c r="B63" s="223"/>
      <c r="C63" s="261" t="s">
        <v>196</v>
      </c>
      <c r="D63" s="228"/>
      <c r="E63" s="229">
        <v>27</v>
      </c>
      <c r="F63" s="226"/>
      <c r="G63" s="226"/>
      <c r="H63" s="226"/>
      <c r="I63" s="226"/>
      <c r="J63" s="226"/>
      <c r="K63" s="226"/>
      <c r="L63" s="226"/>
      <c r="M63" s="226"/>
      <c r="N63" s="225"/>
      <c r="O63" s="225"/>
      <c r="P63" s="225"/>
      <c r="Q63" s="225"/>
      <c r="R63" s="226"/>
      <c r="S63" s="226"/>
      <c r="T63" s="226"/>
      <c r="U63" s="226"/>
      <c r="V63" s="226"/>
      <c r="W63" s="226"/>
      <c r="X63" s="226"/>
      <c r="Y63" s="226"/>
      <c r="Z63" s="215"/>
      <c r="AA63" s="215"/>
      <c r="AB63" s="215"/>
      <c r="AC63" s="215"/>
      <c r="AD63" s="215"/>
      <c r="AE63" s="215"/>
      <c r="AF63" s="215"/>
      <c r="AG63" s="215" t="s">
        <v>121</v>
      </c>
      <c r="AH63" s="215">
        <v>0</v>
      </c>
      <c r="AI63" s="215"/>
      <c r="AJ63" s="215"/>
      <c r="AK63" s="215"/>
      <c r="AL63" s="215"/>
      <c r="AM63" s="215"/>
      <c r="AN63" s="215"/>
      <c r="AO63" s="215"/>
      <c r="AP63" s="215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</row>
    <row r="64" spans="1:60" outlineLevel="3" x14ac:dyDescent="0.2">
      <c r="A64" s="222"/>
      <c r="B64" s="223"/>
      <c r="C64" s="261" t="s">
        <v>197</v>
      </c>
      <c r="D64" s="228"/>
      <c r="E64" s="229">
        <v>36</v>
      </c>
      <c r="F64" s="226"/>
      <c r="G64" s="226"/>
      <c r="H64" s="226"/>
      <c r="I64" s="226"/>
      <c r="J64" s="226"/>
      <c r="K64" s="226"/>
      <c r="L64" s="226"/>
      <c r="M64" s="226"/>
      <c r="N64" s="225"/>
      <c r="O64" s="225"/>
      <c r="P64" s="225"/>
      <c r="Q64" s="225"/>
      <c r="R64" s="226"/>
      <c r="S64" s="226"/>
      <c r="T64" s="226"/>
      <c r="U64" s="226"/>
      <c r="V64" s="226"/>
      <c r="W64" s="226"/>
      <c r="X64" s="226"/>
      <c r="Y64" s="226"/>
      <c r="Z64" s="215"/>
      <c r="AA64" s="215"/>
      <c r="AB64" s="215"/>
      <c r="AC64" s="215"/>
      <c r="AD64" s="215"/>
      <c r="AE64" s="215"/>
      <c r="AF64" s="215"/>
      <c r="AG64" s="215" t="s">
        <v>121</v>
      </c>
      <c r="AH64" s="215">
        <v>0</v>
      </c>
      <c r="AI64" s="215"/>
      <c r="AJ64" s="215"/>
      <c r="AK64" s="215"/>
      <c r="AL64" s="215"/>
      <c r="AM64" s="215"/>
      <c r="AN64" s="215"/>
      <c r="AO64" s="215"/>
      <c r="AP64" s="215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</row>
    <row r="65" spans="1:60" ht="22.5" outlineLevel="1" x14ac:dyDescent="0.2">
      <c r="A65" s="238">
        <v>18</v>
      </c>
      <c r="B65" s="239" t="s">
        <v>198</v>
      </c>
      <c r="C65" s="259" t="s">
        <v>199</v>
      </c>
      <c r="D65" s="240" t="s">
        <v>129</v>
      </c>
      <c r="E65" s="241">
        <v>117</v>
      </c>
      <c r="F65" s="242"/>
      <c r="G65" s="243">
        <f>ROUND(E65*F65,2)</f>
        <v>0</v>
      </c>
      <c r="H65" s="242"/>
      <c r="I65" s="243">
        <f>ROUND(E65*H65,2)</f>
        <v>0</v>
      </c>
      <c r="J65" s="242"/>
      <c r="K65" s="243">
        <f>ROUND(E65*J65,2)</f>
        <v>0</v>
      </c>
      <c r="L65" s="243">
        <v>12</v>
      </c>
      <c r="M65" s="243">
        <f>G65*(1+L65/100)</f>
        <v>0</v>
      </c>
      <c r="N65" s="241">
        <v>6.0000000000000002E-5</v>
      </c>
      <c r="O65" s="241">
        <f>ROUND(E65*N65,2)</f>
        <v>0.01</v>
      </c>
      <c r="P65" s="241">
        <v>0</v>
      </c>
      <c r="Q65" s="241">
        <f>ROUND(E65*P65,2)</f>
        <v>0</v>
      </c>
      <c r="R65" s="243" t="s">
        <v>172</v>
      </c>
      <c r="S65" s="243" t="s">
        <v>114</v>
      </c>
      <c r="T65" s="244" t="s">
        <v>114</v>
      </c>
      <c r="U65" s="226">
        <v>0.129</v>
      </c>
      <c r="V65" s="226">
        <f>ROUND(E65*U65,2)</f>
        <v>15.09</v>
      </c>
      <c r="W65" s="226"/>
      <c r="X65" s="226" t="s">
        <v>115</v>
      </c>
      <c r="Y65" s="226" t="s">
        <v>116</v>
      </c>
      <c r="Z65" s="215"/>
      <c r="AA65" s="215"/>
      <c r="AB65" s="215"/>
      <c r="AC65" s="215"/>
      <c r="AD65" s="215"/>
      <c r="AE65" s="215"/>
      <c r="AF65" s="215"/>
      <c r="AG65" s="215" t="s">
        <v>117</v>
      </c>
      <c r="AH65" s="215"/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</row>
    <row r="66" spans="1:60" outlineLevel="2" x14ac:dyDescent="0.2">
      <c r="A66" s="222"/>
      <c r="B66" s="223"/>
      <c r="C66" s="264" t="s">
        <v>195</v>
      </c>
      <c r="D66" s="255"/>
      <c r="E66" s="255"/>
      <c r="F66" s="255"/>
      <c r="G66" s="255"/>
      <c r="H66" s="226"/>
      <c r="I66" s="226"/>
      <c r="J66" s="226"/>
      <c r="K66" s="226"/>
      <c r="L66" s="226"/>
      <c r="M66" s="226"/>
      <c r="N66" s="225"/>
      <c r="O66" s="225"/>
      <c r="P66" s="225"/>
      <c r="Q66" s="225"/>
      <c r="R66" s="226"/>
      <c r="S66" s="226"/>
      <c r="T66" s="226"/>
      <c r="U66" s="226"/>
      <c r="V66" s="226"/>
      <c r="W66" s="226"/>
      <c r="X66" s="226"/>
      <c r="Y66" s="226"/>
      <c r="Z66" s="215"/>
      <c r="AA66" s="215"/>
      <c r="AB66" s="215"/>
      <c r="AC66" s="215"/>
      <c r="AD66" s="215"/>
      <c r="AE66" s="215"/>
      <c r="AF66" s="215"/>
      <c r="AG66" s="215" t="s">
        <v>138</v>
      </c>
      <c r="AH66" s="215"/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</row>
    <row r="67" spans="1:60" outlineLevel="2" x14ac:dyDescent="0.2">
      <c r="A67" s="222"/>
      <c r="B67" s="223"/>
      <c r="C67" s="261" t="s">
        <v>200</v>
      </c>
      <c r="D67" s="228"/>
      <c r="E67" s="229">
        <v>117</v>
      </c>
      <c r="F67" s="226"/>
      <c r="G67" s="226"/>
      <c r="H67" s="226"/>
      <c r="I67" s="226"/>
      <c r="J67" s="226"/>
      <c r="K67" s="226"/>
      <c r="L67" s="226"/>
      <c r="M67" s="226"/>
      <c r="N67" s="225"/>
      <c r="O67" s="225"/>
      <c r="P67" s="225"/>
      <c r="Q67" s="225"/>
      <c r="R67" s="226"/>
      <c r="S67" s="226"/>
      <c r="T67" s="226"/>
      <c r="U67" s="226"/>
      <c r="V67" s="226"/>
      <c r="W67" s="226"/>
      <c r="X67" s="226"/>
      <c r="Y67" s="226"/>
      <c r="Z67" s="215"/>
      <c r="AA67" s="215"/>
      <c r="AB67" s="215"/>
      <c r="AC67" s="215"/>
      <c r="AD67" s="215"/>
      <c r="AE67" s="215"/>
      <c r="AF67" s="215"/>
      <c r="AG67" s="215" t="s">
        <v>121</v>
      </c>
      <c r="AH67" s="215">
        <v>5</v>
      </c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</row>
    <row r="68" spans="1:60" ht="22.5" outlineLevel="1" x14ac:dyDescent="0.2">
      <c r="A68" s="238">
        <v>19</v>
      </c>
      <c r="B68" s="239" t="s">
        <v>201</v>
      </c>
      <c r="C68" s="259" t="s">
        <v>202</v>
      </c>
      <c r="D68" s="240" t="s">
        <v>129</v>
      </c>
      <c r="E68" s="241">
        <v>72</v>
      </c>
      <c r="F68" s="242"/>
      <c r="G68" s="243">
        <f>ROUND(E68*F68,2)</f>
        <v>0</v>
      </c>
      <c r="H68" s="242"/>
      <c r="I68" s="243">
        <f>ROUND(E68*H68,2)</f>
        <v>0</v>
      </c>
      <c r="J68" s="242"/>
      <c r="K68" s="243">
        <f>ROUND(E68*J68,2)</f>
        <v>0</v>
      </c>
      <c r="L68" s="243">
        <v>12</v>
      </c>
      <c r="M68" s="243">
        <f>G68*(1+L68/100)</f>
        <v>0</v>
      </c>
      <c r="N68" s="241">
        <v>5.0000000000000002E-5</v>
      </c>
      <c r="O68" s="241">
        <f>ROUND(E68*N68,2)</f>
        <v>0</v>
      </c>
      <c r="P68" s="241">
        <v>0</v>
      </c>
      <c r="Q68" s="241">
        <f>ROUND(E68*P68,2)</f>
        <v>0</v>
      </c>
      <c r="R68" s="243" t="s">
        <v>172</v>
      </c>
      <c r="S68" s="243" t="s">
        <v>114</v>
      </c>
      <c r="T68" s="244" t="s">
        <v>114</v>
      </c>
      <c r="U68" s="226">
        <v>0.14199999999999999</v>
      </c>
      <c r="V68" s="226">
        <f>ROUND(E68*U68,2)</f>
        <v>10.220000000000001</v>
      </c>
      <c r="W68" s="226"/>
      <c r="X68" s="226" t="s">
        <v>115</v>
      </c>
      <c r="Y68" s="226" t="s">
        <v>116</v>
      </c>
      <c r="Z68" s="215"/>
      <c r="AA68" s="215"/>
      <c r="AB68" s="215"/>
      <c r="AC68" s="215"/>
      <c r="AD68" s="215"/>
      <c r="AE68" s="215"/>
      <c r="AF68" s="215"/>
      <c r="AG68" s="215" t="s">
        <v>117</v>
      </c>
      <c r="AH68" s="215"/>
      <c r="AI68" s="215"/>
      <c r="AJ68" s="215"/>
      <c r="AK68" s="215"/>
      <c r="AL68" s="215"/>
      <c r="AM68" s="215"/>
      <c r="AN68" s="215"/>
      <c r="AO68" s="215"/>
      <c r="AP68" s="215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</row>
    <row r="69" spans="1:60" outlineLevel="2" x14ac:dyDescent="0.2">
      <c r="A69" s="222"/>
      <c r="B69" s="223"/>
      <c r="C69" s="264" t="s">
        <v>195</v>
      </c>
      <c r="D69" s="255"/>
      <c r="E69" s="255"/>
      <c r="F69" s="255"/>
      <c r="G69" s="255"/>
      <c r="H69" s="226"/>
      <c r="I69" s="226"/>
      <c r="J69" s="226"/>
      <c r="K69" s="226"/>
      <c r="L69" s="226"/>
      <c r="M69" s="226"/>
      <c r="N69" s="225"/>
      <c r="O69" s="225"/>
      <c r="P69" s="225"/>
      <c r="Q69" s="225"/>
      <c r="R69" s="226"/>
      <c r="S69" s="226"/>
      <c r="T69" s="226"/>
      <c r="U69" s="226"/>
      <c r="V69" s="226"/>
      <c r="W69" s="226"/>
      <c r="X69" s="226"/>
      <c r="Y69" s="226"/>
      <c r="Z69" s="215"/>
      <c r="AA69" s="215"/>
      <c r="AB69" s="215"/>
      <c r="AC69" s="215"/>
      <c r="AD69" s="215"/>
      <c r="AE69" s="215"/>
      <c r="AF69" s="215"/>
      <c r="AG69" s="215" t="s">
        <v>138</v>
      </c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</row>
    <row r="70" spans="1:60" outlineLevel="2" x14ac:dyDescent="0.2">
      <c r="A70" s="222"/>
      <c r="B70" s="223"/>
      <c r="C70" s="261" t="s">
        <v>203</v>
      </c>
      <c r="D70" s="228"/>
      <c r="E70" s="229">
        <v>72</v>
      </c>
      <c r="F70" s="226"/>
      <c r="G70" s="226"/>
      <c r="H70" s="226"/>
      <c r="I70" s="226"/>
      <c r="J70" s="226"/>
      <c r="K70" s="226"/>
      <c r="L70" s="226"/>
      <c r="M70" s="226"/>
      <c r="N70" s="225"/>
      <c r="O70" s="225"/>
      <c r="P70" s="225"/>
      <c r="Q70" s="225"/>
      <c r="R70" s="226"/>
      <c r="S70" s="226"/>
      <c r="T70" s="226"/>
      <c r="U70" s="226"/>
      <c r="V70" s="226"/>
      <c r="W70" s="226"/>
      <c r="X70" s="226"/>
      <c r="Y70" s="226"/>
      <c r="Z70" s="215"/>
      <c r="AA70" s="215"/>
      <c r="AB70" s="215"/>
      <c r="AC70" s="215"/>
      <c r="AD70" s="215"/>
      <c r="AE70" s="215"/>
      <c r="AF70" s="215"/>
      <c r="AG70" s="215" t="s">
        <v>121</v>
      </c>
      <c r="AH70" s="215">
        <v>5</v>
      </c>
      <c r="AI70" s="215"/>
      <c r="AJ70" s="215"/>
      <c r="AK70" s="215"/>
      <c r="AL70" s="215"/>
      <c r="AM70" s="215"/>
      <c r="AN70" s="215"/>
      <c r="AO70" s="215"/>
      <c r="AP70" s="215"/>
      <c r="AQ70" s="215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</row>
    <row r="71" spans="1:60" ht="22.5" outlineLevel="1" x14ac:dyDescent="0.2">
      <c r="A71" s="238">
        <v>20</v>
      </c>
      <c r="B71" s="239" t="s">
        <v>204</v>
      </c>
      <c r="C71" s="259" t="s">
        <v>205</v>
      </c>
      <c r="D71" s="240" t="s">
        <v>129</v>
      </c>
      <c r="E71" s="241">
        <v>279</v>
      </c>
      <c r="F71" s="242"/>
      <c r="G71" s="243">
        <f>ROUND(E71*F71,2)</f>
        <v>0</v>
      </c>
      <c r="H71" s="242"/>
      <c r="I71" s="243">
        <f>ROUND(E71*H71,2)</f>
        <v>0</v>
      </c>
      <c r="J71" s="242"/>
      <c r="K71" s="243">
        <f>ROUND(E71*J71,2)</f>
        <v>0</v>
      </c>
      <c r="L71" s="243">
        <v>12</v>
      </c>
      <c r="M71" s="243">
        <f>G71*(1+L71/100)</f>
        <v>0</v>
      </c>
      <c r="N71" s="241">
        <v>3.0000000000000001E-5</v>
      </c>
      <c r="O71" s="241">
        <f>ROUND(E71*N71,2)</f>
        <v>0.01</v>
      </c>
      <c r="P71" s="241">
        <v>0</v>
      </c>
      <c r="Q71" s="241">
        <f>ROUND(E71*P71,2)</f>
        <v>0</v>
      </c>
      <c r="R71" s="243" t="s">
        <v>172</v>
      </c>
      <c r="S71" s="243" t="s">
        <v>114</v>
      </c>
      <c r="T71" s="244" t="s">
        <v>114</v>
      </c>
      <c r="U71" s="226">
        <v>0.129</v>
      </c>
      <c r="V71" s="226">
        <f>ROUND(E71*U71,2)</f>
        <v>35.99</v>
      </c>
      <c r="W71" s="226"/>
      <c r="X71" s="226" t="s">
        <v>115</v>
      </c>
      <c r="Y71" s="226" t="s">
        <v>116</v>
      </c>
      <c r="Z71" s="215"/>
      <c r="AA71" s="215"/>
      <c r="AB71" s="215"/>
      <c r="AC71" s="215"/>
      <c r="AD71" s="215"/>
      <c r="AE71" s="215"/>
      <c r="AF71" s="215"/>
      <c r="AG71" s="215" t="s">
        <v>117</v>
      </c>
      <c r="AH71" s="215"/>
      <c r="AI71" s="215"/>
      <c r="AJ71" s="215"/>
      <c r="AK71" s="215"/>
      <c r="AL71" s="215"/>
      <c r="AM71" s="215"/>
      <c r="AN71" s="215"/>
      <c r="AO71" s="215"/>
      <c r="AP71" s="215"/>
      <c r="AQ71" s="215"/>
      <c r="AR71" s="215"/>
      <c r="AS71" s="215"/>
      <c r="AT71" s="215"/>
      <c r="AU71" s="215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</row>
    <row r="72" spans="1:60" outlineLevel="2" x14ac:dyDescent="0.2">
      <c r="A72" s="222"/>
      <c r="B72" s="223"/>
      <c r="C72" s="264" t="s">
        <v>195</v>
      </c>
      <c r="D72" s="255"/>
      <c r="E72" s="255"/>
      <c r="F72" s="255"/>
      <c r="G72" s="255"/>
      <c r="H72" s="226"/>
      <c r="I72" s="226"/>
      <c r="J72" s="226"/>
      <c r="K72" s="226"/>
      <c r="L72" s="226"/>
      <c r="M72" s="226"/>
      <c r="N72" s="225"/>
      <c r="O72" s="225"/>
      <c r="P72" s="225"/>
      <c r="Q72" s="225"/>
      <c r="R72" s="226"/>
      <c r="S72" s="226"/>
      <c r="T72" s="226"/>
      <c r="U72" s="226"/>
      <c r="V72" s="226"/>
      <c r="W72" s="226"/>
      <c r="X72" s="226"/>
      <c r="Y72" s="226"/>
      <c r="Z72" s="215"/>
      <c r="AA72" s="215"/>
      <c r="AB72" s="215"/>
      <c r="AC72" s="215"/>
      <c r="AD72" s="215"/>
      <c r="AE72" s="215"/>
      <c r="AF72" s="215"/>
      <c r="AG72" s="215" t="s">
        <v>138</v>
      </c>
      <c r="AH72" s="215"/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5"/>
      <c r="AU72" s="215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</row>
    <row r="73" spans="1:60" outlineLevel="2" x14ac:dyDescent="0.2">
      <c r="A73" s="222"/>
      <c r="B73" s="223"/>
      <c r="C73" s="261" t="s">
        <v>206</v>
      </c>
      <c r="D73" s="228"/>
      <c r="E73" s="229">
        <v>63</v>
      </c>
      <c r="F73" s="226"/>
      <c r="G73" s="226"/>
      <c r="H73" s="226"/>
      <c r="I73" s="226"/>
      <c r="J73" s="226"/>
      <c r="K73" s="226"/>
      <c r="L73" s="226"/>
      <c r="M73" s="226"/>
      <c r="N73" s="225"/>
      <c r="O73" s="225"/>
      <c r="P73" s="225"/>
      <c r="Q73" s="225"/>
      <c r="R73" s="226"/>
      <c r="S73" s="226"/>
      <c r="T73" s="226"/>
      <c r="U73" s="226"/>
      <c r="V73" s="226"/>
      <c r="W73" s="226"/>
      <c r="X73" s="226"/>
      <c r="Y73" s="226"/>
      <c r="Z73" s="215"/>
      <c r="AA73" s="215"/>
      <c r="AB73" s="215"/>
      <c r="AC73" s="215"/>
      <c r="AD73" s="215"/>
      <c r="AE73" s="215"/>
      <c r="AF73" s="215"/>
      <c r="AG73" s="215" t="s">
        <v>121</v>
      </c>
      <c r="AH73" s="215">
        <v>5</v>
      </c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15"/>
      <c r="AT73" s="215"/>
      <c r="AU73" s="215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</row>
    <row r="74" spans="1:60" outlineLevel="3" x14ac:dyDescent="0.2">
      <c r="A74" s="222"/>
      <c r="B74" s="223"/>
      <c r="C74" s="261" t="s">
        <v>207</v>
      </c>
      <c r="D74" s="228"/>
      <c r="E74" s="229">
        <v>216</v>
      </c>
      <c r="F74" s="226"/>
      <c r="G74" s="226"/>
      <c r="H74" s="226"/>
      <c r="I74" s="226"/>
      <c r="J74" s="226"/>
      <c r="K74" s="226"/>
      <c r="L74" s="226"/>
      <c r="M74" s="226"/>
      <c r="N74" s="225"/>
      <c r="O74" s="225"/>
      <c r="P74" s="225"/>
      <c r="Q74" s="225"/>
      <c r="R74" s="226"/>
      <c r="S74" s="226"/>
      <c r="T74" s="226"/>
      <c r="U74" s="226"/>
      <c r="V74" s="226"/>
      <c r="W74" s="226"/>
      <c r="X74" s="226"/>
      <c r="Y74" s="226"/>
      <c r="Z74" s="215"/>
      <c r="AA74" s="215"/>
      <c r="AB74" s="215"/>
      <c r="AC74" s="215"/>
      <c r="AD74" s="215"/>
      <c r="AE74" s="215"/>
      <c r="AF74" s="215"/>
      <c r="AG74" s="215" t="s">
        <v>121</v>
      </c>
      <c r="AH74" s="215">
        <v>0</v>
      </c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</row>
    <row r="75" spans="1:60" ht="22.5" outlineLevel="1" x14ac:dyDescent="0.2">
      <c r="A75" s="238">
        <v>21</v>
      </c>
      <c r="B75" s="239" t="s">
        <v>208</v>
      </c>
      <c r="C75" s="259" t="s">
        <v>209</v>
      </c>
      <c r="D75" s="240" t="s">
        <v>129</v>
      </c>
      <c r="E75" s="241">
        <v>117</v>
      </c>
      <c r="F75" s="242"/>
      <c r="G75" s="243">
        <f>ROUND(E75*F75,2)</f>
        <v>0</v>
      </c>
      <c r="H75" s="242"/>
      <c r="I75" s="243">
        <f>ROUND(E75*H75,2)</f>
        <v>0</v>
      </c>
      <c r="J75" s="242"/>
      <c r="K75" s="243">
        <f>ROUND(E75*J75,2)</f>
        <v>0</v>
      </c>
      <c r="L75" s="243">
        <v>12</v>
      </c>
      <c r="M75" s="243">
        <f>G75*(1+L75/100)</f>
        <v>0</v>
      </c>
      <c r="N75" s="241">
        <v>6.9999999999999994E-5</v>
      </c>
      <c r="O75" s="241">
        <f>ROUND(E75*N75,2)</f>
        <v>0.01</v>
      </c>
      <c r="P75" s="241">
        <v>0</v>
      </c>
      <c r="Q75" s="241">
        <f>ROUND(E75*P75,2)</f>
        <v>0</v>
      </c>
      <c r="R75" s="243" t="s">
        <v>172</v>
      </c>
      <c r="S75" s="243" t="s">
        <v>114</v>
      </c>
      <c r="T75" s="244" t="s">
        <v>114</v>
      </c>
      <c r="U75" s="226">
        <v>0.129</v>
      </c>
      <c r="V75" s="226">
        <f>ROUND(E75*U75,2)</f>
        <v>15.09</v>
      </c>
      <c r="W75" s="226"/>
      <c r="X75" s="226" t="s">
        <v>115</v>
      </c>
      <c r="Y75" s="226" t="s">
        <v>116</v>
      </c>
      <c r="Z75" s="215"/>
      <c r="AA75" s="215"/>
      <c r="AB75" s="215"/>
      <c r="AC75" s="215"/>
      <c r="AD75" s="215"/>
      <c r="AE75" s="215"/>
      <c r="AF75" s="215"/>
      <c r="AG75" s="215" t="s">
        <v>117</v>
      </c>
      <c r="AH75" s="215"/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</row>
    <row r="76" spans="1:60" outlineLevel="2" x14ac:dyDescent="0.2">
      <c r="A76" s="222"/>
      <c r="B76" s="223"/>
      <c r="C76" s="264" t="s">
        <v>195</v>
      </c>
      <c r="D76" s="255"/>
      <c r="E76" s="255"/>
      <c r="F76" s="255"/>
      <c r="G76" s="255"/>
      <c r="H76" s="226"/>
      <c r="I76" s="226"/>
      <c r="J76" s="226"/>
      <c r="K76" s="226"/>
      <c r="L76" s="226"/>
      <c r="M76" s="226"/>
      <c r="N76" s="225"/>
      <c r="O76" s="225"/>
      <c r="P76" s="225"/>
      <c r="Q76" s="225"/>
      <c r="R76" s="226"/>
      <c r="S76" s="226"/>
      <c r="T76" s="226"/>
      <c r="U76" s="226"/>
      <c r="V76" s="226"/>
      <c r="W76" s="226"/>
      <c r="X76" s="226"/>
      <c r="Y76" s="226"/>
      <c r="Z76" s="215"/>
      <c r="AA76" s="215"/>
      <c r="AB76" s="215"/>
      <c r="AC76" s="215"/>
      <c r="AD76" s="215"/>
      <c r="AE76" s="215"/>
      <c r="AF76" s="215"/>
      <c r="AG76" s="215" t="s">
        <v>138</v>
      </c>
      <c r="AH76" s="215"/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</row>
    <row r="77" spans="1:60" outlineLevel="2" x14ac:dyDescent="0.2">
      <c r="A77" s="222"/>
      <c r="B77" s="223"/>
      <c r="C77" s="261" t="s">
        <v>210</v>
      </c>
      <c r="D77" s="228"/>
      <c r="E77" s="229">
        <v>117</v>
      </c>
      <c r="F77" s="226"/>
      <c r="G77" s="226"/>
      <c r="H77" s="226"/>
      <c r="I77" s="226"/>
      <c r="J77" s="226"/>
      <c r="K77" s="226"/>
      <c r="L77" s="226"/>
      <c r="M77" s="226"/>
      <c r="N77" s="225"/>
      <c r="O77" s="225"/>
      <c r="P77" s="225"/>
      <c r="Q77" s="225"/>
      <c r="R77" s="226"/>
      <c r="S77" s="226"/>
      <c r="T77" s="226"/>
      <c r="U77" s="226"/>
      <c r="V77" s="226"/>
      <c r="W77" s="226"/>
      <c r="X77" s="226"/>
      <c r="Y77" s="226"/>
      <c r="Z77" s="215"/>
      <c r="AA77" s="215"/>
      <c r="AB77" s="215"/>
      <c r="AC77" s="215"/>
      <c r="AD77" s="215"/>
      <c r="AE77" s="215"/>
      <c r="AF77" s="215"/>
      <c r="AG77" s="215" t="s">
        <v>121</v>
      </c>
      <c r="AH77" s="215">
        <v>5</v>
      </c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</row>
    <row r="78" spans="1:60" ht="22.5" outlineLevel="1" x14ac:dyDescent="0.2">
      <c r="A78" s="238">
        <v>22</v>
      </c>
      <c r="B78" s="239" t="s">
        <v>211</v>
      </c>
      <c r="C78" s="259" t="s">
        <v>212</v>
      </c>
      <c r="D78" s="240" t="s">
        <v>129</v>
      </c>
      <c r="E78" s="241">
        <v>72</v>
      </c>
      <c r="F78" s="242"/>
      <c r="G78" s="243">
        <f>ROUND(E78*F78,2)</f>
        <v>0</v>
      </c>
      <c r="H78" s="242"/>
      <c r="I78" s="243">
        <f>ROUND(E78*H78,2)</f>
        <v>0</v>
      </c>
      <c r="J78" s="242"/>
      <c r="K78" s="243">
        <f>ROUND(E78*J78,2)</f>
        <v>0</v>
      </c>
      <c r="L78" s="243">
        <v>12</v>
      </c>
      <c r="M78" s="243">
        <f>G78*(1+L78/100)</f>
        <v>0</v>
      </c>
      <c r="N78" s="241">
        <v>6.9999999999999994E-5</v>
      </c>
      <c r="O78" s="241">
        <f>ROUND(E78*N78,2)</f>
        <v>0.01</v>
      </c>
      <c r="P78" s="241">
        <v>0</v>
      </c>
      <c r="Q78" s="241">
        <f>ROUND(E78*P78,2)</f>
        <v>0</v>
      </c>
      <c r="R78" s="243" t="s">
        <v>172</v>
      </c>
      <c r="S78" s="243" t="s">
        <v>114</v>
      </c>
      <c r="T78" s="244" t="s">
        <v>114</v>
      </c>
      <c r="U78" s="226">
        <v>0.14199999999999999</v>
      </c>
      <c r="V78" s="226">
        <f>ROUND(E78*U78,2)</f>
        <v>10.220000000000001</v>
      </c>
      <c r="W78" s="226"/>
      <c r="X78" s="226" t="s">
        <v>115</v>
      </c>
      <c r="Y78" s="226" t="s">
        <v>116</v>
      </c>
      <c r="Z78" s="215"/>
      <c r="AA78" s="215"/>
      <c r="AB78" s="215"/>
      <c r="AC78" s="215"/>
      <c r="AD78" s="215"/>
      <c r="AE78" s="215"/>
      <c r="AF78" s="215"/>
      <c r="AG78" s="215" t="s">
        <v>117</v>
      </c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</row>
    <row r="79" spans="1:60" outlineLevel="2" x14ac:dyDescent="0.2">
      <c r="A79" s="222"/>
      <c r="B79" s="223"/>
      <c r="C79" s="264" t="s">
        <v>195</v>
      </c>
      <c r="D79" s="255"/>
      <c r="E79" s="255"/>
      <c r="F79" s="255"/>
      <c r="G79" s="255"/>
      <c r="H79" s="226"/>
      <c r="I79" s="226"/>
      <c r="J79" s="226"/>
      <c r="K79" s="226"/>
      <c r="L79" s="226"/>
      <c r="M79" s="226"/>
      <c r="N79" s="225"/>
      <c r="O79" s="225"/>
      <c r="P79" s="225"/>
      <c r="Q79" s="225"/>
      <c r="R79" s="226"/>
      <c r="S79" s="226"/>
      <c r="T79" s="226"/>
      <c r="U79" s="226"/>
      <c r="V79" s="226"/>
      <c r="W79" s="226"/>
      <c r="X79" s="226"/>
      <c r="Y79" s="226"/>
      <c r="Z79" s="215"/>
      <c r="AA79" s="215"/>
      <c r="AB79" s="215"/>
      <c r="AC79" s="215"/>
      <c r="AD79" s="215"/>
      <c r="AE79" s="215"/>
      <c r="AF79" s="215"/>
      <c r="AG79" s="215" t="s">
        <v>138</v>
      </c>
      <c r="AH79" s="215"/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5"/>
      <c r="AU79" s="215"/>
      <c r="AV79" s="215"/>
      <c r="AW79" s="215"/>
      <c r="AX79" s="215"/>
      <c r="AY79" s="215"/>
      <c r="AZ79" s="215"/>
      <c r="BA79" s="215"/>
      <c r="BB79" s="215"/>
      <c r="BC79" s="215"/>
      <c r="BD79" s="215"/>
      <c r="BE79" s="215"/>
      <c r="BF79" s="215"/>
      <c r="BG79" s="215"/>
      <c r="BH79" s="215"/>
    </row>
    <row r="80" spans="1:60" outlineLevel="2" x14ac:dyDescent="0.2">
      <c r="A80" s="222"/>
      <c r="B80" s="223"/>
      <c r="C80" s="261" t="s">
        <v>213</v>
      </c>
      <c r="D80" s="228"/>
      <c r="E80" s="229">
        <v>72</v>
      </c>
      <c r="F80" s="226"/>
      <c r="G80" s="226"/>
      <c r="H80" s="226"/>
      <c r="I80" s="226"/>
      <c r="J80" s="226"/>
      <c r="K80" s="226"/>
      <c r="L80" s="226"/>
      <c r="M80" s="226"/>
      <c r="N80" s="225"/>
      <c r="O80" s="225"/>
      <c r="P80" s="225"/>
      <c r="Q80" s="225"/>
      <c r="R80" s="226"/>
      <c r="S80" s="226"/>
      <c r="T80" s="226"/>
      <c r="U80" s="226"/>
      <c r="V80" s="226"/>
      <c r="W80" s="226"/>
      <c r="X80" s="226"/>
      <c r="Y80" s="226"/>
      <c r="Z80" s="215"/>
      <c r="AA80" s="215"/>
      <c r="AB80" s="215"/>
      <c r="AC80" s="215"/>
      <c r="AD80" s="215"/>
      <c r="AE80" s="215"/>
      <c r="AF80" s="215"/>
      <c r="AG80" s="215" t="s">
        <v>121</v>
      </c>
      <c r="AH80" s="215">
        <v>5</v>
      </c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</row>
    <row r="81" spans="1:60" outlineLevel="1" x14ac:dyDescent="0.2">
      <c r="A81" s="238">
        <v>23</v>
      </c>
      <c r="B81" s="239" t="s">
        <v>214</v>
      </c>
      <c r="C81" s="259" t="s">
        <v>215</v>
      </c>
      <c r="D81" s="240" t="s">
        <v>125</v>
      </c>
      <c r="E81" s="241">
        <v>18</v>
      </c>
      <c r="F81" s="242"/>
      <c r="G81" s="243">
        <f>ROUND(E81*F81,2)</f>
        <v>0</v>
      </c>
      <c r="H81" s="242"/>
      <c r="I81" s="243">
        <f>ROUND(E81*H81,2)</f>
        <v>0</v>
      </c>
      <c r="J81" s="242"/>
      <c r="K81" s="243">
        <f>ROUND(E81*J81,2)</f>
        <v>0</v>
      </c>
      <c r="L81" s="243">
        <v>12</v>
      </c>
      <c r="M81" s="243">
        <f>G81*(1+L81/100)</f>
        <v>0</v>
      </c>
      <c r="N81" s="241">
        <v>0</v>
      </c>
      <c r="O81" s="241">
        <f>ROUND(E81*N81,2)</f>
        <v>0</v>
      </c>
      <c r="P81" s="241">
        <v>0</v>
      </c>
      <c r="Q81" s="241">
        <f>ROUND(E81*P81,2)</f>
        <v>0</v>
      </c>
      <c r="R81" s="243" t="s">
        <v>172</v>
      </c>
      <c r="S81" s="243" t="s">
        <v>114</v>
      </c>
      <c r="T81" s="244" t="s">
        <v>114</v>
      </c>
      <c r="U81" s="226">
        <v>0.16500000000000001</v>
      </c>
      <c r="V81" s="226">
        <f>ROUND(E81*U81,2)</f>
        <v>2.97</v>
      </c>
      <c r="W81" s="226"/>
      <c r="X81" s="226" t="s">
        <v>115</v>
      </c>
      <c r="Y81" s="226" t="s">
        <v>116</v>
      </c>
      <c r="Z81" s="215"/>
      <c r="AA81" s="215"/>
      <c r="AB81" s="215"/>
      <c r="AC81" s="215"/>
      <c r="AD81" s="215"/>
      <c r="AE81" s="215"/>
      <c r="AF81" s="215"/>
      <c r="AG81" s="215" t="s">
        <v>117</v>
      </c>
      <c r="AH81" s="215"/>
      <c r="AI81" s="215"/>
      <c r="AJ81" s="215"/>
      <c r="AK81" s="215"/>
      <c r="AL81" s="215"/>
      <c r="AM81" s="215"/>
      <c r="AN81" s="215"/>
      <c r="AO81" s="215"/>
      <c r="AP81" s="215"/>
      <c r="AQ81" s="215"/>
      <c r="AR81" s="215"/>
      <c r="AS81" s="215"/>
      <c r="AT81" s="215"/>
      <c r="AU81" s="215"/>
      <c r="AV81" s="215"/>
      <c r="AW81" s="215"/>
      <c r="AX81" s="215"/>
      <c r="AY81" s="215"/>
      <c r="AZ81" s="215"/>
      <c r="BA81" s="215"/>
      <c r="BB81" s="215"/>
      <c r="BC81" s="215"/>
      <c r="BD81" s="215"/>
      <c r="BE81" s="215"/>
      <c r="BF81" s="215"/>
      <c r="BG81" s="215"/>
      <c r="BH81" s="215"/>
    </row>
    <row r="82" spans="1:60" outlineLevel="2" x14ac:dyDescent="0.2">
      <c r="A82" s="222"/>
      <c r="B82" s="223"/>
      <c r="C82" s="260" t="s">
        <v>216</v>
      </c>
      <c r="D82" s="245"/>
      <c r="E82" s="245"/>
      <c r="F82" s="245"/>
      <c r="G82" s="245"/>
      <c r="H82" s="226"/>
      <c r="I82" s="226"/>
      <c r="J82" s="226"/>
      <c r="K82" s="226"/>
      <c r="L82" s="226"/>
      <c r="M82" s="226"/>
      <c r="N82" s="225"/>
      <c r="O82" s="225"/>
      <c r="P82" s="225"/>
      <c r="Q82" s="225"/>
      <c r="R82" s="226"/>
      <c r="S82" s="226"/>
      <c r="T82" s="226"/>
      <c r="U82" s="226"/>
      <c r="V82" s="226"/>
      <c r="W82" s="226"/>
      <c r="X82" s="226"/>
      <c r="Y82" s="226"/>
      <c r="Z82" s="215"/>
      <c r="AA82" s="215"/>
      <c r="AB82" s="215"/>
      <c r="AC82" s="215"/>
      <c r="AD82" s="215"/>
      <c r="AE82" s="215"/>
      <c r="AF82" s="215"/>
      <c r="AG82" s="215" t="s">
        <v>119</v>
      </c>
      <c r="AH82" s="215"/>
      <c r="AI82" s="215"/>
      <c r="AJ82" s="215"/>
      <c r="AK82" s="215"/>
      <c r="AL82" s="215"/>
      <c r="AM82" s="215"/>
      <c r="AN82" s="215"/>
      <c r="AO82" s="215"/>
      <c r="AP82" s="215"/>
      <c r="AQ82" s="215"/>
      <c r="AR82" s="215"/>
      <c r="AS82" s="215"/>
      <c r="AT82" s="215"/>
      <c r="AU82" s="215"/>
      <c r="AV82" s="215"/>
      <c r="AW82" s="215"/>
      <c r="AX82" s="215"/>
      <c r="AY82" s="215"/>
      <c r="AZ82" s="215"/>
      <c r="BA82" s="215"/>
      <c r="BB82" s="215"/>
      <c r="BC82" s="215"/>
      <c r="BD82" s="215"/>
      <c r="BE82" s="215"/>
      <c r="BF82" s="215"/>
      <c r="BG82" s="215"/>
      <c r="BH82" s="215"/>
    </row>
    <row r="83" spans="1:60" outlineLevel="1" x14ac:dyDescent="0.2">
      <c r="A83" s="248">
        <v>24</v>
      </c>
      <c r="B83" s="249" t="s">
        <v>217</v>
      </c>
      <c r="C83" s="263" t="s">
        <v>218</v>
      </c>
      <c r="D83" s="250" t="s">
        <v>125</v>
      </c>
      <c r="E83" s="251">
        <v>9</v>
      </c>
      <c r="F83" s="252"/>
      <c r="G83" s="253">
        <f>ROUND(E83*F83,2)</f>
        <v>0</v>
      </c>
      <c r="H83" s="252"/>
      <c r="I83" s="253">
        <f>ROUND(E83*H83,2)</f>
        <v>0</v>
      </c>
      <c r="J83" s="252"/>
      <c r="K83" s="253">
        <f>ROUND(E83*J83,2)</f>
        <v>0</v>
      </c>
      <c r="L83" s="253">
        <v>12</v>
      </c>
      <c r="M83" s="253">
        <f>G83*(1+L83/100)</f>
        <v>0</v>
      </c>
      <c r="N83" s="251">
        <v>3.8000000000000002E-4</v>
      </c>
      <c r="O83" s="251">
        <f>ROUND(E83*N83,2)</f>
        <v>0</v>
      </c>
      <c r="P83" s="251">
        <v>0</v>
      </c>
      <c r="Q83" s="251">
        <f>ROUND(E83*P83,2)</f>
        <v>0</v>
      </c>
      <c r="R83" s="253" t="s">
        <v>172</v>
      </c>
      <c r="S83" s="253" t="s">
        <v>114</v>
      </c>
      <c r="T83" s="254" t="s">
        <v>114</v>
      </c>
      <c r="U83" s="226">
        <v>0.20699999999999999</v>
      </c>
      <c r="V83" s="226">
        <f>ROUND(E83*U83,2)</f>
        <v>1.86</v>
      </c>
      <c r="W83" s="226"/>
      <c r="X83" s="226" t="s">
        <v>115</v>
      </c>
      <c r="Y83" s="226" t="s">
        <v>116</v>
      </c>
      <c r="Z83" s="215"/>
      <c r="AA83" s="215"/>
      <c r="AB83" s="215"/>
      <c r="AC83" s="215"/>
      <c r="AD83" s="215"/>
      <c r="AE83" s="215"/>
      <c r="AF83" s="215"/>
      <c r="AG83" s="215" t="s">
        <v>117</v>
      </c>
      <c r="AH83" s="215"/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5"/>
      <c r="AU83" s="215"/>
      <c r="AV83" s="215"/>
      <c r="AW83" s="215"/>
      <c r="AX83" s="215"/>
      <c r="AY83" s="215"/>
      <c r="AZ83" s="215"/>
      <c r="BA83" s="215"/>
      <c r="BB83" s="215"/>
      <c r="BC83" s="215"/>
      <c r="BD83" s="215"/>
      <c r="BE83" s="215"/>
      <c r="BF83" s="215"/>
      <c r="BG83" s="215"/>
      <c r="BH83" s="215"/>
    </row>
    <row r="84" spans="1:60" outlineLevel="1" x14ac:dyDescent="0.2">
      <c r="A84" s="248">
        <v>25</v>
      </c>
      <c r="B84" s="249" t="s">
        <v>219</v>
      </c>
      <c r="C84" s="263" t="s">
        <v>220</v>
      </c>
      <c r="D84" s="250" t="s">
        <v>125</v>
      </c>
      <c r="E84" s="251">
        <v>18</v>
      </c>
      <c r="F84" s="252"/>
      <c r="G84" s="253">
        <f>ROUND(E84*F84,2)</f>
        <v>0</v>
      </c>
      <c r="H84" s="252"/>
      <c r="I84" s="253">
        <f>ROUND(E84*H84,2)</f>
        <v>0</v>
      </c>
      <c r="J84" s="252"/>
      <c r="K84" s="253">
        <f>ROUND(E84*J84,2)</f>
        <v>0</v>
      </c>
      <c r="L84" s="253">
        <v>12</v>
      </c>
      <c r="M84" s="253">
        <f>G84*(1+L84/100)</f>
        <v>0</v>
      </c>
      <c r="N84" s="251">
        <v>9.7999999999999997E-4</v>
      </c>
      <c r="O84" s="251">
        <f>ROUND(E84*N84,2)</f>
        <v>0.02</v>
      </c>
      <c r="P84" s="251">
        <v>0</v>
      </c>
      <c r="Q84" s="251">
        <f>ROUND(E84*P84,2)</f>
        <v>0</v>
      </c>
      <c r="R84" s="253" t="s">
        <v>172</v>
      </c>
      <c r="S84" s="253" t="s">
        <v>114</v>
      </c>
      <c r="T84" s="254" t="s">
        <v>114</v>
      </c>
      <c r="U84" s="226">
        <v>0.26900000000000002</v>
      </c>
      <c r="V84" s="226">
        <f>ROUND(E84*U84,2)</f>
        <v>4.84</v>
      </c>
      <c r="W84" s="226"/>
      <c r="X84" s="226" t="s">
        <v>115</v>
      </c>
      <c r="Y84" s="226" t="s">
        <v>116</v>
      </c>
      <c r="Z84" s="215"/>
      <c r="AA84" s="215"/>
      <c r="AB84" s="215"/>
      <c r="AC84" s="215"/>
      <c r="AD84" s="215"/>
      <c r="AE84" s="215"/>
      <c r="AF84" s="215"/>
      <c r="AG84" s="215" t="s">
        <v>117</v>
      </c>
      <c r="AH84" s="215"/>
      <c r="AI84" s="215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5"/>
      <c r="AU84" s="215"/>
      <c r="AV84" s="215"/>
      <c r="AW84" s="215"/>
      <c r="AX84" s="215"/>
      <c r="AY84" s="215"/>
      <c r="AZ84" s="215"/>
      <c r="BA84" s="215"/>
      <c r="BB84" s="215"/>
      <c r="BC84" s="215"/>
      <c r="BD84" s="215"/>
      <c r="BE84" s="215"/>
      <c r="BF84" s="215"/>
      <c r="BG84" s="215"/>
      <c r="BH84" s="215"/>
    </row>
    <row r="85" spans="1:60" outlineLevel="1" x14ac:dyDescent="0.2">
      <c r="A85" s="238">
        <v>26</v>
      </c>
      <c r="B85" s="239" t="s">
        <v>221</v>
      </c>
      <c r="C85" s="259" t="s">
        <v>222</v>
      </c>
      <c r="D85" s="240" t="s">
        <v>125</v>
      </c>
      <c r="E85" s="241">
        <v>144</v>
      </c>
      <c r="F85" s="242"/>
      <c r="G85" s="243">
        <f>ROUND(E85*F85,2)</f>
        <v>0</v>
      </c>
      <c r="H85" s="242"/>
      <c r="I85" s="243">
        <f>ROUND(E85*H85,2)</f>
        <v>0</v>
      </c>
      <c r="J85" s="242"/>
      <c r="K85" s="243">
        <f>ROUND(E85*J85,2)</f>
        <v>0</v>
      </c>
      <c r="L85" s="243">
        <v>12</v>
      </c>
      <c r="M85" s="243">
        <f>G85*(1+L85/100)</f>
        <v>0</v>
      </c>
      <c r="N85" s="241">
        <v>3.1E-4</v>
      </c>
      <c r="O85" s="241">
        <f>ROUND(E85*N85,2)</f>
        <v>0.04</v>
      </c>
      <c r="P85" s="241">
        <v>0</v>
      </c>
      <c r="Q85" s="241">
        <f>ROUND(E85*P85,2)</f>
        <v>0</v>
      </c>
      <c r="R85" s="243" t="s">
        <v>172</v>
      </c>
      <c r="S85" s="243" t="s">
        <v>114</v>
      </c>
      <c r="T85" s="244" t="s">
        <v>114</v>
      </c>
      <c r="U85" s="226">
        <v>0.20699999999999999</v>
      </c>
      <c r="V85" s="226">
        <f>ROUND(E85*U85,2)</f>
        <v>29.81</v>
      </c>
      <c r="W85" s="226"/>
      <c r="X85" s="226" t="s">
        <v>115</v>
      </c>
      <c r="Y85" s="226" t="s">
        <v>116</v>
      </c>
      <c r="Z85" s="215"/>
      <c r="AA85" s="215"/>
      <c r="AB85" s="215"/>
      <c r="AC85" s="215"/>
      <c r="AD85" s="215"/>
      <c r="AE85" s="215"/>
      <c r="AF85" s="215"/>
      <c r="AG85" s="215" t="s">
        <v>117</v>
      </c>
      <c r="AH85" s="215"/>
      <c r="AI85" s="215"/>
      <c r="AJ85" s="215"/>
      <c r="AK85" s="215"/>
      <c r="AL85" s="215"/>
      <c r="AM85" s="215"/>
      <c r="AN85" s="215"/>
      <c r="AO85" s="215"/>
      <c r="AP85" s="215"/>
      <c r="AQ85" s="215"/>
      <c r="AR85" s="215"/>
      <c r="AS85" s="215"/>
      <c r="AT85" s="215"/>
      <c r="AU85" s="215"/>
      <c r="AV85" s="215"/>
      <c r="AW85" s="215"/>
      <c r="AX85" s="215"/>
      <c r="AY85" s="215"/>
      <c r="AZ85" s="215"/>
      <c r="BA85" s="215"/>
      <c r="BB85" s="215"/>
      <c r="BC85" s="215"/>
      <c r="BD85" s="215"/>
      <c r="BE85" s="215"/>
      <c r="BF85" s="215"/>
      <c r="BG85" s="215"/>
      <c r="BH85" s="215"/>
    </row>
    <row r="86" spans="1:60" outlineLevel="2" x14ac:dyDescent="0.2">
      <c r="A86" s="222"/>
      <c r="B86" s="223"/>
      <c r="C86" s="261" t="s">
        <v>192</v>
      </c>
      <c r="D86" s="228"/>
      <c r="E86" s="229">
        <v>144</v>
      </c>
      <c r="F86" s="226"/>
      <c r="G86" s="226"/>
      <c r="H86" s="226"/>
      <c r="I86" s="226"/>
      <c r="J86" s="226"/>
      <c r="K86" s="226"/>
      <c r="L86" s="226"/>
      <c r="M86" s="226"/>
      <c r="N86" s="225"/>
      <c r="O86" s="225"/>
      <c r="P86" s="225"/>
      <c r="Q86" s="225"/>
      <c r="R86" s="226"/>
      <c r="S86" s="226"/>
      <c r="T86" s="226"/>
      <c r="U86" s="226"/>
      <c r="V86" s="226"/>
      <c r="W86" s="226"/>
      <c r="X86" s="226"/>
      <c r="Y86" s="226"/>
      <c r="Z86" s="215"/>
      <c r="AA86" s="215"/>
      <c r="AB86" s="215"/>
      <c r="AC86" s="215"/>
      <c r="AD86" s="215"/>
      <c r="AE86" s="215"/>
      <c r="AF86" s="215"/>
      <c r="AG86" s="215" t="s">
        <v>121</v>
      </c>
      <c r="AH86" s="215">
        <v>0</v>
      </c>
      <c r="AI86" s="215"/>
      <c r="AJ86" s="215"/>
      <c r="AK86" s="215"/>
      <c r="AL86" s="215"/>
      <c r="AM86" s="215"/>
      <c r="AN86" s="215"/>
      <c r="AO86" s="215"/>
      <c r="AP86" s="215"/>
      <c r="AQ86" s="215"/>
      <c r="AR86" s="215"/>
      <c r="AS86" s="215"/>
      <c r="AT86" s="215"/>
      <c r="AU86" s="215"/>
      <c r="AV86" s="215"/>
      <c r="AW86" s="215"/>
      <c r="AX86" s="215"/>
      <c r="AY86" s="215"/>
      <c r="AZ86" s="215"/>
      <c r="BA86" s="215"/>
      <c r="BB86" s="215"/>
      <c r="BC86" s="215"/>
      <c r="BD86" s="215"/>
      <c r="BE86" s="215"/>
      <c r="BF86" s="215"/>
      <c r="BG86" s="215"/>
      <c r="BH86" s="215"/>
    </row>
    <row r="87" spans="1:60" outlineLevel="1" x14ac:dyDescent="0.2">
      <c r="A87" s="238">
        <v>27</v>
      </c>
      <c r="B87" s="239" t="s">
        <v>223</v>
      </c>
      <c r="C87" s="259" t="s">
        <v>224</v>
      </c>
      <c r="D87" s="240" t="s">
        <v>125</v>
      </c>
      <c r="E87" s="241">
        <v>144</v>
      </c>
      <c r="F87" s="242"/>
      <c r="G87" s="243">
        <f>ROUND(E87*F87,2)</f>
        <v>0</v>
      </c>
      <c r="H87" s="242"/>
      <c r="I87" s="243">
        <f>ROUND(E87*H87,2)</f>
        <v>0</v>
      </c>
      <c r="J87" s="242"/>
      <c r="K87" s="243">
        <f>ROUND(E87*J87,2)</f>
        <v>0</v>
      </c>
      <c r="L87" s="243">
        <v>12</v>
      </c>
      <c r="M87" s="243">
        <f>G87*(1+L87/100)</f>
        <v>0</v>
      </c>
      <c r="N87" s="241">
        <v>0</v>
      </c>
      <c r="O87" s="241">
        <f>ROUND(E87*N87,2)</f>
        <v>0</v>
      </c>
      <c r="P87" s="241">
        <v>5.4900000000000001E-3</v>
      </c>
      <c r="Q87" s="241">
        <f>ROUND(E87*P87,2)</f>
        <v>0.79</v>
      </c>
      <c r="R87" s="243" t="s">
        <v>172</v>
      </c>
      <c r="S87" s="243" t="s">
        <v>114</v>
      </c>
      <c r="T87" s="244" t="s">
        <v>114</v>
      </c>
      <c r="U87" s="226">
        <v>6.2E-2</v>
      </c>
      <c r="V87" s="226">
        <f>ROUND(E87*U87,2)</f>
        <v>8.93</v>
      </c>
      <c r="W87" s="226"/>
      <c r="X87" s="226" t="s">
        <v>115</v>
      </c>
      <c r="Y87" s="226" t="s">
        <v>116</v>
      </c>
      <c r="Z87" s="215"/>
      <c r="AA87" s="215"/>
      <c r="AB87" s="215"/>
      <c r="AC87" s="215"/>
      <c r="AD87" s="215"/>
      <c r="AE87" s="215"/>
      <c r="AF87" s="215"/>
      <c r="AG87" s="215" t="s">
        <v>117</v>
      </c>
      <c r="AH87" s="215"/>
      <c r="AI87" s="215"/>
      <c r="AJ87" s="215"/>
      <c r="AK87" s="215"/>
      <c r="AL87" s="215"/>
      <c r="AM87" s="215"/>
      <c r="AN87" s="215"/>
      <c r="AO87" s="215"/>
      <c r="AP87" s="215"/>
      <c r="AQ87" s="215"/>
      <c r="AR87" s="215"/>
      <c r="AS87" s="215"/>
      <c r="AT87" s="215"/>
      <c r="AU87" s="215"/>
      <c r="AV87" s="215"/>
      <c r="AW87" s="215"/>
      <c r="AX87" s="215"/>
      <c r="AY87" s="215"/>
      <c r="AZ87" s="215"/>
      <c r="BA87" s="215"/>
      <c r="BB87" s="215"/>
      <c r="BC87" s="215"/>
      <c r="BD87" s="215"/>
      <c r="BE87" s="215"/>
      <c r="BF87" s="215"/>
      <c r="BG87" s="215"/>
      <c r="BH87" s="215"/>
    </row>
    <row r="88" spans="1:60" outlineLevel="2" x14ac:dyDescent="0.2">
      <c r="A88" s="222"/>
      <c r="B88" s="223"/>
      <c r="C88" s="261" t="s">
        <v>192</v>
      </c>
      <c r="D88" s="228"/>
      <c r="E88" s="229">
        <v>144</v>
      </c>
      <c r="F88" s="226"/>
      <c r="G88" s="226"/>
      <c r="H88" s="226"/>
      <c r="I88" s="226"/>
      <c r="J88" s="226"/>
      <c r="K88" s="226"/>
      <c r="L88" s="226"/>
      <c r="M88" s="226"/>
      <c r="N88" s="225"/>
      <c r="O88" s="225"/>
      <c r="P88" s="225"/>
      <c r="Q88" s="225"/>
      <c r="R88" s="226"/>
      <c r="S88" s="226"/>
      <c r="T88" s="226"/>
      <c r="U88" s="226"/>
      <c r="V88" s="226"/>
      <c r="W88" s="226"/>
      <c r="X88" s="226"/>
      <c r="Y88" s="226"/>
      <c r="Z88" s="215"/>
      <c r="AA88" s="215"/>
      <c r="AB88" s="215"/>
      <c r="AC88" s="215"/>
      <c r="AD88" s="215"/>
      <c r="AE88" s="215"/>
      <c r="AF88" s="215"/>
      <c r="AG88" s="215" t="s">
        <v>121</v>
      </c>
      <c r="AH88" s="215">
        <v>0</v>
      </c>
      <c r="AI88" s="215"/>
      <c r="AJ88" s="215"/>
      <c r="AK88" s="215"/>
      <c r="AL88" s="215"/>
      <c r="AM88" s="215"/>
      <c r="AN88" s="215"/>
      <c r="AO88" s="215"/>
      <c r="AP88" s="215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G88" s="215"/>
      <c r="BH88" s="215"/>
    </row>
    <row r="89" spans="1:60" outlineLevel="1" x14ac:dyDescent="0.2">
      <c r="A89" s="238">
        <v>28</v>
      </c>
      <c r="B89" s="239" t="s">
        <v>225</v>
      </c>
      <c r="C89" s="259" t="s">
        <v>226</v>
      </c>
      <c r="D89" s="240" t="s">
        <v>125</v>
      </c>
      <c r="E89" s="241">
        <v>144</v>
      </c>
      <c r="F89" s="242"/>
      <c r="G89" s="243">
        <f>ROUND(E89*F89,2)</f>
        <v>0</v>
      </c>
      <c r="H89" s="242"/>
      <c r="I89" s="243">
        <f>ROUND(E89*H89,2)</f>
        <v>0</v>
      </c>
      <c r="J89" s="242"/>
      <c r="K89" s="243">
        <f>ROUND(E89*J89,2)</f>
        <v>0</v>
      </c>
      <c r="L89" s="243">
        <v>12</v>
      </c>
      <c r="M89" s="243">
        <f>G89*(1+L89/100)</f>
        <v>0</v>
      </c>
      <c r="N89" s="241">
        <v>2.0000000000000002E-5</v>
      </c>
      <c r="O89" s="241">
        <f>ROUND(E89*N89,2)</f>
        <v>0</v>
      </c>
      <c r="P89" s="241">
        <v>0</v>
      </c>
      <c r="Q89" s="241">
        <f>ROUND(E89*P89,2)</f>
        <v>0</v>
      </c>
      <c r="R89" s="243" t="s">
        <v>172</v>
      </c>
      <c r="S89" s="243" t="s">
        <v>114</v>
      </c>
      <c r="T89" s="244" t="s">
        <v>114</v>
      </c>
      <c r="U89" s="226">
        <v>0.17499999999999999</v>
      </c>
      <c r="V89" s="226">
        <f>ROUND(E89*U89,2)</f>
        <v>25.2</v>
      </c>
      <c r="W89" s="226"/>
      <c r="X89" s="226" t="s">
        <v>115</v>
      </c>
      <c r="Y89" s="226" t="s">
        <v>116</v>
      </c>
      <c r="Z89" s="215"/>
      <c r="AA89" s="215"/>
      <c r="AB89" s="215"/>
      <c r="AC89" s="215"/>
      <c r="AD89" s="215"/>
      <c r="AE89" s="215"/>
      <c r="AF89" s="215"/>
      <c r="AG89" s="215" t="s">
        <v>117</v>
      </c>
      <c r="AH89" s="215"/>
      <c r="AI89" s="215"/>
      <c r="AJ89" s="215"/>
      <c r="AK89" s="215"/>
      <c r="AL89" s="215"/>
      <c r="AM89" s="215"/>
      <c r="AN89" s="215"/>
      <c r="AO89" s="215"/>
      <c r="AP89" s="215"/>
      <c r="AQ89" s="215"/>
      <c r="AR89" s="215"/>
      <c r="AS89" s="215"/>
      <c r="AT89" s="215"/>
      <c r="AU89" s="215"/>
      <c r="AV89" s="215"/>
      <c r="AW89" s="215"/>
      <c r="AX89" s="215"/>
      <c r="AY89" s="215"/>
      <c r="AZ89" s="215"/>
      <c r="BA89" s="215"/>
      <c r="BB89" s="215"/>
      <c r="BC89" s="215"/>
      <c r="BD89" s="215"/>
      <c r="BE89" s="215"/>
      <c r="BF89" s="215"/>
      <c r="BG89" s="215"/>
      <c r="BH89" s="215"/>
    </row>
    <row r="90" spans="1:60" outlineLevel="2" x14ac:dyDescent="0.2">
      <c r="A90" s="222"/>
      <c r="B90" s="223"/>
      <c r="C90" s="261" t="s">
        <v>227</v>
      </c>
      <c r="D90" s="228"/>
      <c r="E90" s="229">
        <v>144</v>
      </c>
      <c r="F90" s="226"/>
      <c r="G90" s="226"/>
      <c r="H90" s="226"/>
      <c r="I90" s="226"/>
      <c r="J90" s="226"/>
      <c r="K90" s="226"/>
      <c r="L90" s="226"/>
      <c r="M90" s="226"/>
      <c r="N90" s="225"/>
      <c r="O90" s="225"/>
      <c r="P90" s="225"/>
      <c r="Q90" s="225"/>
      <c r="R90" s="226"/>
      <c r="S90" s="226"/>
      <c r="T90" s="226"/>
      <c r="U90" s="226"/>
      <c r="V90" s="226"/>
      <c r="W90" s="226"/>
      <c r="X90" s="226"/>
      <c r="Y90" s="226"/>
      <c r="Z90" s="215"/>
      <c r="AA90" s="215"/>
      <c r="AB90" s="215"/>
      <c r="AC90" s="215"/>
      <c r="AD90" s="215"/>
      <c r="AE90" s="215"/>
      <c r="AF90" s="215"/>
      <c r="AG90" s="215" t="s">
        <v>121</v>
      </c>
      <c r="AH90" s="215">
        <v>5</v>
      </c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5"/>
      <c r="AT90" s="215"/>
      <c r="AU90" s="215"/>
      <c r="AV90" s="215"/>
      <c r="AW90" s="215"/>
      <c r="AX90" s="215"/>
      <c r="AY90" s="215"/>
      <c r="AZ90" s="215"/>
      <c r="BA90" s="215"/>
      <c r="BB90" s="215"/>
      <c r="BC90" s="215"/>
      <c r="BD90" s="215"/>
      <c r="BE90" s="215"/>
      <c r="BF90" s="215"/>
      <c r="BG90" s="215"/>
      <c r="BH90" s="215"/>
    </row>
    <row r="91" spans="1:60" outlineLevel="1" x14ac:dyDescent="0.2">
      <c r="A91" s="238">
        <v>29</v>
      </c>
      <c r="B91" s="239" t="s">
        <v>228</v>
      </c>
      <c r="C91" s="259" t="s">
        <v>229</v>
      </c>
      <c r="D91" s="240" t="s">
        <v>129</v>
      </c>
      <c r="E91" s="241">
        <v>720</v>
      </c>
      <c r="F91" s="242"/>
      <c r="G91" s="243">
        <f>ROUND(E91*F91,2)</f>
        <v>0</v>
      </c>
      <c r="H91" s="242"/>
      <c r="I91" s="243">
        <f>ROUND(E91*H91,2)</f>
        <v>0</v>
      </c>
      <c r="J91" s="242"/>
      <c r="K91" s="243">
        <f>ROUND(E91*J91,2)</f>
        <v>0</v>
      </c>
      <c r="L91" s="243">
        <v>12</v>
      </c>
      <c r="M91" s="243">
        <f>G91*(1+L91/100)</f>
        <v>0</v>
      </c>
      <c r="N91" s="241">
        <v>0</v>
      </c>
      <c r="O91" s="241">
        <f>ROUND(E91*N91,2)</f>
        <v>0</v>
      </c>
      <c r="P91" s="241">
        <v>0</v>
      </c>
      <c r="Q91" s="241">
        <f>ROUND(E91*P91,2)</f>
        <v>0</v>
      </c>
      <c r="R91" s="243" t="s">
        <v>172</v>
      </c>
      <c r="S91" s="243" t="s">
        <v>114</v>
      </c>
      <c r="T91" s="244" t="s">
        <v>114</v>
      </c>
      <c r="U91" s="226">
        <v>2.9000000000000001E-2</v>
      </c>
      <c r="V91" s="226">
        <f>ROUND(E91*U91,2)</f>
        <v>20.88</v>
      </c>
      <c r="W91" s="226"/>
      <c r="X91" s="226" t="s">
        <v>115</v>
      </c>
      <c r="Y91" s="226" t="s">
        <v>116</v>
      </c>
      <c r="Z91" s="215"/>
      <c r="AA91" s="215"/>
      <c r="AB91" s="215"/>
      <c r="AC91" s="215"/>
      <c r="AD91" s="215"/>
      <c r="AE91" s="215"/>
      <c r="AF91" s="215"/>
      <c r="AG91" s="215" t="s">
        <v>117</v>
      </c>
      <c r="AH91" s="215"/>
      <c r="AI91" s="215"/>
      <c r="AJ91" s="215"/>
      <c r="AK91" s="215"/>
      <c r="AL91" s="215"/>
      <c r="AM91" s="215"/>
      <c r="AN91" s="215"/>
      <c r="AO91" s="215"/>
      <c r="AP91" s="215"/>
      <c r="AQ91" s="215"/>
      <c r="AR91" s="215"/>
      <c r="AS91" s="215"/>
      <c r="AT91" s="215"/>
      <c r="AU91" s="215"/>
      <c r="AV91" s="215"/>
      <c r="AW91" s="215"/>
      <c r="AX91" s="215"/>
      <c r="AY91" s="215"/>
      <c r="AZ91" s="215"/>
      <c r="BA91" s="215"/>
      <c r="BB91" s="215"/>
      <c r="BC91" s="215"/>
      <c r="BD91" s="215"/>
      <c r="BE91" s="215"/>
      <c r="BF91" s="215"/>
      <c r="BG91" s="215"/>
      <c r="BH91" s="215"/>
    </row>
    <row r="92" spans="1:60" outlineLevel="2" x14ac:dyDescent="0.2">
      <c r="A92" s="222"/>
      <c r="B92" s="223"/>
      <c r="C92" s="264" t="s">
        <v>230</v>
      </c>
      <c r="D92" s="255"/>
      <c r="E92" s="255"/>
      <c r="F92" s="255"/>
      <c r="G92" s="255"/>
      <c r="H92" s="226"/>
      <c r="I92" s="226"/>
      <c r="J92" s="226"/>
      <c r="K92" s="226"/>
      <c r="L92" s="226"/>
      <c r="M92" s="226"/>
      <c r="N92" s="225"/>
      <c r="O92" s="225"/>
      <c r="P92" s="225"/>
      <c r="Q92" s="225"/>
      <c r="R92" s="226"/>
      <c r="S92" s="226"/>
      <c r="T92" s="226"/>
      <c r="U92" s="226"/>
      <c r="V92" s="226"/>
      <c r="W92" s="226"/>
      <c r="X92" s="226"/>
      <c r="Y92" s="226"/>
      <c r="Z92" s="215"/>
      <c r="AA92" s="215"/>
      <c r="AB92" s="215"/>
      <c r="AC92" s="215"/>
      <c r="AD92" s="215"/>
      <c r="AE92" s="215"/>
      <c r="AF92" s="215"/>
      <c r="AG92" s="215" t="s">
        <v>138</v>
      </c>
      <c r="AH92" s="215"/>
      <c r="AI92" s="215"/>
      <c r="AJ92" s="215"/>
      <c r="AK92" s="215"/>
      <c r="AL92" s="215"/>
      <c r="AM92" s="215"/>
      <c r="AN92" s="215"/>
      <c r="AO92" s="215"/>
      <c r="AP92" s="215"/>
      <c r="AQ92" s="215"/>
      <c r="AR92" s="215"/>
      <c r="AS92" s="215"/>
      <c r="AT92" s="215"/>
      <c r="AU92" s="215"/>
      <c r="AV92" s="215"/>
      <c r="AW92" s="215"/>
      <c r="AX92" s="215"/>
      <c r="AY92" s="215"/>
      <c r="AZ92" s="215"/>
      <c r="BA92" s="215"/>
      <c r="BB92" s="215"/>
      <c r="BC92" s="215"/>
      <c r="BD92" s="215"/>
      <c r="BE92" s="215"/>
      <c r="BF92" s="215"/>
      <c r="BG92" s="215"/>
      <c r="BH92" s="215"/>
    </row>
    <row r="93" spans="1:60" outlineLevel="2" x14ac:dyDescent="0.2">
      <c r="A93" s="222"/>
      <c r="B93" s="223"/>
      <c r="C93" s="261" t="s">
        <v>155</v>
      </c>
      <c r="D93" s="228"/>
      <c r="E93" s="229">
        <v>342</v>
      </c>
      <c r="F93" s="226"/>
      <c r="G93" s="226"/>
      <c r="H93" s="226"/>
      <c r="I93" s="226"/>
      <c r="J93" s="226"/>
      <c r="K93" s="226"/>
      <c r="L93" s="226"/>
      <c r="M93" s="226"/>
      <c r="N93" s="225"/>
      <c r="O93" s="225"/>
      <c r="P93" s="225"/>
      <c r="Q93" s="225"/>
      <c r="R93" s="226"/>
      <c r="S93" s="226"/>
      <c r="T93" s="226"/>
      <c r="U93" s="226"/>
      <c r="V93" s="226"/>
      <c r="W93" s="226"/>
      <c r="X93" s="226"/>
      <c r="Y93" s="226"/>
      <c r="Z93" s="215"/>
      <c r="AA93" s="215"/>
      <c r="AB93" s="215"/>
      <c r="AC93" s="215"/>
      <c r="AD93" s="215"/>
      <c r="AE93" s="215"/>
      <c r="AF93" s="215"/>
      <c r="AG93" s="215" t="s">
        <v>121</v>
      </c>
      <c r="AH93" s="215">
        <v>5</v>
      </c>
      <c r="AI93" s="215"/>
      <c r="AJ93" s="215"/>
      <c r="AK93" s="215"/>
      <c r="AL93" s="215"/>
      <c r="AM93" s="215"/>
      <c r="AN93" s="215"/>
      <c r="AO93" s="215"/>
      <c r="AP93" s="215"/>
      <c r="AQ93" s="215"/>
      <c r="AR93" s="215"/>
      <c r="AS93" s="215"/>
      <c r="AT93" s="215"/>
      <c r="AU93" s="215"/>
      <c r="AV93" s="215"/>
      <c r="AW93" s="215"/>
      <c r="AX93" s="215"/>
      <c r="AY93" s="215"/>
      <c r="AZ93" s="215"/>
      <c r="BA93" s="215"/>
      <c r="BB93" s="215"/>
      <c r="BC93" s="215"/>
      <c r="BD93" s="215"/>
      <c r="BE93" s="215"/>
      <c r="BF93" s="215"/>
      <c r="BG93" s="215"/>
      <c r="BH93" s="215"/>
    </row>
    <row r="94" spans="1:60" outlineLevel="3" x14ac:dyDescent="0.2">
      <c r="A94" s="222"/>
      <c r="B94" s="223"/>
      <c r="C94" s="261" t="s">
        <v>156</v>
      </c>
      <c r="D94" s="228"/>
      <c r="E94" s="229">
        <v>234</v>
      </c>
      <c r="F94" s="226"/>
      <c r="G94" s="226"/>
      <c r="H94" s="226"/>
      <c r="I94" s="226"/>
      <c r="J94" s="226"/>
      <c r="K94" s="226"/>
      <c r="L94" s="226"/>
      <c r="M94" s="226"/>
      <c r="N94" s="225"/>
      <c r="O94" s="225"/>
      <c r="P94" s="225"/>
      <c r="Q94" s="225"/>
      <c r="R94" s="226"/>
      <c r="S94" s="226"/>
      <c r="T94" s="226"/>
      <c r="U94" s="226"/>
      <c r="V94" s="226"/>
      <c r="W94" s="226"/>
      <c r="X94" s="226"/>
      <c r="Y94" s="226"/>
      <c r="Z94" s="215"/>
      <c r="AA94" s="215"/>
      <c r="AB94" s="215"/>
      <c r="AC94" s="215"/>
      <c r="AD94" s="215"/>
      <c r="AE94" s="215"/>
      <c r="AF94" s="215"/>
      <c r="AG94" s="215" t="s">
        <v>121</v>
      </c>
      <c r="AH94" s="215">
        <v>5</v>
      </c>
      <c r="AI94" s="215"/>
      <c r="AJ94" s="215"/>
      <c r="AK94" s="215"/>
      <c r="AL94" s="215"/>
      <c r="AM94" s="215"/>
      <c r="AN94" s="215"/>
      <c r="AO94" s="215"/>
      <c r="AP94" s="215"/>
      <c r="AQ94" s="215"/>
      <c r="AR94" s="215"/>
      <c r="AS94" s="215"/>
      <c r="AT94" s="215"/>
      <c r="AU94" s="215"/>
      <c r="AV94" s="215"/>
      <c r="AW94" s="215"/>
      <c r="AX94" s="215"/>
      <c r="AY94" s="215"/>
      <c r="AZ94" s="215"/>
      <c r="BA94" s="215"/>
      <c r="BB94" s="215"/>
      <c r="BC94" s="215"/>
      <c r="BD94" s="215"/>
      <c r="BE94" s="215"/>
      <c r="BF94" s="215"/>
      <c r="BG94" s="215"/>
      <c r="BH94" s="215"/>
    </row>
    <row r="95" spans="1:60" outlineLevel="3" x14ac:dyDescent="0.2">
      <c r="A95" s="222"/>
      <c r="B95" s="223"/>
      <c r="C95" s="261" t="s">
        <v>157</v>
      </c>
      <c r="D95" s="228"/>
      <c r="E95" s="229">
        <v>144</v>
      </c>
      <c r="F95" s="226"/>
      <c r="G95" s="226"/>
      <c r="H95" s="226"/>
      <c r="I95" s="226"/>
      <c r="J95" s="226"/>
      <c r="K95" s="226"/>
      <c r="L95" s="226"/>
      <c r="M95" s="226"/>
      <c r="N95" s="225"/>
      <c r="O95" s="225"/>
      <c r="P95" s="225"/>
      <c r="Q95" s="225"/>
      <c r="R95" s="226"/>
      <c r="S95" s="226"/>
      <c r="T95" s="226"/>
      <c r="U95" s="226"/>
      <c r="V95" s="226"/>
      <c r="W95" s="226"/>
      <c r="X95" s="226"/>
      <c r="Y95" s="226"/>
      <c r="Z95" s="215"/>
      <c r="AA95" s="215"/>
      <c r="AB95" s="215"/>
      <c r="AC95" s="215"/>
      <c r="AD95" s="215"/>
      <c r="AE95" s="215"/>
      <c r="AF95" s="215"/>
      <c r="AG95" s="215" t="s">
        <v>121</v>
      </c>
      <c r="AH95" s="215">
        <v>5</v>
      </c>
      <c r="AI95" s="215"/>
      <c r="AJ95" s="215"/>
      <c r="AK95" s="215"/>
      <c r="AL95" s="215"/>
      <c r="AM95" s="215"/>
      <c r="AN95" s="215"/>
      <c r="AO95" s="215"/>
      <c r="AP95" s="215"/>
      <c r="AQ95" s="215"/>
      <c r="AR95" s="215"/>
      <c r="AS95" s="215"/>
      <c r="AT95" s="215"/>
      <c r="AU95" s="215"/>
      <c r="AV95" s="215"/>
      <c r="AW95" s="215"/>
      <c r="AX95" s="215"/>
      <c r="AY95" s="215"/>
      <c r="AZ95" s="215"/>
      <c r="BA95" s="215"/>
      <c r="BB95" s="215"/>
      <c r="BC95" s="215"/>
      <c r="BD95" s="215"/>
      <c r="BE95" s="215"/>
      <c r="BF95" s="215"/>
      <c r="BG95" s="215"/>
      <c r="BH95" s="215"/>
    </row>
    <row r="96" spans="1:60" outlineLevel="1" x14ac:dyDescent="0.2">
      <c r="A96" s="238">
        <v>30</v>
      </c>
      <c r="B96" s="239" t="s">
        <v>231</v>
      </c>
      <c r="C96" s="259" t="s">
        <v>232</v>
      </c>
      <c r="D96" s="240" t="s">
        <v>129</v>
      </c>
      <c r="E96" s="241">
        <v>720</v>
      </c>
      <c r="F96" s="242"/>
      <c r="G96" s="243">
        <f>ROUND(E96*F96,2)</f>
        <v>0</v>
      </c>
      <c r="H96" s="242"/>
      <c r="I96" s="243">
        <f>ROUND(E96*H96,2)</f>
        <v>0</v>
      </c>
      <c r="J96" s="242"/>
      <c r="K96" s="243">
        <f>ROUND(E96*J96,2)</f>
        <v>0</v>
      </c>
      <c r="L96" s="243">
        <v>12</v>
      </c>
      <c r="M96" s="243">
        <f>G96*(1+L96/100)</f>
        <v>0</v>
      </c>
      <c r="N96" s="241">
        <v>1.0000000000000001E-5</v>
      </c>
      <c r="O96" s="241">
        <f>ROUND(E96*N96,2)</f>
        <v>0.01</v>
      </c>
      <c r="P96" s="241">
        <v>0</v>
      </c>
      <c r="Q96" s="241">
        <f>ROUND(E96*P96,2)</f>
        <v>0</v>
      </c>
      <c r="R96" s="243" t="s">
        <v>172</v>
      </c>
      <c r="S96" s="243" t="s">
        <v>114</v>
      </c>
      <c r="T96" s="244" t="s">
        <v>114</v>
      </c>
      <c r="U96" s="226">
        <v>6.2E-2</v>
      </c>
      <c r="V96" s="226">
        <f>ROUND(E96*U96,2)</f>
        <v>44.64</v>
      </c>
      <c r="W96" s="226"/>
      <c r="X96" s="226" t="s">
        <v>115</v>
      </c>
      <c r="Y96" s="226" t="s">
        <v>116</v>
      </c>
      <c r="Z96" s="215"/>
      <c r="AA96" s="215"/>
      <c r="AB96" s="215"/>
      <c r="AC96" s="215"/>
      <c r="AD96" s="215"/>
      <c r="AE96" s="215"/>
      <c r="AF96" s="215"/>
      <c r="AG96" s="215" t="s">
        <v>117</v>
      </c>
      <c r="AH96" s="215"/>
      <c r="AI96" s="215"/>
      <c r="AJ96" s="215"/>
      <c r="AK96" s="215"/>
      <c r="AL96" s="215"/>
      <c r="AM96" s="215"/>
      <c r="AN96" s="215"/>
      <c r="AO96" s="215"/>
      <c r="AP96" s="215"/>
      <c r="AQ96" s="215"/>
      <c r="AR96" s="215"/>
      <c r="AS96" s="215"/>
      <c r="AT96" s="215"/>
      <c r="AU96" s="215"/>
      <c r="AV96" s="215"/>
      <c r="AW96" s="215"/>
      <c r="AX96" s="215"/>
      <c r="AY96" s="215"/>
      <c r="AZ96" s="215"/>
      <c r="BA96" s="215"/>
      <c r="BB96" s="215"/>
      <c r="BC96" s="215"/>
      <c r="BD96" s="215"/>
      <c r="BE96" s="215"/>
      <c r="BF96" s="215"/>
      <c r="BG96" s="215"/>
      <c r="BH96" s="215"/>
    </row>
    <row r="97" spans="1:60" outlineLevel="2" x14ac:dyDescent="0.2">
      <c r="A97" s="222"/>
      <c r="B97" s="223"/>
      <c r="C97" s="264" t="s">
        <v>233</v>
      </c>
      <c r="D97" s="255"/>
      <c r="E97" s="255"/>
      <c r="F97" s="255"/>
      <c r="G97" s="255"/>
      <c r="H97" s="226"/>
      <c r="I97" s="226"/>
      <c r="J97" s="226"/>
      <c r="K97" s="226"/>
      <c r="L97" s="226"/>
      <c r="M97" s="226"/>
      <c r="N97" s="225"/>
      <c r="O97" s="225"/>
      <c r="P97" s="225"/>
      <c r="Q97" s="225"/>
      <c r="R97" s="226"/>
      <c r="S97" s="226"/>
      <c r="T97" s="226"/>
      <c r="U97" s="226"/>
      <c r="V97" s="226"/>
      <c r="W97" s="226"/>
      <c r="X97" s="226"/>
      <c r="Y97" s="226"/>
      <c r="Z97" s="215"/>
      <c r="AA97" s="215"/>
      <c r="AB97" s="215"/>
      <c r="AC97" s="215"/>
      <c r="AD97" s="215"/>
      <c r="AE97" s="215"/>
      <c r="AF97" s="215"/>
      <c r="AG97" s="215" t="s">
        <v>138</v>
      </c>
      <c r="AH97" s="215"/>
      <c r="AI97" s="215"/>
      <c r="AJ97" s="215"/>
      <c r="AK97" s="215"/>
      <c r="AL97" s="215"/>
      <c r="AM97" s="215"/>
      <c r="AN97" s="215"/>
      <c r="AO97" s="215"/>
      <c r="AP97" s="215"/>
      <c r="AQ97" s="215"/>
      <c r="AR97" s="215"/>
      <c r="AS97" s="215"/>
      <c r="AT97" s="215"/>
      <c r="AU97" s="215"/>
      <c r="AV97" s="215"/>
      <c r="AW97" s="215"/>
      <c r="AX97" s="215"/>
      <c r="AY97" s="215"/>
      <c r="AZ97" s="215"/>
      <c r="BA97" s="215"/>
      <c r="BB97" s="215"/>
      <c r="BC97" s="215"/>
      <c r="BD97" s="215"/>
      <c r="BE97" s="215"/>
      <c r="BF97" s="215"/>
      <c r="BG97" s="215"/>
      <c r="BH97" s="215"/>
    </row>
    <row r="98" spans="1:60" outlineLevel="2" x14ac:dyDescent="0.2">
      <c r="A98" s="222"/>
      <c r="B98" s="223"/>
      <c r="C98" s="261" t="s">
        <v>234</v>
      </c>
      <c r="D98" s="228"/>
      <c r="E98" s="229">
        <v>720</v>
      </c>
      <c r="F98" s="226"/>
      <c r="G98" s="226"/>
      <c r="H98" s="226"/>
      <c r="I98" s="226"/>
      <c r="J98" s="226"/>
      <c r="K98" s="226"/>
      <c r="L98" s="226"/>
      <c r="M98" s="226"/>
      <c r="N98" s="225"/>
      <c r="O98" s="225"/>
      <c r="P98" s="225"/>
      <c r="Q98" s="225"/>
      <c r="R98" s="226"/>
      <c r="S98" s="226"/>
      <c r="T98" s="226"/>
      <c r="U98" s="226"/>
      <c r="V98" s="226"/>
      <c r="W98" s="226"/>
      <c r="X98" s="226"/>
      <c r="Y98" s="226"/>
      <c r="Z98" s="215"/>
      <c r="AA98" s="215"/>
      <c r="AB98" s="215"/>
      <c r="AC98" s="215"/>
      <c r="AD98" s="215"/>
      <c r="AE98" s="215"/>
      <c r="AF98" s="215"/>
      <c r="AG98" s="215" t="s">
        <v>121</v>
      </c>
      <c r="AH98" s="215">
        <v>5</v>
      </c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5"/>
      <c r="AU98" s="215"/>
      <c r="AV98" s="215"/>
      <c r="AW98" s="215"/>
      <c r="AX98" s="215"/>
      <c r="AY98" s="215"/>
      <c r="AZ98" s="215"/>
      <c r="BA98" s="215"/>
      <c r="BB98" s="215"/>
      <c r="BC98" s="215"/>
      <c r="BD98" s="215"/>
      <c r="BE98" s="215"/>
      <c r="BF98" s="215"/>
      <c r="BG98" s="215"/>
      <c r="BH98" s="215"/>
    </row>
    <row r="99" spans="1:60" outlineLevel="1" x14ac:dyDescent="0.2">
      <c r="A99" s="238">
        <v>31</v>
      </c>
      <c r="B99" s="239" t="s">
        <v>235</v>
      </c>
      <c r="C99" s="259" t="s">
        <v>236</v>
      </c>
      <c r="D99" s="240" t="s">
        <v>125</v>
      </c>
      <c r="E99" s="241">
        <v>243</v>
      </c>
      <c r="F99" s="242"/>
      <c r="G99" s="243">
        <f>ROUND(E99*F99,2)</f>
        <v>0</v>
      </c>
      <c r="H99" s="242"/>
      <c r="I99" s="243">
        <f>ROUND(E99*H99,2)</f>
        <v>0</v>
      </c>
      <c r="J99" s="242"/>
      <c r="K99" s="243">
        <f>ROUND(E99*J99,2)</f>
        <v>0</v>
      </c>
      <c r="L99" s="243">
        <v>12</v>
      </c>
      <c r="M99" s="243">
        <f>G99*(1+L99/100)</f>
        <v>0</v>
      </c>
      <c r="N99" s="241">
        <v>0</v>
      </c>
      <c r="O99" s="241">
        <f>ROUND(E99*N99,2)</f>
        <v>0</v>
      </c>
      <c r="P99" s="241">
        <v>7.2000000000000005E-4</v>
      </c>
      <c r="Q99" s="241">
        <f>ROUND(E99*P99,2)</f>
        <v>0.17</v>
      </c>
      <c r="R99" s="243" t="s">
        <v>237</v>
      </c>
      <c r="S99" s="243" t="s">
        <v>114</v>
      </c>
      <c r="T99" s="244" t="s">
        <v>114</v>
      </c>
      <c r="U99" s="226">
        <v>5.0000000000000001E-3</v>
      </c>
      <c r="V99" s="226">
        <f>ROUND(E99*U99,2)</f>
        <v>1.22</v>
      </c>
      <c r="W99" s="226"/>
      <c r="X99" s="226" t="s">
        <v>115</v>
      </c>
      <c r="Y99" s="226" t="s">
        <v>116</v>
      </c>
      <c r="Z99" s="215"/>
      <c r="AA99" s="215"/>
      <c r="AB99" s="215"/>
      <c r="AC99" s="215"/>
      <c r="AD99" s="215"/>
      <c r="AE99" s="215"/>
      <c r="AF99" s="215"/>
      <c r="AG99" s="215" t="s">
        <v>117</v>
      </c>
      <c r="AH99" s="215"/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5"/>
      <c r="BC99" s="215"/>
      <c r="BD99" s="215"/>
      <c r="BE99" s="215"/>
      <c r="BF99" s="215"/>
      <c r="BG99" s="215"/>
      <c r="BH99" s="215"/>
    </row>
    <row r="100" spans="1:60" outlineLevel="2" x14ac:dyDescent="0.2">
      <c r="A100" s="222"/>
      <c r="B100" s="223"/>
      <c r="C100" s="261" t="s">
        <v>238</v>
      </c>
      <c r="D100" s="228"/>
      <c r="E100" s="229">
        <v>243</v>
      </c>
      <c r="F100" s="226"/>
      <c r="G100" s="226"/>
      <c r="H100" s="226"/>
      <c r="I100" s="226"/>
      <c r="J100" s="226"/>
      <c r="K100" s="226"/>
      <c r="L100" s="226"/>
      <c r="M100" s="226"/>
      <c r="N100" s="225"/>
      <c r="O100" s="225"/>
      <c r="P100" s="225"/>
      <c r="Q100" s="225"/>
      <c r="R100" s="226"/>
      <c r="S100" s="226"/>
      <c r="T100" s="226"/>
      <c r="U100" s="226"/>
      <c r="V100" s="226"/>
      <c r="W100" s="226"/>
      <c r="X100" s="226"/>
      <c r="Y100" s="226"/>
      <c r="Z100" s="215"/>
      <c r="AA100" s="215"/>
      <c r="AB100" s="215"/>
      <c r="AC100" s="215"/>
      <c r="AD100" s="215"/>
      <c r="AE100" s="215"/>
      <c r="AF100" s="215"/>
      <c r="AG100" s="215" t="s">
        <v>121</v>
      </c>
      <c r="AH100" s="215">
        <v>0</v>
      </c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G100" s="215"/>
      <c r="BH100" s="215"/>
    </row>
    <row r="101" spans="1:60" outlineLevel="1" x14ac:dyDescent="0.2">
      <c r="A101" s="238">
        <v>32</v>
      </c>
      <c r="B101" s="239" t="s">
        <v>239</v>
      </c>
      <c r="C101" s="259" t="s">
        <v>240</v>
      </c>
      <c r="D101" s="240" t="s">
        <v>125</v>
      </c>
      <c r="E101" s="241">
        <v>144</v>
      </c>
      <c r="F101" s="242"/>
      <c r="G101" s="243">
        <f>ROUND(E101*F101,2)</f>
        <v>0</v>
      </c>
      <c r="H101" s="242"/>
      <c r="I101" s="243">
        <f>ROUND(E101*H101,2)</f>
        <v>0</v>
      </c>
      <c r="J101" s="242"/>
      <c r="K101" s="243">
        <f>ROUND(E101*J101,2)</f>
        <v>0</v>
      </c>
      <c r="L101" s="243">
        <v>12</v>
      </c>
      <c r="M101" s="243">
        <f>G101*(1+L101/100)</f>
        <v>0</v>
      </c>
      <c r="N101" s="241">
        <v>1.2999999999999999E-4</v>
      </c>
      <c r="O101" s="241">
        <f>ROUND(E101*N101,2)</f>
        <v>0.02</v>
      </c>
      <c r="P101" s="241">
        <v>1.1000000000000001E-3</v>
      </c>
      <c r="Q101" s="241">
        <f>ROUND(E101*P101,2)</f>
        <v>0.16</v>
      </c>
      <c r="R101" s="243" t="s">
        <v>237</v>
      </c>
      <c r="S101" s="243" t="s">
        <v>114</v>
      </c>
      <c r="T101" s="244" t="s">
        <v>114</v>
      </c>
      <c r="U101" s="226">
        <v>0.22900000000000001</v>
      </c>
      <c r="V101" s="226">
        <f>ROUND(E101*U101,2)</f>
        <v>32.979999999999997</v>
      </c>
      <c r="W101" s="226"/>
      <c r="X101" s="226" t="s">
        <v>115</v>
      </c>
      <c r="Y101" s="226" t="s">
        <v>116</v>
      </c>
      <c r="Z101" s="215"/>
      <c r="AA101" s="215"/>
      <c r="AB101" s="215"/>
      <c r="AC101" s="215"/>
      <c r="AD101" s="215"/>
      <c r="AE101" s="215"/>
      <c r="AF101" s="215"/>
      <c r="AG101" s="215" t="s">
        <v>117</v>
      </c>
      <c r="AH101" s="215"/>
      <c r="AI101" s="215"/>
      <c r="AJ101" s="215"/>
      <c r="AK101" s="215"/>
      <c r="AL101" s="215"/>
      <c r="AM101" s="215"/>
      <c r="AN101" s="215"/>
      <c r="AO101" s="215"/>
      <c r="AP101" s="215"/>
      <c r="AQ101" s="215"/>
      <c r="AR101" s="215"/>
      <c r="AS101" s="215"/>
      <c r="AT101" s="215"/>
      <c r="AU101" s="215"/>
      <c r="AV101" s="215"/>
      <c r="AW101" s="215"/>
      <c r="AX101" s="215"/>
      <c r="AY101" s="215"/>
      <c r="AZ101" s="215"/>
      <c r="BA101" s="215"/>
      <c r="BB101" s="215"/>
      <c r="BC101" s="215"/>
      <c r="BD101" s="215"/>
      <c r="BE101" s="215"/>
      <c r="BF101" s="215"/>
      <c r="BG101" s="215"/>
      <c r="BH101" s="215"/>
    </row>
    <row r="102" spans="1:60" outlineLevel="2" x14ac:dyDescent="0.2">
      <c r="A102" s="222"/>
      <c r="B102" s="223"/>
      <c r="C102" s="261" t="s">
        <v>241</v>
      </c>
      <c r="D102" s="228"/>
      <c r="E102" s="229">
        <v>144</v>
      </c>
      <c r="F102" s="226"/>
      <c r="G102" s="226"/>
      <c r="H102" s="226"/>
      <c r="I102" s="226"/>
      <c r="J102" s="226"/>
      <c r="K102" s="226"/>
      <c r="L102" s="226"/>
      <c r="M102" s="226"/>
      <c r="N102" s="225"/>
      <c r="O102" s="225"/>
      <c r="P102" s="225"/>
      <c r="Q102" s="225"/>
      <c r="R102" s="226"/>
      <c r="S102" s="226"/>
      <c r="T102" s="226"/>
      <c r="U102" s="226"/>
      <c r="V102" s="226"/>
      <c r="W102" s="226"/>
      <c r="X102" s="226"/>
      <c r="Y102" s="226"/>
      <c r="Z102" s="215"/>
      <c r="AA102" s="215"/>
      <c r="AB102" s="215"/>
      <c r="AC102" s="215"/>
      <c r="AD102" s="215"/>
      <c r="AE102" s="215"/>
      <c r="AF102" s="215"/>
      <c r="AG102" s="215" t="s">
        <v>121</v>
      </c>
      <c r="AH102" s="215">
        <v>5</v>
      </c>
      <c r="AI102" s="215"/>
      <c r="AJ102" s="215"/>
      <c r="AK102" s="215"/>
      <c r="AL102" s="215"/>
      <c r="AM102" s="215"/>
      <c r="AN102" s="215"/>
      <c r="AO102" s="215"/>
      <c r="AP102" s="215"/>
      <c r="AQ102" s="215"/>
      <c r="AR102" s="215"/>
      <c r="AS102" s="215"/>
      <c r="AT102" s="215"/>
      <c r="AU102" s="215"/>
      <c r="AV102" s="215"/>
      <c r="AW102" s="215"/>
      <c r="AX102" s="215"/>
      <c r="AY102" s="215"/>
      <c r="AZ102" s="215"/>
      <c r="BA102" s="215"/>
      <c r="BB102" s="215"/>
      <c r="BC102" s="215"/>
      <c r="BD102" s="215"/>
      <c r="BE102" s="215"/>
      <c r="BF102" s="215"/>
      <c r="BG102" s="215"/>
      <c r="BH102" s="215"/>
    </row>
    <row r="103" spans="1:60" outlineLevel="1" x14ac:dyDescent="0.2">
      <c r="A103" s="238">
        <v>33</v>
      </c>
      <c r="B103" s="239" t="s">
        <v>242</v>
      </c>
      <c r="C103" s="259" t="s">
        <v>243</v>
      </c>
      <c r="D103" s="240" t="s">
        <v>147</v>
      </c>
      <c r="E103" s="241">
        <v>0.74348999999999998</v>
      </c>
      <c r="F103" s="242"/>
      <c r="G103" s="243">
        <f>ROUND(E103*F103,2)</f>
        <v>0</v>
      </c>
      <c r="H103" s="242"/>
      <c r="I103" s="243">
        <f>ROUND(E103*H103,2)</f>
        <v>0</v>
      </c>
      <c r="J103" s="242"/>
      <c r="K103" s="243">
        <f>ROUND(E103*J103,2)</f>
        <v>0</v>
      </c>
      <c r="L103" s="243">
        <v>12</v>
      </c>
      <c r="M103" s="243">
        <f>G103*(1+L103/100)</f>
        <v>0</v>
      </c>
      <c r="N103" s="241">
        <v>0</v>
      </c>
      <c r="O103" s="241">
        <f>ROUND(E103*N103,2)</f>
        <v>0</v>
      </c>
      <c r="P103" s="241">
        <v>0</v>
      </c>
      <c r="Q103" s="241">
        <f>ROUND(E103*P103,2)</f>
        <v>0</v>
      </c>
      <c r="R103" s="243" t="s">
        <v>172</v>
      </c>
      <c r="S103" s="243" t="s">
        <v>114</v>
      </c>
      <c r="T103" s="244" t="s">
        <v>114</v>
      </c>
      <c r="U103" s="226">
        <v>1.421</v>
      </c>
      <c r="V103" s="226">
        <f>ROUND(E103*U103,2)</f>
        <v>1.06</v>
      </c>
      <c r="W103" s="226"/>
      <c r="X103" s="226" t="s">
        <v>148</v>
      </c>
      <c r="Y103" s="226" t="s">
        <v>116</v>
      </c>
      <c r="Z103" s="215"/>
      <c r="AA103" s="215"/>
      <c r="AB103" s="215"/>
      <c r="AC103" s="215"/>
      <c r="AD103" s="215"/>
      <c r="AE103" s="215"/>
      <c r="AF103" s="215"/>
      <c r="AG103" s="215" t="s">
        <v>149</v>
      </c>
      <c r="AH103" s="215"/>
      <c r="AI103" s="215"/>
      <c r="AJ103" s="215"/>
      <c r="AK103" s="215"/>
      <c r="AL103" s="215"/>
      <c r="AM103" s="215"/>
      <c r="AN103" s="215"/>
      <c r="AO103" s="215"/>
      <c r="AP103" s="215"/>
      <c r="AQ103" s="215"/>
      <c r="AR103" s="215"/>
      <c r="AS103" s="215"/>
      <c r="AT103" s="215"/>
      <c r="AU103" s="215"/>
      <c r="AV103" s="215"/>
      <c r="AW103" s="215"/>
      <c r="AX103" s="215"/>
      <c r="AY103" s="215"/>
      <c r="AZ103" s="215"/>
      <c r="BA103" s="215"/>
      <c r="BB103" s="215"/>
      <c r="BC103" s="215"/>
      <c r="BD103" s="215"/>
      <c r="BE103" s="215"/>
      <c r="BF103" s="215"/>
      <c r="BG103" s="215"/>
      <c r="BH103" s="215"/>
    </row>
    <row r="104" spans="1:60" outlineLevel="2" x14ac:dyDescent="0.2">
      <c r="A104" s="222"/>
      <c r="B104" s="223"/>
      <c r="C104" s="260" t="s">
        <v>244</v>
      </c>
      <c r="D104" s="245"/>
      <c r="E104" s="245"/>
      <c r="F104" s="245"/>
      <c r="G104" s="245"/>
      <c r="H104" s="226"/>
      <c r="I104" s="226"/>
      <c r="J104" s="226"/>
      <c r="K104" s="226"/>
      <c r="L104" s="226"/>
      <c r="M104" s="226"/>
      <c r="N104" s="225"/>
      <c r="O104" s="225"/>
      <c r="P104" s="225"/>
      <c r="Q104" s="225"/>
      <c r="R104" s="226"/>
      <c r="S104" s="226"/>
      <c r="T104" s="226"/>
      <c r="U104" s="226"/>
      <c r="V104" s="226"/>
      <c r="W104" s="226"/>
      <c r="X104" s="226"/>
      <c r="Y104" s="226"/>
      <c r="Z104" s="215"/>
      <c r="AA104" s="215"/>
      <c r="AB104" s="215"/>
      <c r="AC104" s="215"/>
      <c r="AD104" s="215"/>
      <c r="AE104" s="215"/>
      <c r="AF104" s="215"/>
      <c r="AG104" s="215" t="s">
        <v>119</v>
      </c>
      <c r="AH104" s="215"/>
      <c r="AI104" s="215"/>
      <c r="AJ104" s="215"/>
      <c r="AK104" s="215"/>
      <c r="AL104" s="215"/>
      <c r="AM104" s="215"/>
      <c r="AN104" s="215"/>
      <c r="AO104" s="215"/>
      <c r="AP104" s="215"/>
      <c r="AQ104" s="215"/>
      <c r="AR104" s="215"/>
      <c r="AS104" s="215"/>
      <c r="AT104" s="215"/>
      <c r="AU104" s="215"/>
      <c r="AV104" s="215"/>
      <c r="AW104" s="215"/>
      <c r="AX104" s="215"/>
      <c r="AY104" s="215"/>
      <c r="AZ104" s="215"/>
      <c r="BA104" s="215"/>
      <c r="BB104" s="215"/>
      <c r="BC104" s="215"/>
      <c r="BD104" s="215"/>
      <c r="BE104" s="215"/>
      <c r="BF104" s="215"/>
      <c r="BG104" s="215"/>
      <c r="BH104" s="215"/>
    </row>
    <row r="105" spans="1:60" x14ac:dyDescent="0.2">
      <c r="A105" s="231" t="s">
        <v>108</v>
      </c>
      <c r="B105" s="232" t="s">
        <v>70</v>
      </c>
      <c r="C105" s="258" t="s">
        <v>71</v>
      </c>
      <c r="D105" s="233"/>
      <c r="E105" s="234"/>
      <c r="F105" s="235"/>
      <c r="G105" s="235">
        <f>SUMIF(AG106:AG111,"&lt;&gt;NOR",G106:G111)</f>
        <v>0</v>
      </c>
      <c r="H105" s="235"/>
      <c r="I105" s="235">
        <f>SUM(I106:I111)</f>
        <v>0</v>
      </c>
      <c r="J105" s="235"/>
      <c r="K105" s="235">
        <f>SUM(K106:K111)</f>
        <v>0</v>
      </c>
      <c r="L105" s="235"/>
      <c r="M105" s="235">
        <f>SUM(M106:M111)</f>
        <v>0</v>
      </c>
      <c r="N105" s="234"/>
      <c r="O105" s="234">
        <f>SUM(O106:O111)</f>
        <v>0.12</v>
      </c>
      <c r="P105" s="234"/>
      <c r="Q105" s="234">
        <f>SUM(Q106:Q111)</f>
        <v>0.17</v>
      </c>
      <c r="R105" s="235"/>
      <c r="S105" s="235"/>
      <c r="T105" s="236"/>
      <c r="U105" s="230"/>
      <c r="V105" s="230">
        <f>SUM(V106:V111)</f>
        <v>16.62</v>
      </c>
      <c r="W105" s="230"/>
      <c r="X105" s="230"/>
      <c r="Y105" s="230"/>
      <c r="AG105" t="s">
        <v>109</v>
      </c>
    </row>
    <row r="106" spans="1:60" outlineLevel="1" x14ac:dyDescent="0.2">
      <c r="A106" s="248">
        <v>34</v>
      </c>
      <c r="B106" s="249" t="s">
        <v>245</v>
      </c>
      <c r="C106" s="263" t="s">
        <v>246</v>
      </c>
      <c r="D106" s="250" t="s">
        <v>125</v>
      </c>
      <c r="E106" s="251">
        <v>9</v>
      </c>
      <c r="F106" s="252"/>
      <c r="G106" s="253">
        <f>ROUND(E106*F106,2)</f>
        <v>0</v>
      </c>
      <c r="H106" s="252"/>
      <c r="I106" s="253">
        <f>ROUND(E106*H106,2)</f>
        <v>0</v>
      </c>
      <c r="J106" s="252"/>
      <c r="K106" s="253">
        <f>ROUND(E106*J106,2)</f>
        <v>0</v>
      </c>
      <c r="L106" s="253">
        <v>12</v>
      </c>
      <c r="M106" s="253">
        <f>G106*(1+L106/100)</f>
        <v>0</v>
      </c>
      <c r="N106" s="251">
        <v>5.0000000000000001E-4</v>
      </c>
      <c r="O106" s="251">
        <f>ROUND(E106*N106,2)</f>
        <v>0</v>
      </c>
      <c r="P106" s="251">
        <v>0</v>
      </c>
      <c r="Q106" s="251">
        <f>ROUND(E106*P106,2)</f>
        <v>0</v>
      </c>
      <c r="R106" s="253" t="s">
        <v>172</v>
      </c>
      <c r="S106" s="253" t="s">
        <v>114</v>
      </c>
      <c r="T106" s="254" t="s">
        <v>114</v>
      </c>
      <c r="U106" s="226">
        <v>0.74099999999999999</v>
      </c>
      <c r="V106" s="226">
        <f>ROUND(E106*U106,2)</f>
        <v>6.67</v>
      </c>
      <c r="W106" s="226"/>
      <c r="X106" s="226" t="s">
        <v>115</v>
      </c>
      <c r="Y106" s="226" t="s">
        <v>116</v>
      </c>
      <c r="Z106" s="215"/>
      <c r="AA106" s="215"/>
      <c r="AB106" s="215"/>
      <c r="AC106" s="215"/>
      <c r="AD106" s="215"/>
      <c r="AE106" s="215"/>
      <c r="AF106" s="215"/>
      <c r="AG106" s="215" t="s">
        <v>117</v>
      </c>
      <c r="AH106" s="215"/>
      <c r="AI106" s="215"/>
      <c r="AJ106" s="215"/>
      <c r="AK106" s="215"/>
      <c r="AL106" s="215"/>
      <c r="AM106" s="215"/>
      <c r="AN106" s="215"/>
      <c r="AO106" s="215"/>
      <c r="AP106" s="215"/>
      <c r="AQ106" s="215"/>
      <c r="AR106" s="215"/>
      <c r="AS106" s="215"/>
      <c r="AT106" s="215"/>
      <c r="AU106" s="215"/>
      <c r="AV106" s="215"/>
      <c r="AW106" s="215"/>
      <c r="AX106" s="215"/>
      <c r="AY106" s="215"/>
      <c r="AZ106" s="215"/>
      <c r="BA106" s="215"/>
      <c r="BB106" s="215"/>
      <c r="BC106" s="215"/>
      <c r="BD106" s="215"/>
      <c r="BE106" s="215"/>
      <c r="BF106" s="215"/>
      <c r="BG106" s="215"/>
      <c r="BH106" s="215"/>
    </row>
    <row r="107" spans="1:60" outlineLevel="1" x14ac:dyDescent="0.2">
      <c r="A107" s="248">
        <v>35</v>
      </c>
      <c r="B107" s="249" t="s">
        <v>247</v>
      </c>
      <c r="C107" s="263" t="s">
        <v>248</v>
      </c>
      <c r="D107" s="250" t="s">
        <v>249</v>
      </c>
      <c r="E107" s="251">
        <v>9</v>
      </c>
      <c r="F107" s="252"/>
      <c r="G107" s="253">
        <f>ROUND(E107*F107,2)</f>
        <v>0</v>
      </c>
      <c r="H107" s="252"/>
      <c r="I107" s="253">
        <f>ROUND(E107*H107,2)</f>
        <v>0</v>
      </c>
      <c r="J107" s="252"/>
      <c r="K107" s="253">
        <f>ROUND(E107*J107,2)</f>
        <v>0</v>
      </c>
      <c r="L107" s="253">
        <v>12</v>
      </c>
      <c r="M107" s="253">
        <f>G107*(1+L107/100)</f>
        <v>0</v>
      </c>
      <c r="N107" s="251">
        <v>0</v>
      </c>
      <c r="O107" s="251">
        <f>ROUND(E107*N107,2)</f>
        <v>0</v>
      </c>
      <c r="P107" s="251">
        <v>1.933E-2</v>
      </c>
      <c r="Q107" s="251">
        <f>ROUND(E107*P107,2)</f>
        <v>0.17</v>
      </c>
      <c r="R107" s="253" t="s">
        <v>172</v>
      </c>
      <c r="S107" s="253" t="s">
        <v>114</v>
      </c>
      <c r="T107" s="254" t="s">
        <v>114</v>
      </c>
      <c r="U107" s="226">
        <v>0.59</v>
      </c>
      <c r="V107" s="226">
        <f>ROUND(E107*U107,2)</f>
        <v>5.31</v>
      </c>
      <c r="W107" s="226"/>
      <c r="X107" s="226" t="s">
        <v>115</v>
      </c>
      <c r="Y107" s="226" t="s">
        <v>116</v>
      </c>
      <c r="Z107" s="215"/>
      <c r="AA107" s="215"/>
      <c r="AB107" s="215"/>
      <c r="AC107" s="215"/>
      <c r="AD107" s="215"/>
      <c r="AE107" s="215"/>
      <c r="AF107" s="215"/>
      <c r="AG107" s="215" t="s">
        <v>117</v>
      </c>
      <c r="AH107" s="215"/>
      <c r="AI107" s="215"/>
      <c r="AJ107" s="215"/>
      <c r="AK107" s="215"/>
      <c r="AL107" s="215"/>
      <c r="AM107" s="215"/>
      <c r="AN107" s="215"/>
      <c r="AO107" s="215"/>
      <c r="AP107" s="215"/>
      <c r="AQ107" s="215"/>
      <c r="AR107" s="215"/>
      <c r="AS107" s="215"/>
      <c r="AT107" s="215"/>
      <c r="AU107" s="215"/>
      <c r="AV107" s="215"/>
      <c r="AW107" s="215"/>
      <c r="AX107" s="215"/>
      <c r="AY107" s="215"/>
      <c r="AZ107" s="215"/>
      <c r="BA107" s="215"/>
      <c r="BB107" s="215"/>
      <c r="BC107" s="215"/>
      <c r="BD107" s="215"/>
      <c r="BE107" s="215"/>
      <c r="BF107" s="215"/>
      <c r="BG107" s="215"/>
      <c r="BH107" s="215"/>
    </row>
    <row r="108" spans="1:60" outlineLevel="1" x14ac:dyDescent="0.2">
      <c r="A108" s="248">
        <v>36</v>
      </c>
      <c r="B108" s="249" t="s">
        <v>250</v>
      </c>
      <c r="C108" s="263" t="s">
        <v>251</v>
      </c>
      <c r="D108" s="250" t="s">
        <v>125</v>
      </c>
      <c r="E108" s="251">
        <v>12</v>
      </c>
      <c r="F108" s="252"/>
      <c r="G108" s="253">
        <f>ROUND(E108*F108,2)</f>
        <v>0</v>
      </c>
      <c r="H108" s="252"/>
      <c r="I108" s="253">
        <f>ROUND(E108*H108,2)</f>
        <v>0</v>
      </c>
      <c r="J108" s="252"/>
      <c r="K108" s="253">
        <f>ROUND(E108*J108,2)</f>
        <v>0</v>
      </c>
      <c r="L108" s="253">
        <v>12</v>
      </c>
      <c r="M108" s="253">
        <f>G108*(1+L108/100)</f>
        <v>0</v>
      </c>
      <c r="N108" s="251">
        <v>0</v>
      </c>
      <c r="O108" s="251">
        <f>ROUND(E108*N108,2)</f>
        <v>0</v>
      </c>
      <c r="P108" s="251">
        <v>0</v>
      </c>
      <c r="Q108" s="251">
        <f>ROUND(E108*P108,2)</f>
        <v>0</v>
      </c>
      <c r="R108" s="253" t="s">
        <v>172</v>
      </c>
      <c r="S108" s="253" t="s">
        <v>114</v>
      </c>
      <c r="T108" s="254" t="s">
        <v>114</v>
      </c>
      <c r="U108" s="226">
        <v>0.37</v>
      </c>
      <c r="V108" s="226">
        <f>ROUND(E108*U108,2)</f>
        <v>4.4400000000000004</v>
      </c>
      <c r="W108" s="226"/>
      <c r="X108" s="226" t="s">
        <v>115</v>
      </c>
      <c r="Y108" s="226" t="s">
        <v>116</v>
      </c>
      <c r="Z108" s="215"/>
      <c r="AA108" s="215"/>
      <c r="AB108" s="215"/>
      <c r="AC108" s="215"/>
      <c r="AD108" s="215"/>
      <c r="AE108" s="215"/>
      <c r="AF108" s="215"/>
      <c r="AG108" s="215" t="s">
        <v>117</v>
      </c>
      <c r="AH108" s="215"/>
      <c r="AI108" s="215"/>
      <c r="AJ108" s="215"/>
      <c r="AK108" s="215"/>
      <c r="AL108" s="215"/>
      <c r="AM108" s="215"/>
      <c r="AN108" s="215"/>
      <c r="AO108" s="215"/>
      <c r="AP108" s="215"/>
      <c r="AQ108" s="215"/>
      <c r="AR108" s="215"/>
      <c r="AS108" s="215"/>
      <c r="AT108" s="215"/>
      <c r="AU108" s="215"/>
      <c r="AV108" s="215"/>
      <c r="AW108" s="215"/>
      <c r="AX108" s="215"/>
      <c r="AY108" s="215"/>
      <c r="AZ108" s="215"/>
      <c r="BA108" s="215"/>
      <c r="BB108" s="215"/>
      <c r="BC108" s="215"/>
      <c r="BD108" s="215"/>
      <c r="BE108" s="215"/>
      <c r="BF108" s="215"/>
      <c r="BG108" s="215"/>
      <c r="BH108" s="215"/>
    </row>
    <row r="109" spans="1:60" outlineLevel="1" x14ac:dyDescent="0.2">
      <c r="A109" s="248">
        <v>37</v>
      </c>
      <c r="B109" s="249" t="s">
        <v>252</v>
      </c>
      <c r="C109" s="263" t="s">
        <v>253</v>
      </c>
      <c r="D109" s="250" t="s">
        <v>125</v>
      </c>
      <c r="E109" s="251">
        <v>12</v>
      </c>
      <c r="F109" s="252"/>
      <c r="G109" s="253">
        <f>ROUND(E109*F109,2)</f>
        <v>0</v>
      </c>
      <c r="H109" s="252"/>
      <c r="I109" s="253">
        <f>ROUND(E109*H109,2)</f>
        <v>0</v>
      </c>
      <c r="J109" s="252"/>
      <c r="K109" s="253">
        <f>ROUND(E109*J109,2)</f>
        <v>0</v>
      </c>
      <c r="L109" s="253">
        <v>12</v>
      </c>
      <c r="M109" s="253">
        <f>G109*(1+L109/100)</f>
        <v>0</v>
      </c>
      <c r="N109" s="251">
        <v>9.9000000000000008E-3</v>
      </c>
      <c r="O109" s="251">
        <f>ROUND(E109*N109,2)</f>
        <v>0.12</v>
      </c>
      <c r="P109" s="251">
        <v>0</v>
      </c>
      <c r="Q109" s="251">
        <f>ROUND(E109*P109,2)</f>
        <v>0</v>
      </c>
      <c r="R109" s="253"/>
      <c r="S109" s="253" t="s">
        <v>153</v>
      </c>
      <c r="T109" s="254" t="s">
        <v>154</v>
      </c>
      <c r="U109" s="226">
        <v>0</v>
      </c>
      <c r="V109" s="226">
        <f>ROUND(E109*U109,2)</f>
        <v>0</v>
      </c>
      <c r="W109" s="226"/>
      <c r="X109" s="226" t="s">
        <v>254</v>
      </c>
      <c r="Y109" s="226" t="s">
        <v>116</v>
      </c>
      <c r="Z109" s="215"/>
      <c r="AA109" s="215"/>
      <c r="AB109" s="215"/>
      <c r="AC109" s="215"/>
      <c r="AD109" s="215"/>
      <c r="AE109" s="215"/>
      <c r="AF109" s="215"/>
      <c r="AG109" s="215" t="s">
        <v>255</v>
      </c>
      <c r="AH109" s="215"/>
      <c r="AI109" s="215"/>
      <c r="AJ109" s="215"/>
      <c r="AK109" s="215"/>
      <c r="AL109" s="215"/>
      <c r="AM109" s="215"/>
      <c r="AN109" s="215"/>
      <c r="AO109" s="215"/>
      <c r="AP109" s="215"/>
      <c r="AQ109" s="215"/>
      <c r="AR109" s="215"/>
      <c r="AS109" s="215"/>
      <c r="AT109" s="215"/>
      <c r="AU109" s="215"/>
      <c r="AV109" s="215"/>
      <c r="AW109" s="215"/>
      <c r="AX109" s="215"/>
      <c r="AY109" s="215"/>
      <c r="AZ109" s="215"/>
      <c r="BA109" s="215"/>
      <c r="BB109" s="215"/>
      <c r="BC109" s="215"/>
      <c r="BD109" s="215"/>
      <c r="BE109" s="215"/>
      <c r="BF109" s="215"/>
      <c r="BG109" s="215"/>
      <c r="BH109" s="215"/>
    </row>
    <row r="110" spans="1:60" outlineLevel="1" x14ac:dyDescent="0.2">
      <c r="A110" s="238">
        <v>38</v>
      </c>
      <c r="B110" s="239" t="s">
        <v>256</v>
      </c>
      <c r="C110" s="259" t="s">
        <v>257</v>
      </c>
      <c r="D110" s="240" t="s">
        <v>147</v>
      </c>
      <c r="E110" s="241">
        <v>0.12330000000000001</v>
      </c>
      <c r="F110" s="242"/>
      <c r="G110" s="243">
        <f>ROUND(E110*F110,2)</f>
        <v>0</v>
      </c>
      <c r="H110" s="242"/>
      <c r="I110" s="243">
        <f>ROUND(E110*H110,2)</f>
        <v>0</v>
      </c>
      <c r="J110" s="242"/>
      <c r="K110" s="243">
        <f>ROUND(E110*J110,2)</f>
        <v>0</v>
      </c>
      <c r="L110" s="243">
        <v>12</v>
      </c>
      <c r="M110" s="243">
        <f>G110*(1+L110/100)</f>
        <v>0</v>
      </c>
      <c r="N110" s="241">
        <v>0</v>
      </c>
      <c r="O110" s="241">
        <f>ROUND(E110*N110,2)</f>
        <v>0</v>
      </c>
      <c r="P110" s="241">
        <v>0</v>
      </c>
      <c r="Q110" s="241">
        <f>ROUND(E110*P110,2)</f>
        <v>0</v>
      </c>
      <c r="R110" s="243" t="s">
        <v>172</v>
      </c>
      <c r="S110" s="243" t="s">
        <v>114</v>
      </c>
      <c r="T110" s="244" t="s">
        <v>114</v>
      </c>
      <c r="U110" s="226">
        <v>1.629</v>
      </c>
      <c r="V110" s="226">
        <f>ROUND(E110*U110,2)</f>
        <v>0.2</v>
      </c>
      <c r="W110" s="226"/>
      <c r="X110" s="226" t="s">
        <v>148</v>
      </c>
      <c r="Y110" s="226" t="s">
        <v>116</v>
      </c>
      <c r="Z110" s="215"/>
      <c r="AA110" s="215"/>
      <c r="AB110" s="215"/>
      <c r="AC110" s="215"/>
      <c r="AD110" s="215"/>
      <c r="AE110" s="215"/>
      <c r="AF110" s="215"/>
      <c r="AG110" s="215" t="s">
        <v>149</v>
      </c>
      <c r="AH110" s="215"/>
      <c r="AI110" s="215"/>
      <c r="AJ110" s="215"/>
      <c r="AK110" s="215"/>
      <c r="AL110" s="215"/>
      <c r="AM110" s="215"/>
      <c r="AN110" s="215"/>
      <c r="AO110" s="215"/>
      <c r="AP110" s="215"/>
      <c r="AQ110" s="215"/>
      <c r="AR110" s="215"/>
      <c r="AS110" s="215"/>
      <c r="AT110" s="215"/>
      <c r="AU110" s="215"/>
      <c r="AV110" s="215"/>
      <c r="AW110" s="215"/>
      <c r="AX110" s="215"/>
      <c r="AY110" s="215"/>
      <c r="AZ110" s="215"/>
      <c r="BA110" s="215"/>
      <c r="BB110" s="215"/>
      <c r="BC110" s="215"/>
      <c r="BD110" s="215"/>
      <c r="BE110" s="215"/>
      <c r="BF110" s="215"/>
      <c r="BG110" s="215"/>
      <c r="BH110" s="215"/>
    </row>
    <row r="111" spans="1:60" outlineLevel="2" x14ac:dyDescent="0.2">
      <c r="A111" s="222"/>
      <c r="B111" s="223"/>
      <c r="C111" s="260" t="s">
        <v>244</v>
      </c>
      <c r="D111" s="245"/>
      <c r="E111" s="245"/>
      <c r="F111" s="245"/>
      <c r="G111" s="245"/>
      <c r="H111" s="226"/>
      <c r="I111" s="226"/>
      <c r="J111" s="226"/>
      <c r="K111" s="226"/>
      <c r="L111" s="226"/>
      <c r="M111" s="226"/>
      <c r="N111" s="225"/>
      <c r="O111" s="225"/>
      <c r="P111" s="225"/>
      <c r="Q111" s="225"/>
      <c r="R111" s="226"/>
      <c r="S111" s="226"/>
      <c r="T111" s="226"/>
      <c r="U111" s="226"/>
      <c r="V111" s="226"/>
      <c r="W111" s="226"/>
      <c r="X111" s="226"/>
      <c r="Y111" s="226"/>
      <c r="Z111" s="215"/>
      <c r="AA111" s="215"/>
      <c r="AB111" s="215"/>
      <c r="AC111" s="215"/>
      <c r="AD111" s="215"/>
      <c r="AE111" s="215"/>
      <c r="AF111" s="215"/>
      <c r="AG111" s="215" t="s">
        <v>119</v>
      </c>
      <c r="AH111" s="215"/>
      <c r="AI111" s="215"/>
      <c r="AJ111" s="215"/>
      <c r="AK111" s="215"/>
      <c r="AL111" s="215"/>
      <c r="AM111" s="215"/>
      <c r="AN111" s="215"/>
      <c r="AO111" s="215"/>
      <c r="AP111" s="215"/>
      <c r="AQ111" s="215"/>
      <c r="AR111" s="215"/>
      <c r="AS111" s="215"/>
      <c r="AT111" s="215"/>
      <c r="AU111" s="215"/>
      <c r="AV111" s="215"/>
      <c r="AW111" s="215"/>
      <c r="AX111" s="215"/>
      <c r="AY111" s="215"/>
      <c r="AZ111" s="215"/>
      <c r="BA111" s="215"/>
      <c r="BB111" s="215"/>
      <c r="BC111" s="215"/>
      <c r="BD111" s="215"/>
      <c r="BE111" s="215"/>
      <c r="BF111" s="215"/>
      <c r="BG111" s="215"/>
      <c r="BH111" s="215"/>
    </row>
    <row r="112" spans="1:60" x14ac:dyDescent="0.2">
      <c r="A112" s="231" t="s">
        <v>108</v>
      </c>
      <c r="B112" s="232" t="s">
        <v>72</v>
      </c>
      <c r="C112" s="258" t="s">
        <v>73</v>
      </c>
      <c r="D112" s="233"/>
      <c r="E112" s="234"/>
      <c r="F112" s="235"/>
      <c r="G112" s="235">
        <f>SUMIF(AG113:AG122,"&lt;&gt;NOR",G113:G122)</f>
        <v>0</v>
      </c>
      <c r="H112" s="235"/>
      <c r="I112" s="235">
        <f>SUM(I113:I122)</f>
        <v>0</v>
      </c>
      <c r="J112" s="235"/>
      <c r="K112" s="235">
        <f>SUM(K113:K122)</f>
        <v>0</v>
      </c>
      <c r="L112" s="235"/>
      <c r="M112" s="235">
        <f>SUM(M113:M122)</f>
        <v>0</v>
      </c>
      <c r="N112" s="234"/>
      <c r="O112" s="234">
        <f>SUM(O113:O122)</f>
        <v>0.43</v>
      </c>
      <c r="P112" s="234"/>
      <c r="Q112" s="234">
        <f>SUM(Q113:Q122)</f>
        <v>0</v>
      </c>
      <c r="R112" s="235"/>
      <c r="S112" s="235"/>
      <c r="T112" s="236"/>
      <c r="U112" s="230"/>
      <c r="V112" s="230">
        <f>SUM(V113:V122)</f>
        <v>172.53</v>
      </c>
      <c r="W112" s="230"/>
      <c r="X112" s="230"/>
      <c r="Y112" s="230"/>
      <c r="AG112" t="s">
        <v>109</v>
      </c>
    </row>
    <row r="113" spans="1:60" outlineLevel="1" x14ac:dyDescent="0.2">
      <c r="A113" s="238">
        <v>39</v>
      </c>
      <c r="B113" s="239" t="s">
        <v>258</v>
      </c>
      <c r="C113" s="259" t="s">
        <v>259</v>
      </c>
      <c r="D113" s="240" t="s">
        <v>260</v>
      </c>
      <c r="E113" s="241">
        <v>405</v>
      </c>
      <c r="F113" s="242"/>
      <c r="G113" s="243">
        <f>ROUND(E113*F113,2)</f>
        <v>0</v>
      </c>
      <c r="H113" s="242"/>
      <c r="I113" s="243">
        <f>ROUND(E113*H113,2)</f>
        <v>0</v>
      </c>
      <c r="J113" s="242"/>
      <c r="K113" s="243">
        <f>ROUND(E113*J113,2)</f>
        <v>0</v>
      </c>
      <c r="L113" s="243">
        <v>12</v>
      </c>
      <c r="M113" s="243">
        <f>G113*(1+L113/100)</f>
        <v>0</v>
      </c>
      <c r="N113" s="241">
        <v>6.0000000000000002E-5</v>
      </c>
      <c r="O113" s="241">
        <f>ROUND(E113*N113,2)</f>
        <v>0.02</v>
      </c>
      <c r="P113" s="241">
        <v>0</v>
      </c>
      <c r="Q113" s="241">
        <f>ROUND(E113*P113,2)</f>
        <v>0</v>
      </c>
      <c r="R113" s="243" t="s">
        <v>261</v>
      </c>
      <c r="S113" s="243" t="s">
        <v>114</v>
      </c>
      <c r="T113" s="244" t="s">
        <v>114</v>
      </c>
      <c r="U113" s="226">
        <v>0.42599999999999999</v>
      </c>
      <c r="V113" s="226">
        <f>ROUND(E113*U113,2)</f>
        <v>172.53</v>
      </c>
      <c r="W113" s="226"/>
      <c r="X113" s="226" t="s">
        <v>115</v>
      </c>
      <c r="Y113" s="226" t="s">
        <v>116</v>
      </c>
      <c r="Z113" s="215"/>
      <c r="AA113" s="215"/>
      <c r="AB113" s="215"/>
      <c r="AC113" s="215"/>
      <c r="AD113" s="215"/>
      <c r="AE113" s="215"/>
      <c r="AF113" s="215"/>
      <c r="AG113" s="215" t="s">
        <v>117</v>
      </c>
      <c r="AH113" s="215"/>
      <c r="AI113" s="215"/>
      <c r="AJ113" s="215"/>
      <c r="AK113" s="215"/>
      <c r="AL113" s="215"/>
      <c r="AM113" s="215"/>
      <c r="AN113" s="215"/>
      <c r="AO113" s="215"/>
      <c r="AP113" s="215"/>
      <c r="AQ113" s="215"/>
      <c r="AR113" s="215"/>
      <c r="AS113" s="215"/>
      <c r="AT113" s="215"/>
      <c r="AU113" s="215"/>
      <c r="AV113" s="215"/>
      <c r="AW113" s="215"/>
      <c r="AX113" s="215"/>
      <c r="AY113" s="215"/>
      <c r="AZ113" s="215"/>
      <c r="BA113" s="215"/>
      <c r="BB113" s="215"/>
      <c r="BC113" s="215"/>
      <c r="BD113" s="215"/>
      <c r="BE113" s="215"/>
      <c r="BF113" s="215"/>
      <c r="BG113" s="215"/>
      <c r="BH113" s="215"/>
    </row>
    <row r="114" spans="1:60" outlineLevel="2" x14ac:dyDescent="0.2">
      <c r="A114" s="222"/>
      <c r="B114" s="223"/>
      <c r="C114" s="261" t="s">
        <v>262</v>
      </c>
      <c r="D114" s="228"/>
      <c r="E114" s="229">
        <v>405</v>
      </c>
      <c r="F114" s="226"/>
      <c r="G114" s="226"/>
      <c r="H114" s="226"/>
      <c r="I114" s="226"/>
      <c r="J114" s="226"/>
      <c r="K114" s="226"/>
      <c r="L114" s="226"/>
      <c r="M114" s="226"/>
      <c r="N114" s="225"/>
      <c r="O114" s="225"/>
      <c r="P114" s="225"/>
      <c r="Q114" s="225"/>
      <c r="R114" s="226"/>
      <c r="S114" s="226"/>
      <c r="T114" s="226"/>
      <c r="U114" s="226"/>
      <c r="V114" s="226"/>
      <c r="W114" s="226"/>
      <c r="X114" s="226"/>
      <c r="Y114" s="226"/>
      <c r="Z114" s="215"/>
      <c r="AA114" s="215"/>
      <c r="AB114" s="215"/>
      <c r="AC114" s="215"/>
      <c r="AD114" s="215"/>
      <c r="AE114" s="215"/>
      <c r="AF114" s="215"/>
      <c r="AG114" s="215" t="s">
        <v>121</v>
      </c>
      <c r="AH114" s="215">
        <v>0</v>
      </c>
      <c r="AI114" s="215"/>
      <c r="AJ114" s="215"/>
      <c r="AK114" s="215"/>
      <c r="AL114" s="215"/>
      <c r="AM114" s="215"/>
      <c r="AN114" s="215"/>
      <c r="AO114" s="215"/>
      <c r="AP114" s="215"/>
      <c r="AQ114" s="215"/>
      <c r="AR114" s="215"/>
      <c r="AS114" s="215"/>
      <c r="AT114" s="215"/>
      <c r="AU114" s="215"/>
      <c r="AV114" s="215"/>
      <c r="AW114" s="215"/>
      <c r="AX114" s="215"/>
      <c r="AY114" s="215"/>
      <c r="AZ114" s="215"/>
      <c r="BA114" s="215"/>
      <c r="BB114" s="215"/>
      <c r="BC114" s="215"/>
      <c r="BD114" s="215"/>
      <c r="BE114" s="215"/>
      <c r="BF114" s="215"/>
      <c r="BG114" s="215"/>
      <c r="BH114" s="215"/>
    </row>
    <row r="115" spans="1:60" outlineLevel="1" x14ac:dyDescent="0.2">
      <c r="A115" s="238">
        <v>40</v>
      </c>
      <c r="B115" s="239" t="s">
        <v>263</v>
      </c>
      <c r="C115" s="259" t="s">
        <v>264</v>
      </c>
      <c r="D115" s="240" t="s">
        <v>260</v>
      </c>
      <c r="E115" s="241">
        <v>405</v>
      </c>
      <c r="F115" s="242"/>
      <c r="G115" s="243">
        <f>ROUND(E115*F115,2)</f>
        <v>0</v>
      </c>
      <c r="H115" s="242"/>
      <c r="I115" s="243">
        <f>ROUND(E115*H115,2)</f>
        <v>0</v>
      </c>
      <c r="J115" s="242"/>
      <c r="K115" s="243">
        <f>ROUND(E115*J115,2)</f>
        <v>0</v>
      </c>
      <c r="L115" s="243">
        <v>12</v>
      </c>
      <c r="M115" s="243">
        <f>G115*(1+L115/100)</f>
        <v>0</v>
      </c>
      <c r="N115" s="241">
        <v>1E-3</v>
      </c>
      <c r="O115" s="241">
        <f>ROUND(E115*N115,2)</f>
        <v>0.41</v>
      </c>
      <c r="P115" s="241">
        <v>0</v>
      </c>
      <c r="Q115" s="241">
        <f>ROUND(E115*P115,2)</f>
        <v>0</v>
      </c>
      <c r="R115" s="243" t="s">
        <v>265</v>
      </c>
      <c r="S115" s="243" t="s">
        <v>114</v>
      </c>
      <c r="T115" s="244" t="s">
        <v>114</v>
      </c>
      <c r="U115" s="226">
        <v>0</v>
      </c>
      <c r="V115" s="226">
        <f>ROUND(E115*U115,2)</f>
        <v>0</v>
      </c>
      <c r="W115" s="226"/>
      <c r="X115" s="226" t="s">
        <v>254</v>
      </c>
      <c r="Y115" s="226" t="s">
        <v>116</v>
      </c>
      <c r="Z115" s="215"/>
      <c r="AA115" s="215"/>
      <c r="AB115" s="215"/>
      <c r="AC115" s="215"/>
      <c r="AD115" s="215"/>
      <c r="AE115" s="215"/>
      <c r="AF115" s="215"/>
      <c r="AG115" s="215" t="s">
        <v>255</v>
      </c>
      <c r="AH115" s="215"/>
      <c r="AI115" s="215"/>
      <c r="AJ115" s="215"/>
      <c r="AK115" s="215"/>
      <c r="AL115" s="215"/>
      <c r="AM115" s="215"/>
      <c r="AN115" s="215"/>
      <c r="AO115" s="215"/>
      <c r="AP115" s="215"/>
      <c r="AQ115" s="215"/>
      <c r="AR115" s="215"/>
      <c r="AS115" s="215"/>
      <c r="AT115" s="215"/>
      <c r="AU115" s="215"/>
      <c r="AV115" s="215"/>
      <c r="AW115" s="215"/>
      <c r="AX115" s="215"/>
      <c r="AY115" s="215"/>
      <c r="AZ115" s="215"/>
      <c r="BA115" s="215"/>
      <c r="BB115" s="215"/>
      <c r="BC115" s="215"/>
      <c r="BD115" s="215"/>
      <c r="BE115" s="215"/>
      <c r="BF115" s="215"/>
      <c r="BG115" s="215"/>
      <c r="BH115" s="215"/>
    </row>
    <row r="116" spans="1:60" outlineLevel="2" x14ac:dyDescent="0.2">
      <c r="A116" s="222"/>
      <c r="B116" s="223"/>
      <c r="C116" s="261" t="s">
        <v>266</v>
      </c>
      <c r="D116" s="228"/>
      <c r="E116" s="229">
        <v>405</v>
      </c>
      <c r="F116" s="226"/>
      <c r="G116" s="226"/>
      <c r="H116" s="226"/>
      <c r="I116" s="226"/>
      <c r="J116" s="226"/>
      <c r="K116" s="226"/>
      <c r="L116" s="226"/>
      <c r="M116" s="226"/>
      <c r="N116" s="225"/>
      <c r="O116" s="225"/>
      <c r="P116" s="225"/>
      <c r="Q116" s="225"/>
      <c r="R116" s="226"/>
      <c r="S116" s="226"/>
      <c r="T116" s="226"/>
      <c r="U116" s="226"/>
      <c r="V116" s="226"/>
      <c r="W116" s="226"/>
      <c r="X116" s="226"/>
      <c r="Y116" s="226"/>
      <c r="Z116" s="215"/>
      <c r="AA116" s="215"/>
      <c r="AB116" s="215"/>
      <c r="AC116" s="215"/>
      <c r="AD116" s="215"/>
      <c r="AE116" s="215"/>
      <c r="AF116" s="215"/>
      <c r="AG116" s="215" t="s">
        <v>121</v>
      </c>
      <c r="AH116" s="215">
        <v>5</v>
      </c>
      <c r="AI116" s="215"/>
      <c r="AJ116" s="215"/>
      <c r="AK116" s="215"/>
      <c r="AL116" s="215"/>
      <c r="AM116" s="215"/>
      <c r="AN116" s="215"/>
      <c r="AO116" s="215"/>
      <c r="AP116" s="215"/>
      <c r="AQ116" s="215"/>
      <c r="AR116" s="215"/>
      <c r="AS116" s="215"/>
      <c r="AT116" s="215"/>
      <c r="AU116" s="215"/>
      <c r="AV116" s="215"/>
      <c r="AW116" s="215"/>
      <c r="AX116" s="215"/>
      <c r="AY116" s="215"/>
      <c r="AZ116" s="215"/>
      <c r="BA116" s="215"/>
      <c r="BB116" s="215"/>
      <c r="BC116" s="215"/>
      <c r="BD116" s="215"/>
      <c r="BE116" s="215"/>
      <c r="BF116" s="215"/>
      <c r="BG116" s="215"/>
      <c r="BH116" s="215"/>
    </row>
    <row r="117" spans="1:60" outlineLevel="1" x14ac:dyDescent="0.2">
      <c r="A117" s="238">
        <v>41</v>
      </c>
      <c r="B117" s="239" t="s">
        <v>267</v>
      </c>
      <c r="C117" s="259" t="s">
        <v>268</v>
      </c>
      <c r="D117" s="240" t="s">
        <v>269</v>
      </c>
      <c r="E117" s="241">
        <v>18</v>
      </c>
      <c r="F117" s="242"/>
      <c r="G117" s="243">
        <f>ROUND(E117*F117,2)</f>
        <v>0</v>
      </c>
      <c r="H117" s="242"/>
      <c r="I117" s="243">
        <f>ROUND(E117*H117,2)</f>
        <v>0</v>
      </c>
      <c r="J117" s="242"/>
      <c r="K117" s="243">
        <f>ROUND(E117*J117,2)</f>
        <v>0</v>
      </c>
      <c r="L117" s="243">
        <v>12</v>
      </c>
      <c r="M117" s="243">
        <f>G117*(1+L117/100)</f>
        <v>0</v>
      </c>
      <c r="N117" s="241">
        <v>0</v>
      </c>
      <c r="O117" s="241">
        <f>ROUND(E117*N117,2)</f>
        <v>0</v>
      </c>
      <c r="P117" s="241">
        <v>0</v>
      </c>
      <c r="Q117" s="241">
        <f>ROUND(E117*P117,2)</f>
        <v>0</v>
      </c>
      <c r="R117" s="243"/>
      <c r="S117" s="243" t="s">
        <v>153</v>
      </c>
      <c r="T117" s="244" t="s">
        <v>166</v>
      </c>
      <c r="U117" s="226">
        <v>0</v>
      </c>
      <c r="V117" s="226">
        <f>ROUND(E117*U117,2)</f>
        <v>0</v>
      </c>
      <c r="W117" s="226"/>
      <c r="X117" s="226" t="s">
        <v>254</v>
      </c>
      <c r="Y117" s="226" t="s">
        <v>116</v>
      </c>
      <c r="Z117" s="215"/>
      <c r="AA117" s="215"/>
      <c r="AB117" s="215"/>
      <c r="AC117" s="215"/>
      <c r="AD117" s="215"/>
      <c r="AE117" s="215"/>
      <c r="AF117" s="215"/>
      <c r="AG117" s="215" t="s">
        <v>255</v>
      </c>
      <c r="AH117" s="215"/>
      <c r="AI117" s="215"/>
      <c r="AJ117" s="215"/>
      <c r="AK117" s="215"/>
      <c r="AL117" s="215"/>
      <c r="AM117" s="215"/>
      <c r="AN117" s="215"/>
      <c r="AO117" s="215"/>
      <c r="AP117" s="215"/>
      <c r="AQ117" s="215"/>
      <c r="AR117" s="215"/>
      <c r="AS117" s="215"/>
      <c r="AT117" s="215"/>
      <c r="AU117" s="215"/>
      <c r="AV117" s="215"/>
      <c r="AW117" s="215"/>
      <c r="AX117" s="215"/>
      <c r="AY117" s="215"/>
      <c r="AZ117" s="215"/>
      <c r="BA117" s="215"/>
      <c r="BB117" s="215"/>
      <c r="BC117" s="215"/>
      <c r="BD117" s="215"/>
      <c r="BE117" s="215"/>
      <c r="BF117" s="215"/>
      <c r="BG117" s="215"/>
      <c r="BH117" s="215"/>
    </row>
    <row r="118" spans="1:60" outlineLevel="2" x14ac:dyDescent="0.2">
      <c r="A118" s="222"/>
      <c r="B118" s="223"/>
      <c r="C118" s="261" t="s">
        <v>270</v>
      </c>
      <c r="D118" s="228"/>
      <c r="E118" s="229">
        <v>18</v>
      </c>
      <c r="F118" s="226"/>
      <c r="G118" s="226"/>
      <c r="H118" s="226"/>
      <c r="I118" s="226"/>
      <c r="J118" s="226"/>
      <c r="K118" s="226"/>
      <c r="L118" s="226"/>
      <c r="M118" s="226"/>
      <c r="N118" s="225"/>
      <c r="O118" s="225"/>
      <c r="P118" s="225"/>
      <c r="Q118" s="225"/>
      <c r="R118" s="226"/>
      <c r="S118" s="226"/>
      <c r="T118" s="226"/>
      <c r="U118" s="226"/>
      <c r="V118" s="226"/>
      <c r="W118" s="226"/>
      <c r="X118" s="226"/>
      <c r="Y118" s="226"/>
      <c r="Z118" s="215"/>
      <c r="AA118" s="215"/>
      <c r="AB118" s="215"/>
      <c r="AC118" s="215"/>
      <c r="AD118" s="215"/>
      <c r="AE118" s="215"/>
      <c r="AF118" s="215"/>
      <c r="AG118" s="215" t="s">
        <v>121</v>
      </c>
      <c r="AH118" s="215">
        <v>0</v>
      </c>
      <c r="AI118" s="215"/>
      <c r="AJ118" s="215"/>
      <c r="AK118" s="215"/>
      <c r="AL118" s="215"/>
      <c r="AM118" s="215"/>
      <c r="AN118" s="215"/>
      <c r="AO118" s="215"/>
      <c r="AP118" s="215"/>
      <c r="AQ118" s="215"/>
      <c r="AR118" s="215"/>
      <c r="AS118" s="215"/>
      <c r="AT118" s="215"/>
      <c r="AU118" s="215"/>
      <c r="AV118" s="215"/>
      <c r="AW118" s="215"/>
      <c r="AX118" s="215"/>
      <c r="AY118" s="215"/>
      <c r="AZ118" s="215"/>
      <c r="BA118" s="215"/>
      <c r="BB118" s="215"/>
      <c r="BC118" s="215"/>
      <c r="BD118" s="215"/>
      <c r="BE118" s="215"/>
      <c r="BF118" s="215"/>
      <c r="BG118" s="215"/>
      <c r="BH118" s="215"/>
    </row>
    <row r="119" spans="1:60" outlineLevel="1" x14ac:dyDescent="0.2">
      <c r="A119" s="238">
        <v>42</v>
      </c>
      <c r="B119" s="239" t="s">
        <v>271</v>
      </c>
      <c r="C119" s="259" t="s">
        <v>272</v>
      </c>
      <c r="D119" s="240" t="s">
        <v>269</v>
      </c>
      <c r="E119" s="241">
        <v>63</v>
      </c>
      <c r="F119" s="242"/>
      <c r="G119" s="243">
        <f>ROUND(E119*F119,2)</f>
        <v>0</v>
      </c>
      <c r="H119" s="242"/>
      <c r="I119" s="243">
        <f>ROUND(E119*H119,2)</f>
        <v>0</v>
      </c>
      <c r="J119" s="242"/>
      <c r="K119" s="243">
        <f>ROUND(E119*J119,2)</f>
        <v>0</v>
      </c>
      <c r="L119" s="243">
        <v>12</v>
      </c>
      <c r="M119" s="243">
        <f>G119*(1+L119/100)</f>
        <v>0</v>
      </c>
      <c r="N119" s="241">
        <v>0</v>
      </c>
      <c r="O119" s="241">
        <f>ROUND(E119*N119,2)</f>
        <v>0</v>
      </c>
      <c r="P119" s="241">
        <v>0</v>
      </c>
      <c r="Q119" s="241">
        <f>ROUND(E119*P119,2)</f>
        <v>0</v>
      </c>
      <c r="R119" s="243"/>
      <c r="S119" s="243" t="s">
        <v>153</v>
      </c>
      <c r="T119" s="244" t="s">
        <v>166</v>
      </c>
      <c r="U119" s="226">
        <v>0</v>
      </c>
      <c r="V119" s="226">
        <f>ROUND(E119*U119,2)</f>
        <v>0</v>
      </c>
      <c r="W119" s="226"/>
      <c r="X119" s="226" t="s">
        <v>254</v>
      </c>
      <c r="Y119" s="226" t="s">
        <v>116</v>
      </c>
      <c r="Z119" s="215"/>
      <c r="AA119" s="215"/>
      <c r="AB119" s="215"/>
      <c r="AC119" s="215"/>
      <c r="AD119" s="215"/>
      <c r="AE119" s="215"/>
      <c r="AF119" s="215"/>
      <c r="AG119" s="215" t="s">
        <v>255</v>
      </c>
      <c r="AH119" s="215"/>
      <c r="AI119" s="215"/>
      <c r="AJ119" s="215"/>
      <c r="AK119" s="215"/>
      <c r="AL119" s="215"/>
      <c r="AM119" s="215"/>
      <c r="AN119" s="215"/>
      <c r="AO119" s="215"/>
      <c r="AP119" s="215"/>
      <c r="AQ119" s="215"/>
      <c r="AR119" s="215"/>
      <c r="AS119" s="215"/>
      <c r="AT119" s="215"/>
      <c r="AU119" s="215"/>
      <c r="AV119" s="215"/>
      <c r="AW119" s="215"/>
      <c r="AX119" s="215"/>
      <c r="AY119" s="215"/>
      <c r="AZ119" s="215"/>
      <c r="BA119" s="215"/>
      <c r="BB119" s="215"/>
      <c r="BC119" s="215"/>
      <c r="BD119" s="215"/>
      <c r="BE119" s="215"/>
      <c r="BF119" s="215"/>
      <c r="BG119" s="215"/>
      <c r="BH119" s="215"/>
    </row>
    <row r="120" spans="1:60" outlineLevel="2" x14ac:dyDescent="0.2">
      <c r="A120" s="222"/>
      <c r="B120" s="223"/>
      <c r="C120" s="261" t="s">
        <v>273</v>
      </c>
      <c r="D120" s="228"/>
      <c r="E120" s="229">
        <v>63</v>
      </c>
      <c r="F120" s="226"/>
      <c r="G120" s="226"/>
      <c r="H120" s="226"/>
      <c r="I120" s="226"/>
      <c r="J120" s="226"/>
      <c r="K120" s="226"/>
      <c r="L120" s="226"/>
      <c r="M120" s="226"/>
      <c r="N120" s="225"/>
      <c r="O120" s="225"/>
      <c r="P120" s="225"/>
      <c r="Q120" s="225"/>
      <c r="R120" s="226"/>
      <c r="S120" s="226"/>
      <c r="T120" s="226"/>
      <c r="U120" s="226"/>
      <c r="V120" s="226"/>
      <c r="W120" s="226"/>
      <c r="X120" s="226"/>
      <c r="Y120" s="226"/>
      <c r="Z120" s="215"/>
      <c r="AA120" s="215"/>
      <c r="AB120" s="215"/>
      <c r="AC120" s="215"/>
      <c r="AD120" s="215"/>
      <c r="AE120" s="215"/>
      <c r="AF120" s="215"/>
      <c r="AG120" s="215" t="s">
        <v>121</v>
      </c>
      <c r="AH120" s="215">
        <v>0</v>
      </c>
      <c r="AI120" s="215"/>
      <c r="AJ120" s="215"/>
      <c r="AK120" s="215"/>
      <c r="AL120" s="215"/>
      <c r="AM120" s="215"/>
      <c r="AN120" s="215"/>
      <c r="AO120" s="215"/>
      <c r="AP120" s="215"/>
      <c r="AQ120" s="215"/>
      <c r="AR120" s="215"/>
      <c r="AS120" s="215"/>
      <c r="AT120" s="215"/>
      <c r="AU120" s="215"/>
      <c r="AV120" s="215"/>
      <c r="AW120" s="215"/>
      <c r="AX120" s="215"/>
      <c r="AY120" s="215"/>
      <c r="AZ120" s="215"/>
      <c r="BA120" s="215"/>
      <c r="BB120" s="215"/>
      <c r="BC120" s="215"/>
      <c r="BD120" s="215"/>
      <c r="BE120" s="215"/>
      <c r="BF120" s="215"/>
      <c r="BG120" s="215"/>
      <c r="BH120" s="215"/>
    </row>
    <row r="121" spans="1:60" outlineLevel="1" x14ac:dyDescent="0.2">
      <c r="A121" s="222">
        <v>43</v>
      </c>
      <c r="B121" s="223" t="s">
        <v>274</v>
      </c>
      <c r="C121" s="265" t="s">
        <v>275</v>
      </c>
      <c r="D121" s="224" t="s">
        <v>0</v>
      </c>
      <c r="E121" s="256"/>
      <c r="F121" s="227"/>
      <c r="G121" s="226">
        <f>ROUND(E121*F121,2)</f>
        <v>0</v>
      </c>
      <c r="H121" s="227"/>
      <c r="I121" s="226">
        <f>ROUND(E121*H121,2)</f>
        <v>0</v>
      </c>
      <c r="J121" s="227"/>
      <c r="K121" s="226">
        <f>ROUND(E121*J121,2)</f>
        <v>0</v>
      </c>
      <c r="L121" s="226">
        <v>12</v>
      </c>
      <c r="M121" s="226">
        <f>G121*(1+L121/100)</f>
        <v>0</v>
      </c>
      <c r="N121" s="225">
        <v>0</v>
      </c>
      <c r="O121" s="225">
        <f>ROUND(E121*N121,2)</f>
        <v>0</v>
      </c>
      <c r="P121" s="225">
        <v>0</v>
      </c>
      <c r="Q121" s="225">
        <f>ROUND(E121*P121,2)</f>
        <v>0</v>
      </c>
      <c r="R121" s="226" t="s">
        <v>261</v>
      </c>
      <c r="S121" s="226" t="s">
        <v>114</v>
      </c>
      <c r="T121" s="226" t="s">
        <v>114</v>
      </c>
      <c r="U121" s="226">
        <v>0</v>
      </c>
      <c r="V121" s="226">
        <f>ROUND(E121*U121,2)</f>
        <v>0</v>
      </c>
      <c r="W121" s="226"/>
      <c r="X121" s="226" t="s">
        <v>148</v>
      </c>
      <c r="Y121" s="226" t="s">
        <v>116</v>
      </c>
      <c r="Z121" s="215"/>
      <c r="AA121" s="215"/>
      <c r="AB121" s="215"/>
      <c r="AC121" s="215"/>
      <c r="AD121" s="215"/>
      <c r="AE121" s="215"/>
      <c r="AF121" s="215"/>
      <c r="AG121" s="215" t="s">
        <v>149</v>
      </c>
      <c r="AH121" s="215"/>
      <c r="AI121" s="215"/>
      <c r="AJ121" s="215"/>
      <c r="AK121" s="215"/>
      <c r="AL121" s="215"/>
      <c r="AM121" s="215"/>
      <c r="AN121" s="215"/>
      <c r="AO121" s="215"/>
      <c r="AP121" s="215"/>
      <c r="AQ121" s="215"/>
      <c r="AR121" s="215"/>
      <c r="AS121" s="215"/>
      <c r="AT121" s="215"/>
      <c r="AU121" s="215"/>
      <c r="AV121" s="215"/>
      <c r="AW121" s="215"/>
      <c r="AX121" s="215"/>
      <c r="AY121" s="215"/>
      <c r="AZ121" s="215"/>
      <c r="BA121" s="215"/>
      <c r="BB121" s="215"/>
      <c r="BC121" s="215"/>
      <c r="BD121" s="215"/>
      <c r="BE121" s="215"/>
      <c r="BF121" s="215"/>
      <c r="BG121" s="215"/>
      <c r="BH121" s="215"/>
    </row>
    <row r="122" spans="1:60" outlineLevel="2" x14ac:dyDescent="0.2">
      <c r="A122" s="222"/>
      <c r="B122" s="223"/>
      <c r="C122" s="266" t="s">
        <v>276</v>
      </c>
      <c r="D122" s="257"/>
      <c r="E122" s="257"/>
      <c r="F122" s="257"/>
      <c r="G122" s="257"/>
      <c r="H122" s="226"/>
      <c r="I122" s="226"/>
      <c r="J122" s="226"/>
      <c r="K122" s="226"/>
      <c r="L122" s="226"/>
      <c r="M122" s="226"/>
      <c r="N122" s="225"/>
      <c r="O122" s="225"/>
      <c r="P122" s="225"/>
      <c r="Q122" s="225"/>
      <c r="R122" s="226"/>
      <c r="S122" s="226"/>
      <c r="T122" s="226"/>
      <c r="U122" s="226"/>
      <c r="V122" s="226"/>
      <c r="W122" s="226"/>
      <c r="X122" s="226"/>
      <c r="Y122" s="226"/>
      <c r="Z122" s="215"/>
      <c r="AA122" s="215"/>
      <c r="AB122" s="215"/>
      <c r="AC122" s="215"/>
      <c r="AD122" s="215"/>
      <c r="AE122" s="215"/>
      <c r="AF122" s="215"/>
      <c r="AG122" s="215" t="s">
        <v>119</v>
      </c>
      <c r="AH122" s="215"/>
      <c r="AI122" s="215"/>
      <c r="AJ122" s="215"/>
      <c r="AK122" s="215"/>
      <c r="AL122" s="215"/>
      <c r="AM122" s="215"/>
      <c r="AN122" s="215"/>
      <c r="AO122" s="215"/>
      <c r="AP122" s="215"/>
      <c r="AQ122" s="215"/>
      <c r="AR122" s="215"/>
      <c r="AS122" s="215"/>
      <c r="AT122" s="215"/>
      <c r="AU122" s="215"/>
      <c r="AV122" s="215"/>
      <c r="AW122" s="215"/>
      <c r="AX122" s="215"/>
      <c r="AY122" s="215"/>
      <c r="AZ122" s="215"/>
      <c r="BA122" s="215"/>
      <c r="BB122" s="215"/>
      <c r="BC122" s="215"/>
      <c r="BD122" s="215"/>
      <c r="BE122" s="215"/>
      <c r="BF122" s="215"/>
      <c r="BG122" s="215"/>
      <c r="BH122" s="215"/>
    </row>
    <row r="123" spans="1:60" x14ac:dyDescent="0.2">
      <c r="A123" s="231" t="s">
        <v>108</v>
      </c>
      <c r="B123" s="232" t="s">
        <v>74</v>
      </c>
      <c r="C123" s="258" t="s">
        <v>75</v>
      </c>
      <c r="D123" s="233"/>
      <c r="E123" s="234"/>
      <c r="F123" s="235"/>
      <c r="G123" s="235">
        <f>SUMIF(AG124:AG125,"&lt;&gt;NOR",G124:G125)</f>
        <v>0</v>
      </c>
      <c r="H123" s="235"/>
      <c r="I123" s="235">
        <f>SUM(I124:I125)</f>
        <v>0</v>
      </c>
      <c r="J123" s="235"/>
      <c r="K123" s="235">
        <f>SUM(K124:K125)</f>
        <v>0</v>
      </c>
      <c r="L123" s="235"/>
      <c r="M123" s="235">
        <f>SUM(M124:M125)</f>
        <v>0</v>
      </c>
      <c r="N123" s="234"/>
      <c r="O123" s="234">
        <f>SUM(O124:O125)</f>
        <v>0</v>
      </c>
      <c r="P123" s="234"/>
      <c r="Q123" s="234">
        <f>SUM(Q124:Q125)</f>
        <v>0</v>
      </c>
      <c r="R123" s="235"/>
      <c r="S123" s="235"/>
      <c r="T123" s="236"/>
      <c r="U123" s="230"/>
      <c r="V123" s="230">
        <f>SUM(V124:V125)</f>
        <v>0.44</v>
      </c>
      <c r="W123" s="230"/>
      <c r="X123" s="230"/>
      <c r="Y123" s="230"/>
      <c r="AG123" t="s">
        <v>109</v>
      </c>
    </row>
    <row r="124" spans="1:60" ht="22.5" outlineLevel="1" x14ac:dyDescent="0.2">
      <c r="A124" s="238">
        <v>44</v>
      </c>
      <c r="B124" s="239" t="s">
        <v>277</v>
      </c>
      <c r="C124" s="259" t="s">
        <v>278</v>
      </c>
      <c r="D124" s="240" t="s">
        <v>134</v>
      </c>
      <c r="E124" s="241">
        <v>4.32</v>
      </c>
      <c r="F124" s="242"/>
      <c r="G124" s="243">
        <f>ROUND(E124*F124,2)</f>
        <v>0</v>
      </c>
      <c r="H124" s="242"/>
      <c r="I124" s="243">
        <f>ROUND(E124*H124,2)</f>
        <v>0</v>
      </c>
      <c r="J124" s="242"/>
      <c r="K124" s="243">
        <f>ROUND(E124*J124,2)</f>
        <v>0</v>
      </c>
      <c r="L124" s="243">
        <v>12</v>
      </c>
      <c r="M124" s="243">
        <f>G124*(1+L124/100)</f>
        <v>0</v>
      </c>
      <c r="N124" s="241">
        <v>1.4999999999999999E-4</v>
      </c>
      <c r="O124" s="241">
        <f>ROUND(E124*N124,2)</f>
        <v>0</v>
      </c>
      <c r="P124" s="241">
        <v>0</v>
      </c>
      <c r="Q124" s="241">
        <f>ROUND(E124*P124,2)</f>
        <v>0</v>
      </c>
      <c r="R124" s="243" t="s">
        <v>279</v>
      </c>
      <c r="S124" s="243" t="s">
        <v>114</v>
      </c>
      <c r="T124" s="244" t="s">
        <v>114</v>
      </c>
      <c r="U124" s="226">
        <v>0.10191</v>
      </c>
      <c r="V124" s="226">
        <f>ROUND(E124*U124,2)</f>
        <v>0.44</v>
      </c>
      <c r="W124" s="226"/>
      <c r="X124" s="226" t="s">
        <v>115</v>
      </c>
      <c r="Y124" s="226" t="s">
        <v>116</v>
      </c>
      <c r="Z124" s="215"/>
      <c r="AA124" s="215"/>
      <c r="AB124" s="215"/>
      <c r="AC124" s="215"/>
      <c r="AD124" s="215"/>
      <c r="AE124" s="215"/>
      <c r="AF124" s="215"/>
      <c r="AG124" s="215" t="s">
        <v>117</v>
      </c>
      <c r="AH124" s="215"/>
      <c r="AI124" s="215"/>
      <c r="AJ124" s="215"/>
      <c r="AK124" s="215"/>
      <c r="AL124" s="215"/>
      <c r="AM124" s="215"/>
      <c r="AN124" s="215"/>
      <c r="AO124" s="215"/>
      <c r="AP124" s="215"/>
      <c r="AQ124" s="215"/>
      <c r="AR124" s="215"/>
      <c r="AS124" s="215"/>
      <c r="AT124" s="215"/>
      <c r="AU124" s="215"/>
      <c r="AV124" s="215"/>
      <c r="AW124" s="215"/>
      <c r="AX124" s="215"/>
      <c r="AY124" s="215"/>
      <c r="AZ124" s="215"/>
      <c r="BA124" s="215"/>
      <c r="BB124" s="215"/>
      <c r="BC124" s="215"/>
      <c r="BD124" s="215"/>
      <c r="BE124" s="215"/>
      <c r="BF124" s="215"/>
      <c r="BG124" s="215"/>
      <c r="BH124" s="215"/>
    </row>
    <row r="125" spans="1:60" outlineLevel="2" x14ac:dyDescent="0.2">
      <c r="A125" s="222"/>
      <c r="B125" s="223"/>
      <c r="C125" s="261" t="s">
        <v>280</v>
      </c>
      <c r="D125" s="228"/>
      <c r="E125" s="229">
        <v>4.32</v>
      </c>
      <c r="F125" s="226"/>
      <c r="G125" s="226"/>
      <c r="H125" s="226"/>
      <c r="I125" s="226"/>
      <c r="J125" s="226"/>
      <c r="K125" s="226"/>
      <c r="L125" s="226"/>
      <c r="M125" s="226"/>
      <c r="N125" s="225"/>
      <c r="O125" s="225"/>
      <c r="P125" s="225"/>
      <c r="Q125" s="225"/>
      <c r="R125" s="226"/>
      <c r="S125" s="226"/>
      <c r="T125" s="226"/>
      <c r="U125" s="226"/>
      <c r="V125" s="226"/>
      <c r="W125" s="226"/>
      <c r="X125" s="226"/>
      <c r="Y125" s="226"/>
      <c r="Z125" s="215"/>
      <c r="AA125" s="215"/>
      <c r="AB125" s="215"/>
      <c r="AC125" s="215"/>
      <c r="AD125" s="215"/>
      <c r="AE125" s="215"/>
      <c r="AF125" s="215"/>
      <c r="AG125" s="215" t="s">
        <v>121</v>
      </c>
      <c r="AH125" s="215">
        <v>5</v>
      </c>
      <c r="AI125" s="215"/>
      <c r="AJ125" s="215"/>
      <c r="AK125" s="215"/>
      <c r="AL125" s="215"/>
      <c r="AM125" s="215"/>
      <c r="AN125" s="215"/>
      <c r="AO125" s="215"/>
      <c r="AP125" s="215"/>
      <c r="AQ125" s="215"/>
      <c r="AR125" s="215"/>
      <c r="AS125" s="215"/>
      <c r="AT125" s="215"/>
      <c r="AU125" s="215"/>
      <c r="AV125" s="215"/>
      <c r="AW125" s="215"/>
      <c r="AX125" s="215"/>
      <c r="AY125" s="215"/>
      <c r="AZ125" s="215"/>
      <c r="BA125" s="215"/>
      <c r="BB125" s="215"/>
      <c r="BC125" s="215"/>
      <c r="BD125" s="215"/>
      <c r="BE125" s="215"/>
      <c r="BF125" s="215"/>
      <c r="BG125" s="215"/>
      <c r="BH125" s="215"/>
    </row>
    <row r="126" spans="1:60" x14ac:dyDescent="0.2">
      <c r="A126" s="231" t="s">
        <v>108</v>
      </c>
      <c r="B126" s="232" t="s">
        <v>76</v>
      </c>
      <c r="C126" s="258" t="s">
        <v>77</v>
      </c>
      <c r="D126" s="233"/>
      <c r="E126" s="234"/>
      <c r="F126" s="235"/>
      <c r="G126" s="235">
        <f>SUMIF(AG127:AG136,"&lt;&gt;NOR",G127:G136)</f>
        <v>0</v>
      </c>
      <c r="H126" s="235"/>
      <c r="I126" s="235">
        <f>SUM(I127:I136)</f>
        <v>0</v>
      </c>
      <c r="J126" s="235"/>
      <c r="K126" s="235">
        <f>SUM(K127:K136)</f>
        <v>0</v>
      </c>
      <c r="L126" s="235"/>
      <c r="M126" s="235">
        <f>SUM(M127:M136)</f>
        <v>0</v>
      </c>
      <c r="N126" s="234"/>
      <c r="O126" s="234">
        <f>SUM(O127:O136)</f>
        <v>0</v>
      </c>
      <c r="P126" s="234"/>
      <c r="Q126" s="234">
        <f>SUM(Q127:Q136)</f>
        <v>0</v>
      </c>
      <c r="R126" s="235"/>
      <c r="S126" s="235"/>
      <c r="T126" s="236"/>
      <c r="U126" s="230"/>
      <c r="V126" s="230">
        <f>SUM(V127:V136)</f>
        <v>20</v>
      </c>
      <c r="W126" s="230"/>
      <c r="X126" s="230"/>
      <c r="Y126" s="230"/>
      <c r="AG126" t="s">
        <v>109</v>
      </c>
    </row>
    <row r="127" spans="1:60" ht="22.5" outlineLevel="1" x14ac:dyDescent="0.2">
      <c r="A127" s="248">
        <v>45</v>
      </c>
      <c r="B127" s="249" t="s">
        <v>281</v>
      </c>
      <c r="C127" s="263" t="s">
        <v>282</v>
      </c>
      <c r="D127" s="250" t="s">
        <v>147</v>
      </c>
      <c r="E127" s="251">
        <v>2.01213</v>
      </c>
      <c r="F127" s="252"/>
      <c r="G127" s="253">
        <f>ROUND(E127*F127,2)</f>
        <v>0</v>
      </c>
      <c r="H127" s="252"/>
      <c r="I127" s="253">
        <f>ROUND(E127*H127,2)</f>
        <v>0</v>
      </c>
      <c r="J127" s="252"/>
      <c r="K127" s="253">
        <f>ROUND(E127*J127,2)</f>
        <v>0</v>
      </c>
      <c r="L127" s="253">
        <v>12</v>
      </c>
      <c r="M127" s="253">
        <f>G127*(1+L127/100)</f>
        <v>0</v>
      </c>
      <c r="N127" s="251">
        <v>0</v>
      </c>
      <c r="O127" s="251">
        <f>ROUND(E127*N127,2)</f>
        <v>0</v>
      </c>
      <c r="P127" s="251">
        <v>0</v>
      </c>
      <c r="Q127" s="251">
        <f>ROUND(E127*P127,2)</f>
        <v>0</v>
      </c>
      <c r="R127" s="253" t="s">
        <v>135</v>
      </c>
      <c r="S127" s="253" t="s">
        <v>114</v>
      </c>
      <c r="T127" s="254" t="s">
        <v>114</v>
      </c>
      <c r="U127" s="226">
        <v>0.93300000000000005</v>
      </c>
      <c r="V127" s="226">
        <f>ROUND(E127*U127,2)</f>
        <v>1.88</v>
      </c>
      <c r="W127" s="226"/>
      <c r="X127" s="226" t="s">
        <v>283</v>
      </c>
      <c r="Y127" s="226" t="s">
        <v>116</v>
      </c>
      <c r="Z127" s="215"/>
      <c r="AA127" s="215"/>
      <c r="AB127" s="215"/>
      <c r="AC127" s="215"/>
      <c r="AD127" s="215"/>
      <c r="AE127" s="215"/>
      <c r="AF127" s="215"/>
      <c r="AG127" s="215" t="s">
        <v>284</v>
      </c>
      <c r="AH127" s="215"/>
      <c r="AI127" s="215"/>
      <c r="AJ127" s="215"/>
      <c r="AK127" s="215"/>
      <c r="AL127" s="215"/>
      <c r="AM127" s="215"/>
      <c r="AN127" s="215"/>
      <c r="AO127" s="215"/>
      <c r="AP127" s="215"/>
      <c r="AQ127" s="215"/>
      <c r="AR127" s="215"/>
      <c r="AS127" s="215"/>
      <c r="AT127" s="215"/>
      <c r="AU127" s="215"/>
      <c r="AV127" s="215"/>
      <c r="AW127" s="215"/>
      <c r="AX127" s="215"/>
      <c r="AY127" s="215"/>
      <c r="AZ127" s="215"/>
      <c r="BA127" s="215"/>
      <c r="BB127" s="215"/>
      <c r="BC127" s="215"/>
      <c r="BD127" s="215"/>
      <c r="BE127" s="215"/>
      <c r="BF127" s="215"/>
      <c r="BG127" s="215"/>
      <c r="BH127" s="215"/>
    </row>
    <row r="128" spans="1:60" ht="22.5" outlineLevel="1" x14ac:dyDescent="0.2">
      <c r="A128" s="248">
        <v>46</v>
      </c>
      <c r="B128" s="249" t="s">
        <v>285</v>
      </c>
      <c r="C128" s="263" t="s">
        <v>286</v>
      </c>
      <c r="D128" s="250" t="s">
        <v>147</v>
      </c>
      <c r="E128" s="251">
        <v>14.084910000000001</v>
      </c>
      <c r="F128" s="252"/>
      <c r="G128" s="253">
        <f>ROUND(E128*F128,2)</f>
        <v>0</v>
      </c>
      <c r="H128" s="252"/>
      <c r="I128" s="253">
        <f>ROUND(E128*H128,2)</f>
        <v>0</v>
      </c>
      <c r="J128" s="252"/>
      <c r="K128" s="253">
        <f>ROUND(E128*J128,2)</f>
        <v>0</v>
      </c>
      <c r="L128" s="253">
        <v>12</v>
      </c>
      <c r="M128" s="253">
        <f>G128*(1+L128/100)</f>
        <v>0</v>
      </c>
      <c r="N128" s="251">
        <v>0</v>
      </c>
      <c r="O128" s="251">
        <f>ROUND(E128*N128,2)</f>
        <v>0</v>
      </c>
      <c r="P128" s="251">
        <v>0</v>
      </c>
      <c r="Q128" s="251">
        <f>ROUND(E128*P128,2)</f>
        <v>0</v>
      </c>
      <c r="R128" s="253" t="s">
        <v>135</v>
      </c>
      <c r="S128" s="253" t="s">
        <v>114</v>
      </c>
      <c r="T128" s="254" t="s">
        <v>114</v>
      </c>
      <c r="U128" s="226">
        <v>0.95899999999999996</v>
      </c>
      <c r="V128" s="226">
        <f>ROUND(E128*U128,2)</f>
        <v>13.51</v>
      </c>
      <c r="W128" s="226"/>
      <c r="X128" s="226" t="s">
        <v>283</v>
      </c>
      <c r="Y128" s="226" t="s">
        <v>116</v>
      </c>
      <c r="Z128" s="215"/>
      <c r="AA128" s="215"/>
      <c r="AB128" s="215"/>
      <c r="AC128" s="215"/>
      <c r="AD128" s="215"/>
      <c r="AE128" s="215"/>
      <c r="AF128" s="215"/>
      <c r="AG128" s="215" t="s">
        <v>284</v>
      </c>
      <c r="AH128" s="215"/>
      <c r="AI128" s="215"/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5"/>
      <c r="AV128" s="215"/>
      <c r="AW128" s="215"/>
      <c r="AX128" s="215"/>
      <c r="AY128" s="215"/>
      <c r="AZ128" s="215"/>
      <c r="BA128" s="215"/>
      <c r="BB128" s="215"/>
      <c r="BC128" s="215"/>
      <c r="BD128" s="215"/>
      <c r="BE128" s="215"/>
      <c r="BF128" s="215"/>
      <c r="BG128" s="215"/>
      <c r="BH128" s="215"/>
    </row>
    <row r="129" spans="1:60" outlineLevel="1" x14ac:dyDescent="0.2">
      <c r="A129" s="238">
        <v>47</v>
      </c>
      <c r="B129" s="239" t="s">
        <v>287</v>
      </c>
      <c r="C129" s="259" t="s">
        <v>288</v>
      </c>
      <c r="D129" s="240" t="s">
        <v>147</v>
      </c>
      <c r="E129" s="241">
        <v>2.01213</v>
      </c>
      <c r="F129" s="242"/>
      <c r="G129" s="243">
        <f>ROUND(E129*F129,2)</f>
        <v>0</v>
      </c>
      <c r="H129" s="242"/>
      <c r="I129" s="243">
        <f>ROUND(E129*H129,2)</f>
        <v>0</v>
      </c>
      <c r="J129" s="242"/>
      <c r="K129" s="243">
        <f>ROUND(E129*J129,2)</f>
        <v>0</v>
      </c>
      <c r="L129" s="243">
        <v>12</v>
      </c>
      <c r="M129" s="243">
        <f>G129*(1+L129/100)</f>
        <v>0</v>
      </c>
      <c r="N129" s="241">
        <v>0</v>
      </c>
      <c r="O129" s="241">
        <f>ROUND(E129*N129,2)</f>
        <v>0</v>
      </c>
      <c r="P129" s="241">
        <v>0</v>
      </c>
      <c r="Q129" s="241">
        <f>ROUND(E129*P129,2)</f>
        <v>0</v>
      </c>
      <c r="R129" s="243" t="s">
        <v>135</v>
      </c>
      <c r="S129" s="243" t="s">
        <v>114</v>
      </c>
      <c r="T129" s="244" t="s">
        <v>114</v>
      </c>
      <c r="U129" s="226">
        <v>0.49</v>
      </c>
      <c r="V129" s="226">
        <f>ROUND(E129*U129,2)</f>
        <v>0.99</v>
      </c>
      <c r="W129" s="226"/>
      <c r="X129" s="226" t="s">
        <v>283</v>
      </c>
      <c r="Y129" s="226" t="s">
        <v>116</v>
      </c>
      <c r="Z129" s="215"/>
      <c r="AA129" s="215"/>
      <c r="AB129" s="215"/>
      <c r="AC129" s="215"/>
      <c r="AD129" s="215"/>
      <c r="AE129" s="215"/>
      <c r="AF129" s="215"/>
      <c r="AG129" s="215" t="s">
        <v>284</v>
      </c>
      <c r="AH129" s="215"/>
      <c r="AI129" s="215"/>
      <c r="AJ129" s="215"/>
      <c r="AK129" s="215"/>
      <c r="AL129" s="215"/>
      <c r="AM129" s="215"/>
      <c r="AN129" s="215"/>
      <c r="AO129" s="215"/>
      <c r="AP129" s="215"/>
      <c r="AQ129" s="215"/>
      <c r="AR129" s="215"/>
      <c r="AS129" s="215"/>
      <c r="AT129" s="215"/>
      <c r="AU129" s="215"/>
      <c r="AV129" s="215"/>
      <c r="AW129" s="215"/>
      <c r="AX129" s="215"/>
      <c r="AY129" s="215"/>
      <c r="AZ129" s="215"/>
      <c r="BA129" s="215"/>
      <c r="BB129" s="215"/>
      <c r="BC129" s="215"/>
      <c r="BD129" s="215"/>
      <c r="BE129" s="215"/>
      <c r="BF129" s="215"/>
      <c r="BG129" s="215"/>
      <c r="BH129" s="215"/>
    </row>
    <row r="130" spans="1:60" outlineLevel="2" x14ac:dyDescent="0.2">
      <c r="A130" s="222"/>
      <c r="B130" s="223"/>
      <c r="C130" s="264" t="s">
        <v>289</v>
      </c>
      <c r="D130" s="255"/>
      <c r="E130" s="255"/>
      <c r="F130" s="255"/>
      <c r="G130" s="255"/>
      <c r="H130" s="226"/>
      <c r="I130" s="226"/>
      <c r="J130" s="226"/>
      <c r="K130" s="226"/>
      <c r="L130" s="226"/>
      <c r="M130" s="226"/>
      <c r="N130" s="225"/>
      <c r="O130" s="225"/>
      <c r="P130" s="225"/>
      <c r="Q130" s="225"/>
      <c r="R130" s="226"/>
      <c r="S130" s="226"/>
      <c r="T130" s="226"/>
      <c r="U130" s="226"/>
      <c r="V130" s="226"/>
      <c r="W130" s="226"/>
      <c r="X130" s="226"/>
      <c r="Y130" s="226"/>
      <c r="Z130" s="215"/>
      <c r="AA130" s="215"/>
      <c r="AB130" s="215"/>
      <c r="AC130" s="215"/>
      <c r="AD130" s="215"/>
      <c r="AE130" s="215"/>
      <c r="AF130" s="215"/>
      <c r="AG130" s="215" t="s">
        <v>138</v>
      </c>
      <c r="AH130" s="215"/>
      <c r="AI130" s="215"/>
      <c r="AJ130" s="215"/>
      <c r="AK130" s="215"/>
      <c r="AL130" s="215"/>
      <c r="AM130" s="215"/>
      <c r="AN130" s="215"/>
      <c r="AO130" s="215"/>
      <c r="AP130" s="215"/>
      <c r="AQ130" s="215"/>
      <c r="AR130" s="215"/>
      <c r="AS130" s="215"/>
      <c r="AT130" s="215"/>
      <c r="AU130" s="215"/>
      <c r="AV130" s="215"/>
      <c r="AW130" s="215"/>
      <c r="AX130" s="215"/>
      <c r="AY130" s="215"/>
      <c r="AZ130" s="215"/>
      <c r="BA130" s="215"/>
      <c r="BB130" s="215"/>
      <c r="BC130" s="215"/>
      <c r="BD130" s="215"/>
      <c r="BE130" s="215"/>
      <c r="BF130" s="215"/>
      <c r="BG130" s="215"/>
      <c r="BH130" s="215"/>
    </row>
    <row r="131" spans="1:60" outlineLevel="1" x14ac:dyDescent="0.2">
      <c r="A131" s="248">
        <v>48</v>
      </c>
      <c r="B131" s="249" t="s">
        <v>290</v>
      </c>
      <c r="C131" s="263" t="s">
        <v>291</v>
      </c>
      <c r="D131" s="250" t="s">
        <v>147</v>
      </c>
      <c r="E131" s="251">
        <v>20.121300000000002</v>
      </c>
      <c r="F131" s="252"/>
      <c r="G131" s="253">
        <f>ROUND(E131*F131,2)</f>
        <v>0</v>
      </c>
      <c r="H131" s="252"/>
      <c r="I131" s="253">
        <f>ROUND(E131*H131,2)</f>
        <v>0</v>
      </c>
      <c r="J131" s="252"/>
      <c r="K131" s="253">
        <f>ROUND(E131*J131,2)</f>
        <v>0</v>
      </c>
      <c r="L131" s="253">
        <v>12</v>
      </c>
      <c r="M131" s="253">
        <f>G131*(1+L131/100)</f>
        <v>0</v>
      </c>
      <c r="N131" s="251">
        <v>0</v>
      </c>
      <c r="O131" s="251">
        <f>ROUND(E131*N131,2)</f>
        <v>0</v>
      </c>
      <c r="P131" s="251">
        <v>0</v>
      </c>
      <c r="Q131" s="251">
        <f>ROUND(E131*P131,2)</f>
        <v>0</v>
      </c>
      <c r="R131" s="253" t="s">
        <v>135</v>
      </c>
      <c r="S131" s="253" t="s">
        <v>114</v>
      </c>
      <c r="T131" s="254" t="s">
        <v>114</v>
      </c>
      <c r="U131" s="226">
        <v>0</v>
      </c>
      <c r="V131" s="226">
        <f>ROUND(E131*U131,2)</f>
        <v>0</v>
      </c>
      <c r="W131" s="226"/>
      <c r="X131" s="226" t="s">
        <v>283</v>
      </c>
      <c r="Y131" s="226" t="s">
        <v>116</v>
      </c>
      <c r="Z131" s="215"/>
      <c r="AA131" s="215"/>
      <c r="AB131" s="215"/>
      <c r="AC131" s="215"/>
      <c r="AD131" s="215"/>
      <c r="AE131" s="215"/>
      <c r="AF131" s="215"/>
      <c r="AG131" s="215" t="s">
        <v>284</v>
      </c>
      <c r="AH131" s="215"/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5"/>
      <c r="AV131" s="215"/>
      <c r="AW131" s="215"/>
      <c r="AX131" s="215"/>
      <c r="AY131" s="215"/>
      <c r="AZ131" s="215"/>
      <c r="BA131" s="215"/>
      <c r="BB131" s="215"/>
      <c r="BC131" s="215"/>
      <c r="BD131" s="215"/>
      <c r="BE131" s="215"/>
      <c r="BF131" s="215"/>
      <c r="BG131" s="215"/>
      <c r="BH131" s="215"/>
    </row>
    <row r="132" spans="1:60" ht="22.5" outlineLevel="1" x14ac:dyDescent="0.2">
      <c r="A132" s="248">
        <v>49</v>
      </c>
      <c r="B132" s="249" t="s">
        <v>292</v>
      </c>
      <c r="C132" s="263" t="s">
        <v>293</v>
      </c>
      <c r="D132" s="250" t="s">
        <v>147</v>
      </c>
      <c r="E132" s="251">
        <v>20.121300000000002</v>
      </c>
      <c r="F132" s="252"/>
      <c r="G132" s="253">
        <f>ROUND(E132*F132,2)</f>
        <v>0</v>
      </c>
      <c r="H132" s="252"/>
      <c r="I132" s="253">
        <f>ROUND(E132*H132,2)</f>
        <v>0</v>
      </c>
      <c r="J132" s="252"/>
      <c r="K132" s="253">
        <f>ROUND(E132*J132,2)</f>
        <v>0</v>
      </c>
      <c r="L132" s="253">
        <v>12</v>
      </c>
      <c r="M132" s="253">
        <f>G132*(1+L132/100)</f>
        <v>0</v>
      </c>
      <c r="N132" s="251">
        <v>0</v>
      </c>
      <c r="O132" s="251">
        <f>ROUND(E132*N132,2)</f>
        <v>0</v>
      </c>
      <c r="P132" s="251">
        <v>0</v>
      </c>
      <c r="Q132" s="251">
        <f>ROUND(E132*P132,2)</f>
        <v>0</v>
      </c>
      <c r="R132" s="253" t="s">
        <v>135</v>
      </c>
      <c r="S132" s="253" t="s">
        <v>114</v>
      </c>
      <c r="T132" s="254" t="s">
        <v>114</v>
      </c>
      <c r="U132" s="226">
        <v>0.105</v>
      </c>
      <c r="V132" s="226">
        <f>ROUND(E132*U132,2)</f>
        <v>2.11</v>
      </c>
      <c r="W132" s="226"/>
      <c r="X132" s="226" t="s">
        <v>283</v>
      </c>
      <c r="Y132" s="226" t="s">
        <v>116</v>
      </c>
      <c r="Z132" s="215"/>
      <c r="AA132" s="215"/>
      <c r="AB132" s="215"/>
      <c r="AC132" s="215"/>
      <c r="AD132" s="215"/>
      <c r="AE132" s="215"/>
      <c r="AF132" s="215"/>
      <c r="AG132" s="215" t="s">
        <v>284</v>
      </c>
      <c r="AH132" s="215"/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5"/>
      <c r="AX132" s="215"/>
      <c r="AY132" s="215"/>
      <c r="AZ132" s="215"/>
      <c r="BA132" s="215"/>
      <c r="BB132" s="215"/>
      <c r="BC132" s="215"/>
      <c r="BD132" s="215"/>
      <c r="BE132" s="215"/>
      <c r="BF132" s="215"/>
      <c r="BG132" s="215"/>
      <c r="BH132" s="215"/>
    </row>
    <row r="133" spans="1:60" outlineLevel="1" x14ac:dyDescent="0.2">
      <c r="A133" s="248">
        <v>50</v>
      </c>
      <c r="B133" s="249" t="s">
        <v>294</v>
      </c>
      <c r="C133" s="263" t="s">
        <v>295</v>
      </c>
      <c r="D133" s="250" t="s">
        <v>147</v>
      </c>
      <c r="E133" s="251">
        <v>2.01213</v>
      </c>
      <c r="F133" s="252"/>
      <c r="G133" s="253">
        <f>ROUND(E133*F133,2)</f>
        <v>0</v>
      </c>
      <c r="H133" s="252"/>
      <c r="I133" s="253">
        <f>ROUND(E133*H133,2)</f>
        <v>0</v>
      </c>
      <c r="J133" s="252"/>
      <c r="K133" s="253">
        <f>ROUND(E133*J133,2)</f>
        <v>0</v>
      </c>
      <c r="L133" s="253">
        <v>12</v>
      </c>
      <c r="M133" s="253">
        <f>G133*(1+L133/100)</f>
        <v>0</v>
      </c>
      <c r="N133" s="251">
        <v>0</v>
      </c>
      <c r="O133" s="251">
        <f>ROUND(E133*N133,2)</f>
        <v>0</v>
      </c>
      <c r="P133" s="251">
        <v>0</v>
      </c>
      <c r="Q133" s="251">
        <f>ROUND(E133*P133,2)</f>
        <v>0</v>
      </c>
      <c r="R133" s="253" t="s">
        <v>135</v>
      </c>
      <c r="S133" s="253" t="s">
        <v>114</v>
      </c>
      <c r="T133" s="254" t="s">
        <v>114</v>
      </c>
      <c r="U133" s="226">
        <v>0</v>
      </c>
      <c r="V133" s="226">
        <f>ROUND(E133*U133,2)</f>
        <v>0</v>
      </c>
      <c r="W133" s="226"/>
      <c r="X133" s="226" t="s">
        <v>283</v>
      </c>
      <c r="Y133" s="226" t="s">
        <v>116</v>
      </c>
      <c r="Z133" s="215"/>
      <c r="AA133" s="215"/>
      <c r="AB133" s="215"/>
      <c r="AC133" s="215"/>
      <c r="AD133" s="215"/>
      <c r="AE133" s="215"/>
      <c r="AF133" s="215"/>
      <c r="AG133" s="215" t="s">
        <v>284</v>
      </c>
      <c r="AH133" s="215"/>
      <c r="AI133" s="215"/>
      <c r="AJ133" s="215"/>
      <c r="AK133" s="215"/>
      <c r="AL133" s="215"/>
      <c r="AM133" s="215"/>
      <c r="AN133" s="215"/>
      <c r="AO133" s="215"/>
      <c r="AP133" s="215"/>
      <c r="AQ133" s="215"/>
      <c r="AR133" s="215"/>
      <c r="AS133" s="215"/>
      <c r="AT133" s="215"/>
      <c r="AU133" s="215"/>
      <c r="AV133" s="215"/>
      <c r="AW133" s="215"/>
      <c r="AX133" s="215"/>
      <c r="AY133" s="215"/>
      <c r="AZ133" s="215"/>
      <c r="BA133" s="215"/>
      <c r="BB133" s="215"/>
      <c r="BC133" s="215"/>
      <c r="BD133" s="215"/>
      <c r="BE133" s="215"/>
      <c r="BF133" s="215"/>
      <c r="BG133" s="215"/>
      <c r="BH133" s="215"/>
    </row>
    <row r="134" spans="1:60" ht="22.5" outlineLevel="1" x14ac:dyDescent="0.2">
      <c r="A134" s="238">
        <v>51</v>
      </c>
      <c r="B134" s="239" t="s">
        <v>296</v>
      </c>
      <c r="C134" s="259" t="s">
        <v>297</v>
      </c>
      <c r="D134" s="240" t="s">
        <v>147</v>
      </c>
      <c r="E134" s="241">
        <v>2.01213</v>
      </c>
      <c r="F134" s="242"/>
      <c r="G134" s="243">
        <f>ROUND(E134*F134,2)</f>
        <v>0</v>
      </c>
      <c r="H134" s="242"/>
      <c r="I134" s="243">
        <f>ROUND(E134*H134,2)</f>
        <v>0</v>
      </c>
      <c r="J134" s="242"/>
      <c r="K134" s="243">
        <f>ROUND(E134*J134,2)</f>
        <v>0</v>
      </c>
      <c r="L134" s="243">
        <v>12</v>
      </c>
      <c r="M134" s="243">
        <f>G134*(1+L134/100)</f>
        <v>0</v>
      </c>
      <c r="N134" s="241">
        <v>0</v>
      </c>
      <c r="O134" s="241">
        <f>ROUND(E134*N134,2)</f>
        <v>0</v>
      </c>
      <c r="P134" s="241">
        <v>0</v>
      </c>
      <c r="Q134" s="241">
        <f>ROUND(E134*P134,2)</f>
        <v>0</v>
      </c>
      <c r="R134" s="243" t="s">
        <v>298</v>
      </c>
      <c r="S134" s="243" t="s">
        <v>114</v>
      </c>
      <c r="T134" s="244" t="s">
        <v>114</v>
      </c>
      <c r="U134" s="226">
        <v>0.752</v>
      </c>
      <c r="V134" s="226">
        <f>ROUND(E134*U134,2)</f>
        <v>1.51</v>
      </c>
      <c r="W134" s="226"/>
      <c r="X134" s="226" t="s">
        <v>283</v>
      </c>
      <c r="Y134" s="226" t="s">
        <v>116</v>
      </c>
      <c r="Z134" s="215"/>
      <c r="AA134" s="215"/>
      <c r="AB134" s="215"/>
      <c r="AC134" s="215"/>
      <c r="AD134" s="215"/>
      <c r="AE134" s="215"/>
      <c r="AF134" s="215"/>
      <c r="AG134" s="215" t="s">
        <v>284</v>
      </c>
      <c r="AH134" s="215"/>
      <c r="AI134" s="215"/>
      <c r="AJ134" s="215"/>
      <c r="AK134" s="215"/>
      <c r="AL134" s="215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5"/>
      <c r="AW134" s="215"/>
      <c r="AX134" s="215"/>
      <c r="AY134" s="215"/>
      <c r="AZ134" s="215"/>
      <c r="BA134" s="215"/>
      <c r="BB134" s="215"/>
      <c r="BC134" s="215"/>
      <c r="BD134" s="215"/>
      <c r="BE134" s="215"/>
      <c r="BF134" s="215"/>
      <c r="BG134" s="215"/>
      <c r="BH134" s="215"/>
    </row>
    <row r="135" spans="1:60" outlineLevel="2" x14ac:dyDescent="0.2">
      <c r="A135" s="222"/>
      <c r="B135" s="223"/>
      <c r="C135" s="260" t="s">
        <v>299</v>
      </c>
      <c r="D135" s="245"/>
      <c r="E135" s="245"/>
      <c r="F135" s="245"/>
      <c r="G135" s="245"/>
      <c r="H135" s="226"/>
      <c r="I135" s="226"/>
      <c r="J135" s="226"/>
      <c r="K135" s="226"/>
      <c r="L135" s="226"/>
      <c r="M135" s="226"/>
      <c r="N135" s="225"/>
      <c r="O135" s="225"/>
      <c r="P135" s="225"/>
      <c r="Q135" s="225"/>
      <c r="R135" s="226"/>
      <c r="S135" s="226"/>
      <c r="T135" s="226"/>
      <c r="U135" s="226"/>
      <c r="V135" s="226"/>
      <c r="W135" s="226"/>
      <c r="X135" s="226"/>
      <c r="Y135" s="226"/>
      <c r="Z135" s="215"/>
      <c r="AA135" s="215"/>
      <c r="AB135" s="215"/>
      <c r="AC135" s="215"/>
      <c r="AD135" s="215"/>
      <c r="AE135" s="215"/>
      <c r="AF135" s="215"/>
      <c r="AG135" s="215" t="s">
        <v>119</v>
      </c>
      <c r="AH135" s="215"/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5"/>
      <c r="AX135" s="215"/>
      <c r="AY135" s="215"/>
      <c r="AZ135" s="215"/>
      <c r="BA135" s="246" t="str">
        <f>C135</f>
        <v>nebo vybouraných hmot nošením nebo přehazováním k místu nakládky přístupnému normálním dopravním prostředkům do 10 m,</v>
      </c>
      <c r="BB135" s="215"/>
      <c r="BC135" s="215"/>
      <c r="BD135" s="215"/>
      <c r="BE135" s="215"/>
      <c r="BF135" s="215"/>
      <c r="BG135" s="215"/>
      <c r="BH135" s="215"/>
    </row>
    <row r="136" spans="1:60" ht="22.5" outlineLevel="2" x14ac:dyDescent="0.2">
      <c r="A136" s="222"/>
      <c r="B136" s="223"/>
      <c r="C136" s="262" t="s">
        <v>300</v>
      </c>
      <c r="D136" s="247"/>
      <c r="E136" s="247"/>
      <c r="F136" s="247"/>
      <c r="G136" s="247"/>
      <c r="H136" s="226"/>
      <c r="I136" s="226"/>
      <c r="J136" s="226"/>
      <c r="K136" s="226"/>
      <c r="L136" s="226"/>
      <c r="M136" s="226"/>
      <c r="N136" s="225"/>
      <c r="O136" s="225"/>
      <c r="P136" s="225"/>
      <c r="Q136" s="225"/>
      <c r="R136" s="226"/>
      <c r="S136" s="226"/>
      <c r="T136" s="226"/>
      <c r="U136" s="226"/>
      <c r="V136" s="226"/>
      <c r="W136" s="226"/>
      <c r="X136" s="226"/>
      <c r="Y136" s="226"/>
      <c r="Z136" s="215"/>
      <c r="AA136" s="215"/>
      <c r="AB136" s="215"/>
      <c r="AC136" s="215"/>
      <c r="AD136" s="215"/>
      <c r="AE136" s="215"/>
      <c r="AF136" s="215"/>
      <c r="AG136" s="215" t="s">
        <v>138</v>
      </c>
      <c r="AH136" s="215"/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46" t="str">
        <f>C136</f>
        <v>S naložením suti nebo vybouraných hmot do dopravního prostředku a na jejich vyložením, popřípadě přeložením na normální dopravní prostředek.</v>
      </c>
      <c r="BB136" s="215"/>
      <c r="BC136" s="215"/>
      <c r="BD136" s="215"/>
      <c r="BE136" s="215"/>
      <c r="BF136" s="215"/>
      <c r="BG136" s="215"/>
      <c r="BH136" s="215"/>
    </row>
    <row r="137" spans="1:60" x14ac:dyDescent="0.2">
      <c r="A137" s="231" t="s">
        <v>108</v>
      </c>
      <c r="B137" s="232" t="s">
        <v>79</v>
      </c>
      <c r="C137" s="258" t="s">
        <v>27</v>
      </c>
      <c r="D137" s="233"/>
      <c r="E137" s="234"/>
      <c r="F137" s="235"/>
      <c r="G137" s="235">
        <f>SUMIF(AG138:AG141,"&lt;&gt;NOR",G138:G141)</f>
        <v>0</v>
      </c>
      <c r="H137" s="235"/>
      <c r="I137" s="235">
        <f>SUM(I138:I141)</f>
        <v>0</v>
      </c>
      <c r="J137" s="235"/>
      <c r="K137" s="235">
        <f>SUM(K138:K141)</f>
        <v>0</v>
      </c>
      <c r="L137" s="235"/>
      <c r="M137" s="235">
        <f>SUM(M138:M141)</f>
        <v>0</v>
      </c>
      <c r="N137" s="234"/>
      <c r="O137" s="234">
        <f>SUM(O138:O141)</f>
        <v>0</v>
      </c>
      <c r="P137" s="234"/>
      <c r="Q137" s="234">
        <f>SUM(Q138:Q141)</f>
        <v>0</v>
      </c>
      <c r="R137" s="235"/>
      <c r="S137" s="235"/>
      <c r="T137" s="236"/>
      <c r="U137" s="230"/>
      <c r="V137" s="230">
        <f>SUM(V138:V141)</f>
        <v>0</v>
      </c>
      <c r="W137" s="230"/>
      <c r="X137" s="230"/>
      <c r="Y137" s="230"/>
      <c r="AG137" t="s">
        <v>109</v>
      </c>
    </row>
    <row r="138" spans="1:60" outlineLevel="1" x14ac:dyDescent="0.2">
      <c r="A138" s="238">
        <v>52</v>
      </c>
      <c r="B138" s="239" t="s">
        <v>301</v>
      </c>
      <c r="C138" s="259" t="s">
        <v>302</v>
      </c>
      <c r="D138" s="240" t="s">
        <v>303</v>
      </c>
      <c r="E138" s="241">
        <v>1</v>
      </c>
      <c r="F138" s="242"/>
      <c r="G138" s="243">
        <f>ROUND(E138*F138,2)</f>
        <v>0</v>
      </c>
      <c r="H138" s="242"/>
      <c r="I138" s="243">
        <f>ROUND(E138*H138,2)</f>
        <v>0</v>
      </c>
      <c r="J138" s="242"/>
      <c r="K138" s="243">
        <f>ROUND(E138*J138,2)</f>
        <v>0</v>
      </c>
      <c r="L138" s="243">
        <v>12</v>
      </c>
      <c r="M138" s="243">
        <f>G138*(1+L138/100)</f>
        <v>0</v>
      </c>
      <c r="N138" s="241">
        <v>0</v>
      </c>
      <c r="O138" s="241">
        <f>ROUND(E138*N138,2)</f>
        <v>0</v>
      </c>
      <c r="P138" s="241">
        <v>0</v>
      </c>
      <c r="Q138" s="241">
        <f>ROUND(E138*P138,2)</f>
        <v>0</v>
      </c>
      <c r="R138" s="243"/>
      <c r="S138" s="243" t="s">
        <v>114</v>
      </c>
      <c r="T138" s="244" t="s">
        <v>166</v>
      </c>
      <c r="U138" s="226">
        <v>0</v>
      </c>
      <c r="V138" s="226">
        <f>ROUND(E138*U138,2)</f>
        <v>0</v>
      </c>
      <c r="W138" s="226"/>
      <c r="X138" s="226" t="s">
        <v>304</v>
      </c>
      <c r="Y138" s="226" t="s">
        <v>305</v>
      </c>
      <c r="Z138" s="215"/>
      <c r="AA138" s="215"/>
      <c r="AB138" s="215"/>
      <c r="AC138" s="215"/>
      <c r="AD138" s="215"/>
      <c r="AE138" s="215"/>
      <c r="AF138" s="215"/>
      <c r="AG138" s="215" t="s">
        <v>306</v>
      </c>
      <c r="AH138" s="215"/>
      <c r="AI138" s="215"/>
      <c r="AJ138" s="215"/>
      <c r="AK138" s="215"/>
      <c r="AL138" s="215"/>
      <c r="AM138" s="215"/>
      <c r="AN138" s="215"/>
      <c r="AO138" s="215"/>
      <c r="AP138" s="215"/>
      <c r="AQ138" s="215"/>
      <c r="AR138" s="215"/>
      <c r="AS138" s="215"/>
      <c r="AT138" s="215"/>
      <c r="AU138" s="215"/>
      <c r="AV138" s="215"/>
      <c r="AW138" s="215"/>
      <c r="AX138" s="215"/>
      <c r="AY138" s="215"/>
      <c r="AZ138" s="215"/>
      <c r="BA138" s="215"/>
      <c r="BB138" s="215"/>
      <c r="BC138" s="215"/>
      <c r="BD138" s="215"/>
      <c r="BE138" s="215"/>
      <c r="BF138" s="215"/>
      <c r="BG138" s="215"/>
      <c r="BH138" s="215"/>
    </row>
    <row r="139" spans="1:60" ht="22.5" outlineLevel="2" x14ac:dyDescent="0.2">
      <c r="A139" s="222"/>
      <c r="B139" s="223"/>
      <c r="C139" s="264" t="s">
        <v>307</v>
      </c>
      <c r="D139" s="255"/>
      <c r="E139" s="255"/>
      <c r="F139" s="255"/>
      <c r="G139" s="255"/>
      <c r="H139" s="226"/>
      <c r="I139" s="226"/>
      <c r="J139" s="226"/>
      <c r="K139" s="226"/>
      <c r="L139" s="226"/>
      <c r="M139" s="226"/>
      <c r="N139" s="225"/>
      <c r="O139" s="225"/>
      <c r="P139" s="225"/>
      <c r="Q139" s="225"/>
      <c r="R139" s="226"/>
      <c r="S139" s="226"/>
      <c r="T139" s="226"/>
      <c r="U139" s="226"/>
      <c r="V139" s="226"/>
      <c r="W139" s="226"/>
      <c r="X139" s="226"/>
      <c r="Y139" s="226"/>
      <c r="Z139" s="215"/>
      <c r="AA139" s="215"/>
      <c r="AB139" s="215"/>
      <c r="AC139" s="215"/>
      <c r="AD139" s="215"/>
      <c r="AE139" s="215"/>
      <c r="AF139" s="215"/>
      <c r="AG139" s="215" t="s">
        <v>138</v>
      </c>
      <c r="AH139" s="215"/>
      <c r="AI139" s="215"/>
      <c r="AJ139" s="215"/>
      <c r="AK139" s="215"/>
      <c r="AL139" s="215"/>
      <c r="AM139" s="215"/>
      <c r="AN139" s="215"/>
      <c r="AO139" s="215"/>
      <c r="AP139" s="215"/>
      <c r="AQ139" s="215"/>
      <c r="AR139" s="215"/>
      <c r="AS139" s="215"/>
      <c r="AT139" s="215"/>
      <c r="AU139" s="215"/>
      <c r="AV139" s="215"/>
      <c r="AW139" s="215"/>
      <c r="AX139" s="215"/>
      <c r="AY139" s="215"/>
      <c r="AZ139" s="215"/>
      <c r="BA139" s="246" t="str">
        <f>C139</f>
        <v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139" s="215"/>
      <c r="BC139" s="215"/>
      <c r="BD139" s="215"/>
      <c r="BE139" s="215"/>
      <c r="BF139" s="215"/>
      <c r="BG139" s="215"/>
      <c r="BH139" s="215"/>
    </row>
    <row r="140" spans="1:60" outlineLevel="1" x14ac:dyDescent="0.2">
      <c r="A140" s="238">
        <v>53</v>
      </c>
      <c r="B140" s="239" t="s">
        <v>308</v>
      </c>
      <c r="C140" s="259" t="s">
        <v>309</v>
      </c>
      <c r="D140" s="240" t="s">
        <v>303</v>
      </c>
      <c r="E140" s="241">
        <v>1</v>
      </c>
      <c r="F140" s="242"/>
      <c r="G140" s="243">
        <f>ROUND(E140*F140,2)</f>
        <v>0</v>
      </c>
      <c r="H140" s="242"/>
      <c r="I140" s="243">
        <f>ROUND(E140*H140,2)</f>
        <v>0</v>
      </c>
      <c r="J140" s="242"/>
      <c r="K140" s="243">
        <f>ROUND(E140*J140,2)</f>
        <v>0</v>
      </c>
      <c r="L140" s="243">
        <v>12</v>
      </c>
      <c r="M140" s="243">
        <f>G140*(1+L140/100)</f>
        <v>0</v>
      </c>
      <c r="N140" s="241">
        <v>0</v>
      </c>
      <c r="O140" s="241">
        <f>ROUND(E140*N140,2)</f>
        <v>0</v>
      </c>
      <c r="P140" s="241">
        <v>0</v>
      </c>
      <c r="Q140" s="241">
        <f>ROUND(E140*P140,2)</f>
        <v>0</v>
      </c>
      <c r="R140" s="243"/>
      <c r="S140" s="243" t="s">
        <v>114</v>
      </c>
      <c r="T140" s="244" t="s">
        <v>166</v>
      </c>
      <c r="U140" s="226">
        <v>0</v>
      </c>
      <c r="V140" s="226">
        <f>ROUND(E140*U140,2)</f>
        <v>0</v>
      </c>
      <c r="W140" s="226"/>
      <c r="X140" s="226" t="s">
        <v>304</v>
      </c>
      <c r="Y140" s="226" t="s">
        <v>305</v>
      </c>
      <c r="Z140" s="215"/>
      <c r="AA140" s="215"/>
      <c r="AB140" s="215"/>
      <c r="AC140" s="215"/>
      <c r="AD140" s="215"/>
      <c r="AE140" s="215"/>
      <c r="AF140" s="215"/>
      <c r="AG140" s="215" t="s">
        <v>306</v>
      </c>
      <c r="AH140" s="215"/>
      <c r="AI140" s="215"/>
      <c r="AJ140" s="215"/>
      <c r="AK140" s="215"/>
      <c r="AL140" s="215"/>
      <c r="AM140" s="215"/>
      <c r="AN140" s="215"/>
      <c r="AO140" s="215"/>
      <c r="AP140" s="215"/>
      <c r="AQ140" s="215"/>
      <c r="AR140" s="215"/>
      <c r="AS140" s="215"/>
      <c r="AT140" s="215"/>
      <c r="AU140" s="215"/>
      <c r="AV140" s="215"/>
      <c r="AW140" s="215"/>
      <c r="AX140" s="215"/>
      <c r="AY140" s="215"/>
      <c r="AZ140" s="215"/>
      <c r="BA140" s="215"/>
      <c r="BB140" s="215"/>
      <c r="BC140" s="215"/>
      <c r="BD140" s="215"/>
      <c r="BE140" s="215"/>
      <c r="BF140" s="215"/>
      <c r="BG140" s="215"/>
      <c r="BH140" s="215"/>
    </row>
    <row r="141" spans="1:60" outlineLevel="2" x14ac:dyDescent="0.2">
      <c r="A141" s="222"/>
      <c r="B141" s="223"/>
      <c r="C141" s="264" t="s">
        <v>310</v>
      </c>
      <c r="D141" s="255"/>
      <c r="E141" s="255"/>
      <c r="F141" s="255"/>
      <c r="G141" s="255"/>
      <c r="H141" s="226"/>
      <c r="I141" s="226"/>
      <c r="J141" s="226"/>
      <c r="K141" s="226"/>
      <c r="L141" s="226"/>
      <c r="M141" s="226"/>
      <c r="N141" s="225"/>
      <c r="O141" s="225"/>
      <c r="P141" s="225"/>
      <c r="Q141" s="225"/>
      <c r="R141" s="226"/>
      <c r="S141" s="226"/>
      <c r="T141" s="226"/>
      <c r="U141" s="226"/>
      <c r="V141" s="226"/>
      <c r="W141" s="226"/>
      <c r="X141" s="226"/>
      <c r="Y141" s="226"/>
      <c r="Z141" s="215"/>
      <c r="AA141" s="215"/>
      <c r="AB141" s="215"/>
      <c r="AC141" s="215"/>
      <c r="AD141" s="215"/>
      <c r="AE141" s="215"/>
      <c r="AF141" s="215"/>
      <c r="AG141" s="215" t="s">
        <v>138</v>
      </c>
      <c r="AH141" s="215"/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/>
      <c r="AS141" s="215"/>
      <c r="AT141" s="215"/>
      <c r="AU141" s="215"/>
      <c r="AV141" s="215"/>
      <c r="AW141" s="215"/>
      <c r="AX141" s="215"/>
      <c r="AY141" s="215"/>
      <c r="AZ141" s="215"/>
      <c r="BA141" s="215"/>
      <c r="BB141" s="215"/>
      <c r="BC141" s="215"/>
      <c r="BD141" s="215"/>
      <c r="BE141" s="215"/>
      <c r="BF141" s="215"/>
      <c r="BG141" s="215"/>
      <c r="BH141" s="215"/>
    </row>
    <row r="142" spans="1:60" x14ac:dyDescent="0.2">
      <c r="A142" s="231" t="s">
        <v>108</v>
      </c>
      <c r="B142" s="232" t="s">
        <v>80</v>
      </c>
      <c r="C142" s="258" t="s">
        <v>28</v>
      </c>
      <c r="D142" s="233"/>
      <c r="E142" s="234"/>
      <c r="F142" s="235"/>
      <c r="G142" s="235">
        <f>SUMIF(AG143:AG149,"&lt;&gt;NOR",G143:G149)</f>
        <v>0</v>
      </c>
      <c r="H142" s="235"/>
      <c r="I142" s="235">
        <f>SUM(I143:I149)</f>
        <v>0</v>
      </c>
      <c r="J142" s="235"/>
      <c r="K142" s="235">
        <f>SUM(K143:K149)</f>
        <v>0</v>
      </c>
      <c r="L142" s="235"/>
      <c r="M142" s="235">
        <f>SUM(M143:M149)</f>
        <v>0</v>
      </c>
      <c r="N142" s="234"/>
      <c r="O142" s="234">
        <f>SUM(O143:O149)</f>
        <v>0</v>
      </c>
      <c r="P142" s="234"/>
      <c r="Q142" s="234">
        <f>SUM(Q143:Q149)</f>
        <v>0</v>
      </c>
      <c r="R142" s="235"/>
      <c r="S142" s="235"/>
      <c r="T142" s="236"/>
      <c r="U142" s="230"/>
      <c r="V142" s="230">
        <f>SUM(V143:V149)</f>
        <v>28</v>
      </c>
      <c r="W142" s="230"/>
      <c r="X142" s="230"/>
      <c r="Y142" s="230"/>
      <c r="AG142" t="s">
        <v>109</v>
      </c>
    </row>
    <row r="143" spans="1:60" outlineLevel="1" x14ac:dyDescent="0.2">
      <c r="A143" s="248">
        <v>54</v>
      </c>
      <c r="B143" s="249" t="s">
        <v>311</v>
      </c>
      <c r="C143" s="263" t="s">
        <v>312</v>
      </c>
      <c r="D143" s="250" t="s">
        <v>313</v>
      </c>
      <c r="E143" s="251">
        <v>1</v>
      </c>
      <c r="F143" s="252"/>
      <c r="G143" s="253">
        <f>ROUND(E143*F143,2)</f>
        <v>0</v>
      </c>
      <c r="H143" s="252"/>
      <c r="I143" s="253">
        <f>ROUND(E143*H143,2)</f>
        <v>0</v>
      </c>
      <c r="J143" s="252"/>
      <c r="K143" s="253">
        <f>ROUND(E143*J143,2)</f>
        <v>0</v>
      </c>
      <c r="L143" s="253">
        <v>12</v>
      </c>
      <c r="M143" s="253">
        <f>G143*(1+L143/100)</f>
        <v>0</v>
      </c>
      <c r="N143" s="251">
        <v>0</v>
      </c>
      <c r="O143" s="251">
        <f>ROUND(E143*N143,2)</f>
        <v>0</v>
      </c>
      <c r="P143" s="251">
        <v>0</v>
      </c>
      <c r="Q143" s="251">
        <f>ROUND(E143*P143,2)</f>
        <v>0</v>
      </c>
      <c r="R143" s="253"/>
      <c r="S143" s="253" t="s">
        <v>153</v>
      </c>
      <c r="T143" s="254" t="s">
        <v>166</v>
      </c>
      <c r="U143" s="226">
        <v>0</v>
      </c>
      <c r="V143" s="226">
        <f>ROUND(E143*U143,2)</f>
        <v>0</v>
      </c>
      <c r="W143" s="226"/>
      <c r="X143" s="226" t="s">
        <v>115</v>
      </c>
      <c r="Y143" s="226" t="s">
        <v>116</v>
      </c>
      <c r="Z143" s="215"/>
      <c r="AA143" s="215"/>
      <c r="AB143" s="215"/>
      <c r="AC143" s="215"/>
      <c r="AD143" s="215"/>
      <c r="AE143" s="215"/>
      <c r="AF143" s="215"/>
      <c r="AG143" s="215" t="s">
        <v>117</v>
      </c>
      <c r="AH143" s="215"/>
      <c r="AI143" s="215"/>
      <c r="AJ143" s="215"/>
      <c r="AK143" s="215"/>
      <c r="AL143" s="215"/>
      <c r="AM143" s="215"/>
      <c r="AN143" s="215"/>
      <c r="AO143" s="215"/>
      <c r="AP143" s="215"/>
      <c r="AQ143" s="215"/>
      <c r="AR143" s="215"/>
      <c r="AS143" s="215"/>
      <c r="AT143" s="215"/>
      <c r="AU143" s="215"/>
      <c r="AV143" s="215"/>
      <c r="AW143" s="215"/>
      <c r="AX143" s="215"/>
      <c r="AY143" s="215"/>
      <c r="AZ143" s="215"/>
      <c r="BA143" s="215"/>
      <c r="BB143" s="215"/>
      <c r="BC143" s="215"/>
      <c r="BD143" s="215"/>
      <c r="BE143" s="215"/>
      <c r="BF143" s="215"/>
      <c r="BG143" s="215"/>
      <c r="BH143" s="215"/>
    </row>
    <row r="144" spans="1:60" ht="22.5" outlineLevel="1" x14ac:dyDescent="0.2">
      <c r="A144" s="248">
        <v>55</v>
      </c>
      <c r="B144" s="249" t="s">
        <v>314</v>
      </c>
      <c r="C144" s="263" t="s">
        <v>315</v>
      </c>
      <c r="D144" s="250" t="s">
        <v>316</v>
      </c>
      <c r="E144" s="251">
        <v>7</v>
      </c>
      <c r="F144" s="252"/>
      <c r="G144" s="253">
        <f>ROUND(E144*F144,2)</f>
        <v>0</v>
      </c>
      <c r="H144" s="252"/>
      <c r="I144" s="253">
        <f>ROUND(E144*H144,2)</f>
        <v>0</v>
      </c>
      <c r="J144" s="252"/>
      <c r="K144" s="253">
        <f>ROUND(E144*J144,2)</f>
        <v>0</v>
      </c>
      <c r="L144" s="253">
        <v>12</v>
      </c>
      <c r="M144" s="253">
        <f>G144*(1+L144/100)</f>
        <v>0</v>
      </c>
      <c r="N144" s="251">
        <v>0</v>
      </c>
      <c r="O144" s="251">
        <f>ROUND(E144*N144,2)</f>
        <v>0</v>
      </c>
      <c r="P144" s="251">
        <v>0</v>
      </c>
      <c r="Q144" s="251">
        <f>ROUND(E144*P144,2)</f>
        <v>0</v>
      </c>
      <c r="R144" s="253"/>
      <c r="S144" s="253" t="s">
        <v>153</v>
      </c>
      <c r="T144" s="254" t="s">
        <v>166</v>
      </c>
      <c r="U144" s="226">
        <v>0</v>
      </c>
      <c r="V144" s="226">
        <f>ROUND(E144*U144,2)</f>
        <v>0</v>
      </c>
      <c r="W144" s="226"/>
      <c r="X144" s="226" t="s">
        <v>115</v>
      </c>
      <c r="Y144" s="226" t="s">
        <v>116</v>
      </c>
      <c r="Z144" s="215"/>
      <c r="AA144" s="215"/>
      <c r="AB144" s="215"/>
      <c r="AC144" s="215"/>
      <c r="AD144" s="215"/>
      <c r="AE144" s="215"/>
      <c r="AF144" s="215"/>
      <c r="AG144" s="215" t="s">
        <v>117</v>
      </c>
      <c r="AH144" s="215"/>
      <c r="AI144" s="215"/>
      <c r="AJ144" s="215"/>
      <c r="AK144" s="215"/>
      <c r="AL144" s="215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5"/>
      <c r="AW144" s="215"/>
      <c r="AX144" s="215"/>
      <c r="AY144" s="215"/>
      <c r="AZ144" s="215"/>
      <c r="BA144" s="215"/>
      <c r="BB144" s="215"/>
      <c r="BC144" s="215"/>
      <c r="BD144" s="215"/>
      <c r="BE144" s="215"/>
      <c r="BF144" s="215"/>
      <c r="BG144" s="215"/>
      <c r="BH144" s="215"/>
    </row>
    <row r="145" spans="1:60" outlineLevel="1" x14ac:dyDescent="0.2">
      <c r="A145" s="248">
        <v>56</v>
      </c>
      <c r="B145" s="249" t="s">
        <v>317</v>
      </c>
      <c r="C145" s="263" t="s">
        <v>318</v>
      </c>
      <c r="D145" s="250" t="s">
        <v>169</v>
      </c>
      <c r="E145" s="251">
        <v>28</v>
      </c>
      <c r="F145" s="252"/>
      <c r="G145" s="253">
        <f>ROUND(E145*F145,2)</f>
        <v>0</v>
      </c>
      <c r="H145" s="252"/>
      <c r="I145" s="253">
        <f>ROUND(E145*H145,2)</f>
        <v>0</v>
      </c>
      <c r="J145" s="252"/>
      <c r="K145" s="253">
        <f>ROUND(E145*J145,2)</f>
        <v>0</v>
      </c>
      <c r="L145" s="253">
        <v>12</v>
      </c>
      <c r="M145" s="253">
        <f>G145*(1+L145/100)</f>
        <v>0</v>
      </c>
      <c r="N145" s="251">
        <v>0</v>
      </c>
      <c r="O145" s="251">
        <f>ROUND(E145*N145,2)</f>
        <v>0</v>
      </c>
      <c r="P145" s="251">
        <v>0</v>
      </c>
      <c r="Q145" s="251">
        <f>ROUND(E145*P145,2)</f>
        <v>0</v>
      </c>
      <c r="R145" s="253" t="s">
        <v>161</v>
      </c>
      <c r="S145" s="253" t="s">
        <v>114</v>
      </c>
      <c r="T145" s="254" t="s">
        <v>166</v>
      </c>
      <c r="U145" s="226">
        <v>1</v>
      </c>
      <c r="V145" s="226">
        <f>ROUND(E145*U145,2)</f>
        <v>28</v>
      </c>
      <c r="W145" s="226"/>
      <c r="X145" s="226" t="s">
        <v>162</v>
      </c>
      <c r="Y145" s="226" t="s">
        <v>319</v>
      </c>
      <c r="Z145" s="215"/>
      <c r="AA145" s="215"/>
      <c r="AB145" s="215"/>
      <c r="AC145" s="215"/>
      <c r="AD145" s="215"/>
      <c r="AE145" s="215"/>
      <c r="AF145" s="215"/>
      <c r="AG145" s="215" t="s">
        <v>163</v>
      </c>
      <c r="AH145" s="215"/>
      <c r="AI145" s="215"/>
      <c r="AJ145" s="215"/>
      <c r="AK145" s="215"/>
      <c r="AL145" s="215"/>
      <c r="AM145" s="215"/>
      <c r="AN145" s="215"/>
      <c r="AO145" s="215"/>
      <c r="AP145" s="215"/>
      <c r="AQ145" s="215"/>
      <c r="AR145" s="215"/>
      <c r="AS145" s="215"/>
      <c r="AT145" s="215"/>
      <c r="AU145" s="215"/>
      <c r="AV145" s="215"/>
      <c r="AW145" s="215"/>
      <c r="AX145" s="215"/>
      <c r="AY145" s="215"/>
      <c r="AZ145" s="215"/>
      <c r="BA145" s="215"/>
      <c r="BB145" s="215"/>
      <c r="BC145" s="215"/>
      <c r="BD145" s="215"/>
      <c r="BE145" s="215"/>
      <c r="BF145" s="215"/>
      <c r="BG145" s="215"/>
      <c r="BH145" s="215"/>
    </row>
    <row r="146" spans="1:60" outlineLevel="1" x14ac:dyDescent="0.2">
      <c r="A146" s="238">
        <v>57</v>
      </c>
      <c r="B146" s="239" t="s">
        <v>320</v>
      </c>
      <c r="C146" s="259" t="s">
        <v>321</v>
      </c>
      <c r="D146" s="240" t="s">
        <v>303</v>
      </c>
      <c r="E146" s="241">
        <v>1</v>
      </c>
      <c r="F146" s="242"/>
      <c r="G146" s="243">
        <f>ROUND(E146*F146,2)</f>
        <v>0</v>
      </c>
      <c r="H146" s="242"/>
      <c r="I146" s="243">
        <f>ROUND(E146*H146,2)</f>
        <v>0</v>
      </c>
      <c r="J146" s="242"/>
      <c r="K146" s="243">
        <f>ROUND(E146*J146,2)</f>
        <v>0</v>
      </c>
      <c r="L146" s="243">
        <v>12</v>
      </c>
      <c r="M146" s="243">
        <f>G146*(1+L146/100)</f>
        <v>0</v>
      </c>
      <c r="N146" s="241">
        <v>0</v>
      </c>
      <c r="O146" s="241">
        <f>ROUND(E146*N146,2)</f>
        <v>0</v>
      </c>
      <c r="P146" s="241">
        <v>0</v>
      </c>
      <c r="Q146" s="241">
        <f>ROUND(E146*P146,2)</f>
        <v>0</v>
      </c>
      <c r="R146" s="243"/>
      <c r="S146" s="243" t="s">
        <v>114</v>
      </c>
      <c r="T146" s="244" t="s">
        <v>166</v>
      </c>
      <c r="U146" s="226">
        <v>0</v>
      </c>
      <c r="V146" s="226">
        <f>ROUND(E146*U146,2)</f>
        <v>0</v>
      </c>
      <c r="W146" s="226"/>
      <c r="X146" s="226" t="s">
        <v>304</v>
      </c>
      <c r="Y146" s="226" t="s">
        <v>305</v>
      </c>
      <c r="Z146" s="215"/>
      <c r="AA146" s="215"/>
      <c r="AB146" s="215"/>
      <c r="AC146" s="215"/>
      <c r="AD146" s="215"/>
      <c r="AE146" s="215"/>
      <c r="AF146" s="215"/>
      <c r="AG146" s="215" t="s">
        <v>306</v>
      </c>
      <c r="AH146" s="215"/>
      <c r="AI146" s="215"/>
      <c r="AJ146" s="215"/>
      <c r="AK146" s="215"/>
      <c r="AL146" s="215"/>
      <c r="AM146" s="215"/>
      <c r="AN146" s="215"/>
      <c r="AO146" s="215"/>
      <c r="AP146" s="215"/>
      <c r="AQ146" s="215"/>
      <c r="AR146" s="215"/>
      <c r="AS146" s="215"/>
      <c r="AT146" s="215"/>
      <c r="AU146" s="215"/>
      <c r="AV146" s="215"/>
      <c r="AW146" s="215"/>
      <c r="AX146" s="215"/>
      <c r="AY146" s="215"/>
      <c r="AZ146" s="215"/>
      <c r="BA146" s="215"/>
      <c r="BB146" s="215"/>
      <c r="BC146" s="215"/>
      <c r="BD146" s="215"/>
      <c r="BE146" s="215"/>
      <c r="BF146" s="215"/>
      <c r="BG146" s="215"/>
      <c r="BH146" s="215"/>
    </row>
    <row r="147" spans="1:60" ht="33.75" outlineLevel="2" x14ac:dyDescent="0.2">
      <c r="A147" s="222"/>
      <c r="B147" s="223"/>
      <c r="C147" s="264" t="s">
        <v>322</v>
      </c>
      <c r="D147" s="255"/>
      <c r="E147" s="255"/>
      <c r="F147" s="255"/>
      <c r="G147" s="255"/>
      <c r="H147" s="226"/>
      <c r="I147" s="226"/>
      <c r="J147" s="226"/>
      <c r="K147" s="226"/>
      <c r="L147" s="226"/>
      <c r="M147" s="226"/>
      <c r="N147" s="225"/>
      <c r="O147" s="225"/>
      <c r="P147" s="225"/>
      <c r="Q147" s="225"/>
      <c r="R147" s="226"/>
      <c r="S147" s="226"/>
      <c r="T147" s="226"/>
      <c r="U147" s="226"/>
      <c r="V147" s="226"/>
      <c r="W147" s="226"/>
      <c r="X147" s="226"/>
      <c r="Y147" s="226"/>
      <c r="Z147" s="215"/>
      <c r="AA147" s="215"/>
      <c r="AB147" s="215"/>
      <c r="AC147" s="215"/>
      <c r="AD147" s="215"/>
      <c r="AE147" s="215"/>
      <c r="AF147" s="215"/>
      <c r="AG147" s="215" t="s">
        <v>138</v>
      </c>
      <c r="AH147" s="215"/>
      <c r="AI147" s="215"/>
      <c r="AJ147" s="215"/>
      <c r="AK147" s="215"/>
      <c r="AL147" s="215"/>
      <c r="AM147" s="215"/>
      <c r="AN147" s="215"/>
      <c r="AO147" s="215"/>
      <c r="AP147" s="215"/>
      <c r="AQ147" s="215"/>
      <c r="AR147" s="215"/>
      <c r="AS147" s="215"/>
      <c r="AT147" s="215"/>
      <c r="AU147" s="215"/>
      <c r="AV147" s="215"/>
      <c r="AW147" s="215"/>
      <c r="AX147" s="215"/>
      <c r="AY147" s="215"/>
      <c r="AZ147" s="215"/>
      <c r="BA147" s="246" t="str">
        <f>C147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147" s="215"/>
      <c r="BC147" s="215"/>
      <c r="BD147" s="215"/>
      <c r="BE147" s="215"/>
      <c r="BF147" s="215"/>
      <c r="BG147" s="215"/>
      <c r="BH147" s="215"/>
    </row>
    <row r="148" spans="1:60" outlineLevel="1" x14ac:dyDescent="0.2">
      <c r="A148" s="238">
        <v>58</v>
      </c>
      <c r="B148" s="239" t="s">
        <v>323</v>
      </c>
      <c r="C148" s="259" t="s">
        <v>324</v>
      </c>
      <c r="D148" s="240" t="s">
        <v>325</v>
      </c>
      <c r="E148" s="241">
        <v>144</v>
      </c>
      <c r="F148" s="242"/>
      <c r="G148" s="243">
        <f>ROUND(E148*F148,2)</f>
        <v>0</v>
      </c>
      <c r="H148" s="242"/>
      <c r="I148" s="243">
        <f>ROUND(E148*H148,2)</f>
        <v>0</v>
      </c>
      <c r="J148" s="242"/>
      <c r="K148" s="243">
        <f>ROUND(E148*J148,2)</f>
        <v>0</v>
      </c>
      <c r="L148" s="243">
        <v>12</v>
      </c>
      <c r="M148" s="243">
        <f>G148*(1+L148/100)</f>
        <v>0</v>
      </c>
      <c r="N148" s="241">
        <v>0</v>
      </c>
      <c r="O148" s="241">
        <f>ROUND(E148*N148,2)</f>
        <v>0</v>
      </c>
      <c r="P148" s="241">
        <v>0</v>
      </c>
      <c r="Q148" s="241">
        <f>ROUND(E148*P148,2)</f>
        <v>0</v>
      </c>
      <c r="R148" s="243"/>
      <c r="S148" s="243" t="s">
        <v>153</v>
      </c>
      <c r="T148" s="244" t="s">
        <v>166</v>
      </c>
      <c r="U148" s="226">
        <v>0</v>
      </c>
      <c r="V148" s="226">
        <f>ROUND(E148*U148,2)</f>
        <v>0</v>
      </c>
      <c r="W148" s="226"/>
      <c r="X148" s="226" t="s">
        <v>304</v>
      </c>
      <c r="Y148" s="226" t="s">
        <v>116</v>
      </c>
      <c r="Z148" s="215"/>
      <c r="AA148" s="215"/>
      <c r="AB148" s="215"/>
      <c r="AC148" s="215"/>
      <c r="AD148" s="215"/>
      <c r="AE148" s="215"/>
      <c r="AF148" s="215"/>
      <c r="AG148" s="215" t="s">
        <v>306</v>
      </c>
      <c r="AH148" s="215"/>
      <c r="AI148" s="215"/>
      <c r="AJ148" s="215"/>
      <c r="AK148" s="215"/>
      <c r="AL148" s="215"/>
      <c r="AM148" s="215"/>
      <c r="AN148" s="215"/>
      <c r="AO148" s="215"/>
      <c r="AP148" s="215"/>
      <c r="AQ148" s="215"/>
      <c r="AR148" s="215"/>
      <c r="AS148" s="215"/>
      <c r="AT148" s="215"/>
      <c r="AU148" s="215"/>
      <c r="AV148" s="215"/>
      <c r="AW148" s="215"/>
      <c r="AX148" s="215"/>
      <c r="AY148" s="215"/>
      <c r="AZ148" s="215"/>
      <c r="BA148" s="215"/>
      <c r="BB148" s="215"/>
      <c r="BC148" s="215"/>
      <c r="BD148" s="215"/>
      <c r="BE148" s="215"/>
      <c r="BF148" s="215"/>
      <c r="BG148" s="215"/>
      <c r="BH148" s="215"/>
    </row>
    <row r="149" spans="1:60" outlineLevel="2" x14ac:dyDescent="0.2">
      <c r="A149" s="222"/>
      <c r="B149" s="223"/>
      <c r="C149" s="261" t="s">
        <v>326</v>
      </c>
      <c r="D149" s="228"/>
      <c r="E149" s="229">
        <v>144</v>
      </c>
      <c r="F149" s="226"/>
      <c r="G149" s="226"/>
      <c r="H149" s="226"/>
      <c r="I149" s="226"/>
      <c r="J149" s="226"/>
      <c r="K149" s="226"/>
      <c r="L149" s="226"/>
      <c r="M149" s="226"/>
      <c r="N149" s="225"/>
      <c r="O149" s="225"/>
      <c r="P149" s="225"/>
      <c r="Q149" s="225"/>
      <c r="R149" s="226"/>
      <c r="S149" s="226"/>
      <c r="T149" s="226"/>
      <c r="U149" s="226"/>
      <c r="V149" s="226"/>
      <c r="W149" s="226"/>
      <c r="X149" s="226"/>
      <c r="Y149" s="226"/>
      <c r="Z149" s="215"/>
      <c r="AA149" s="215"/>
      <c r="AB149" s="215"/>
      <c r="AC149" s="215"/>
      <c r="AD149" s="215"/>
      <c r="AE149" s="215"/>
      <c r="AF149" s="215"/>
      <c r="AG149" s="215" t="s">
        <v>121</v>
      </c>
      <c r="AH149" s="215">
        <v>5</v>
      </c>
      <c r="AI149" s="215"/>
      <c r="AJ149" s="215"/>
      <c r="AK149" s="215"/>
      <c r="AL149" s="215"/>
      <c r="AM149" s="215"/>
      <c r="AN149" s="215"/>
      <c r="AO149" s="215"/>
      <c r="AP149" s="215"/>
      <c r="AQ149" s="215"/>
      <c r="AR149" s="215"/>
      <c r="AS149" s="215"/>
      <c r="AT149" s="215"/>
      <c r="AU149" s="215"/>
      <c r="AV149" s="215"/>
      <c r="AW149" s="215"/>
      <c r="AX149" s="215"/>
      <c r="AY149" s="215"/>
      <c r="AZ149" s="215"/>
      <c r="BA149" s="215"/>
      <c r="BB149" s="215"/>
      <c r="BC149" s="215"/>
      <c r="BD149" s="215"/>
      <c r="BE149" s="215"/>
      <c r="BF149" s="215"/>
      <c r="BG149" s="215"/>
      <c r="BH149" s="215"/>
    </row>
    <row r="150" spans="1:60" x14ac:dyDescent="0.2">
      <c r="A150" s="3"/>
      <c r="B150" s="4"/>
      <c r="C150" s="267"/>
      <c r="D150" s="6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AE150">
        <v>12</v>
      </c>
      <c r="AF150">
        <v>21</v>
      </c>
      <c r="AG150" t="s">
        <v>94</v>
      </c>
    </row>
    <row r="151" spans="1:60" x14ac:dyDescent="0.2">
      <c r="A151" s="218"/>
      <c r="B151" s="219" t="s">
        <v>29</v>
      </c>
      <c r="C151" s="268"/>
      <c r="D151" s="220"/>
      <c r="E151" s="221"/>
      <c r="F151" s="221"/>
      <c r="G151" s="237">
        <f>G8+G23+G26+G29+G37+G105+G112+G123+G126+G137+G142</f>
        <v>0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AE151">
        <f>SUMIF(L7:L149,AE150,G7:G149)</f>
        <v>0</v>
      </c>
      <c r="AF151">
        <f>SUMIF(L7:L149,AF150,G7:G149)</f>
        <v>0</v>
      </c>
      <c r="AG151" t="s">
        <v>327</v>
      </c>
    </row>
    <row r="152" spans="1:60" x14ac:dyDescent="0.2">
      <c r="C152" s="269"/>
      <c r="D152" s="10"/>
      <c r="AG152" t="s">
        <v>328</v>
      </c>
    </row>
    <row r="153" spans="1:60" x14ac:dyDescent="0.2">
      <c r="D153" s="10"/>
    </row>
    <row r="154" spans="1:60" x14ac:dyDescent="0.2">
      <c r="D154" s="10"/>
    </row>
    <row r="155" spans="1:60" x14ac:dyDescent="0.2">
      <c r="D155" s="10"/>
    </row>
    <row r="156" spans="1:60" x14ac:dyDescent="0.2">
      <c r="D156" s="10"/>
    </row>
    <row r="157" spans="1:60" x14ac:dyDescent="0.2">
      <c r="D157" s="10"/>
    </row>
    <row r="158" spans="1:60" x14ac:dyDescent="0.2">
      <c r="D158" s="10"/>
    </row>
    <row r="159" spans="1:60" x14ac:dyDescent="0.2">
      <c r="D159" s="10"/>
    </row>
    <row r="160" spans="1:60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8sreeYUTvVi9Hisx9U5jERDAyunUdDv71mHf/C+4pCki5HA24bP4XX3gtfEnuHYgaPaZXajGWyhhWGxNlbYO7A==" saltValue="Z4QsqF5g3HmACQWkybPjCw==" spinCount="100000" sheet="1" formatRows="0"/>
  <mergeCells count="33">
    <mergeCell ref="C139:G139"/>
    <mergeCell ref="C141:G141"/>
    <mergeCell ref="C147:G147"/>
    <mergeCell ref="C104:G104"/>
    <mergeCell ref="C111:G111"/>
    <mergeCell ref="C122:G122"/>
    <mergeCell ref="C130:G130"/>
    <mergeCell ref="C135:G135"/>
    <mergeCell ref="C136:G136"/>
    <mergeCell ref="C72:G72"/>
    <mergeCell ref="C76:G76"/>
    <mergeCell ref="C79:G79"/>
    <mergeCell ref="C82:G82"/>
    <mergeCell ref="C92:G92"/>
    <mergeCell ref="C97:G97"/>
    <mergeCell ref="C55:G55"/>
    <mergeCell ref="C58:G58"/>
    <mergeCell ref="C59:G59"/>
    <mergeCell ref="C62:G62"/>
    <mergeCell ref="C66:G66"/>
    <mergeCell ref="C69:G69"/>
    <mergeCell ref="C19:G19"/>
    <mergeCell ref="C20:G20"/>
    <mergeCell ref="C28:G28"/>
    <mergeCell ref="C48:G48"/>
    <mergeCell ref="C49:G49"/>
    <mergeCell ref="C54:G54"/>
    <mergeCell ref="A1:G1"/>
    <mergeCell ref="C2:G2"/>
    <mergeCell ref="C3:G3"/>
    <mergeCell ref="C4:G4"/>
    <mergeCell ref="C10:G10"/>
    <mergeCell ref="C14:G1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D.1 D.1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'D.1 D.1 Pol'!Názvy_tisku</vt:lpstr>
      <vt:lpstr>oadresa</vt:lpstr>
      <vt:lpstr>Stavba!Objednatel</vt:lpstr>
      <vt:lpstr>Stavba!Objekt</vt:lpstr>
      <vt:lpstr>'D.1 D.1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Hanáček</dc:creator>
  <cp:lastModifiedBy>Patrik Hanáček</cp:lastModifiedBy>
  <cp:lastPrinted>2019-03-19T12:27:02Z</cp:lastPrinted>
  <dcterms:created xsi:type="dcterms:W3CDTF">2009-04-08T07:15:50Z</dcterms:created>
  <dcterms:modified xsi:type="dcterms:W3CDTF">2025-01-13T12:38:44Z</dcterms:modified>
</cp:coreProperties>
</file>