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Poptávané dřevostavby 2023\Nišovice_Dětská skupina\Nabídka 2024 - final\"/>
    </mc:Choice>
  </mc:AlternateContent>
  <bookViews>
    <workbookView xWindow="0" yWindow="0" windowWidth="0" windowHeight="0"/>
  </bookViews>
  <sheets>
    <sheet name="Rekapitulace stavby" sheetId="1" r:id="rId1"/>
    <sheet name="DS_Nisovice - DS_Nisovice..." sheetId="2" r:id="rId2"/>
    <sheet name="DS_Nisovice_pripoj - DS_N..." sheetId="3" r:id="rId3"/>
    <sheet name="DS_Nisovice_destova - DS_..." sheetId="4" r:id="rId4"/>
    <sheet name="DS_Nisovice_ZTI - DS_Niso..." sheetId="5" r:id="rId5"/>
    <sheet name="DS_Nisovice_vytapeni - DS..." sheetId="6" r:id="rId6"/>
    <sheet name="DS_Nisovice_VZT - DS_Niso..." sheetId="7" r:id="rId7"/>
    <sheet name="DS_Nisovice_elektroi - DS..." sheetId="8" r:id="rId8"/>
    <sheet name="DS_Nisovice_demolice - DS..." sheetId="9" r:id="rId9"/>
    <sheet name="DS_Nisovice_FVE - DS_Niso..." sheetId="10" r:id="rId10"/>
    <sheet name="DS_Nisovice_zp_ploch - DS..." sheetId="11" r:id="rId11"/>
  </sheets>
  <definedNames>
    <definedName name="_xlnm.Print_Area" localSheetId="0">'Rekapitulace stavby'!$D$4:$AO$76,'Rekapitulace stavby'!$C$82:$AQ$105</definedName>
    <definedName name="_xlnm.Print_Titles" localSheetId="0">'Rekapitulace stavby'!$92:$92</definedName>
    <definedName name="_xlnm._FilterDatabase" localSheetId="1" hidden="1">'DS_Nisovice - DS_Nisovice...'!$C$140:$K$541</definedName>
    <definedName name="_xlnm.Print_Area" localSheetId="1">'DS_Nisovice - DS_Nisovice...'!$C$4:$J$76,'DS_Nisovice - DS_Nisovice...'!$C$82:$J$122,'DS_Nisovice - DS_Nisovice...'!$C$128:$J$541</definedName>
    <definedName name="_xlnm.Print_Titles" localSheetId="1">'DS_Nisovice - DS_Nisovice...'!$140:$140</definedName>
    <definedName name="_xlnm._FilterDatabase" localSheetId="2" hidden="1">'DS_Nisovice_pripoj - DS_N...'!$C$125:$K$241</definedName>
    <definedName name="_xlnm.Print_Area" localSheetId="2">'DS_Nisovice_pripoj - DS_N...'!$C$4:$J$76,'DS_Nisovice_pripoj - DS_N...'!$C$82:$J$107,'DS_Nisovice_pripoj - DS_N...'!$C$113:$J$241</definedName>
    <definedName name="_xlnm.Print_Titles" localSheetId="2">'DS_Nisovice_pripoj - DS_N...'!$125:$125</definedName>
    <definedName name="_xlnm._FilterDatabase" localSheetId="3" hidden="1">'DS_Nisovice_destova - DS_...'!$C$127:$K$247</definedName>
    <definedName name="_xlnm.Print_Area" localSheetId="3">'DS_Nisovice_destova - DS_...'!$C$4:$J$76,'DS_Nisovice_destova - DS_...'!$C$82:$J$109,'DS_Nisovice_destova - DS_...'!$C$115:$J$247</definedName>
    <definedName name="_xlnm.Print_Titles" localSheetId="3">'DS_Nisovice_destova - DS_...'!$127:$127</definedName>
    <definedName name="_xlnm._FilterDatabase" localSheetId="4" hidden="1">'DS_Nisovice_ZTI - DS_Niso...'!$C$124:$K$257</definedName>
    <definedName name="_xlnm.Print_Area" localSheetId="4">'DS_Nisovice_ZTI - DS_Niso...'!$C$4:$J$76,'DS_Nisovice_ZTI - DS_Niso...'!$C$82:$J$106,'DS_Nisovice_ZTI - DS_Niso...'!$C$112:$J$257</definedName>
    <definedName name="_xlnm.Print_Titles" localSheetId="4">'DS_Nisovice_ZTI - DS_Niso...'!$124:$124</definedName>
    <definedName name="_xlnm._FilterDatabase" localSheetId="5" hidden="1">'DS_Nisovice_vytapeni - DS...'!$C$122:$K$202</definedName>
    <definedName name="_xlnm.Print_Area" localSheetId="5">'DS_Nisovice_vytapeni - DS...'!$C$4:$J$76,'DS_Nisovice_vytapeni - DS...'!$C$82:$J$104,'DS_Nisovice_vytapeni - DS...'!$C$110:$J$202</definedName>
    <definedName name="_xlnm.Print_Titles" localSheetId="5">'DS_Nisovice_vytapeni - DS...'!$122:$122</definedName>
    <definedName name="_xlnm._FilterDatabase" localSheetId="6" hidden="1">'DS_Nisovice_VZT - DS_Niso...'!$C$122:$K$208</definedName>
    <definedName name="_xlnm.Print_Area" localSheetId="6">'DS_Nisovice_VZT - DS_Niso...'!$C$4:$J$76,'DS_Nisovice_VZT - DS_Niso...'!$C$82:$J$104,'DS_Nisovice_VZT - DS_Niso...'!$C$110:$J$208</definedName>
    <definedName name="_xlnm.Print_Titles" localSheetId="6">'DS_Nisovice_VZT - DS_Niso...'!$122:$122</definedName>
    <definedName name="_xlnm._FilterDatabase" localSheetId="7" hidden="1">'DS_Nisovice_elektroi - DS...'!$C$119:$K$328</definedName>
    <definedName name="_xlnm.Print_Area" localSheetId="7">'DS_Nisovice_elektroi - DS...'!$C$4:$J$76,'DS_Nisovice_elektroi - DS...'!$C$82:$J$101,'DS_Nisovice_elektroi - DS...'!$C$107:$J$328</definedName>
    <definedName name="_xlnm.Print_Titles" localSheetId="7">'DS_Nisovice_elektroi - DS...'!$119:$119</definedName>
    <definedName name="_xlnm._FilterDatabase" localSheetId="8" hidden="1">'DS_Nisovice_demolice - DS...'!$C$124:$K$246</definedName>
    <definedName name="_xlnm.Print_Area" localSheetId="8">'DS_Nisovice_demolice - DS...'!$C$4:$J$76,'DS_Nisovice_demolice - DS...'!$C$82:$J$106,'DS_Nisovice_demolice - DS...'!$C$112:$J$246</definedName>
    <definedName name="_xlnm.Print_Titles" localSheetId="8">'DS_Nisovice_demolice - DS...'!$124:$124</definedName>
    <definedName name="_xlnm._FilterDatabase" localSheetId="9" hidden="1">'DS_Nisovice_FVE - DS_Niso...'!$C$116:$K$120</definedName>
    <definedName name="_xlnm.Print_Area" localSheetId="9">'DS_Nisovice_FVE - DS_Niso...'!$C$4:$J$76,'DS_Nisovice_FVE - DS_Niso...'!$C$82:$J$98,'DS_Nisovice_FVE - DS_Niso...'!$C$104:$J$120</definedName>
    <definedName name="_xlnm.Print_Titles" localSheetId="9">'DS_Nisovice_FVE - DS_Niso...'!$116:$116</definedName>
    <definedName name="_xlnm._FilterDatabase" localSheetId="10" hidden="1">'DS_Nisovice_zp_ploch - DS...'!$C$127:$K$322</definedName>
    <definedName name="_xlnm.Print_Area" localSheetId="10">'DS_Nisovice_zp_ploch - DS...'!$C$4:$J$76,'DS_Nisovice_zp_ploch - DS...'!$C$82:$J$109,'DS_Nisovice_zp_ploch - DS...'!$C$115:$J$322</definedName>
    <definedName name="_xlnm.Print_Titles" localSheetId="10">'DS_Nisovice_zp_ploch - DS...'!$127:$127</definedName>
  </definedNames>
  <calcPr/>
</workbook>
</file>

<file path=xl/calcChain.xml><?xml version="1.0" encoding="utf-8"?>
<calcChain xmlns="http://schemas.openxmlformats.org/spreadsheetml/2006/main">
  <c i="11" l="1" r="J322"/>
  <c r="T311"/>
  <c r="P301"/>
  <c r="T272"/>
  <c r="J37"/>
  <c r="J36"/>
  <c i="1" r="AY104"/>
  <c i="11" r="J35"/>
  <c i="1" r="AX104"/>
  <c i="11" r="J108"/>
  <c r="BI321"/>
  <c r="BH321"/>
  <c r="BG321"/>
  <c r="BF321"/>
  <c r="T321"/>
  <c r="R321"/>
  <c r="P321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2"/>
  <c r="BH312"/>
  <c r="BG312"/>
  <c r="BF312"/>
  <c r="T312"/>
  <c r="R312"/>
  <c r="P312"/>
  <c r="BI310"/>
  <c r="BH310"/>
  <c r="BG310"/>
  <c r="BF310"/>
  <c r="T310"/>
  <c r="R310"/>
  <c r="P310"/>
  <c r="BI306"/>
  <c r="BH306"/>
  <c r="BG306"/>
  <c r="BF306"/>
  <c r="T306"/>
  <c r="R306"/>
  <c r="P306"/>
  <c r="BI302"/>
  <c r="BH302"/>
  <c r="BG302"/>
  <c r="BF302"/>
  <c r="T302"/>
  <c r="R302"/>
  <c r="P302"/>
  <c r="BI300"/>
  <c r="BH300"/>
  <c r="BG300"/>
  <c r="BF300"/>
  <c r="T300"/>
  <c r="T299"/>
  <c r="R300"/>
  <c r="R299"/>
  <c r="P300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86"/>
  <c r="BH286"/>
  <c r="BG286"/>
  <c r="BF286"/>
  <c r="T286"/>
  <c r="R286"/>
  <c r="P286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3"/>
  <c r="BH273"/>
  <c r="BG273"/>
  <c r="BF273"/>
  <c r="T273"/>
  <c r="R273"/>
  <c r="P273"/>
  <c r="BI268"/>
  <c r="BH268"/>
  <c r="BG268"/>
  <c r="BF268"/>
  <c r="T268"/>
  <c r="R268"/>
  <c r="P268"/>
  <c r="BI265"/>
  <c r="BH265"/>
  <c r="BG265"/>
  <c r="BF265"/>
  <c r="T265"/>
  <c r="R265"/>
  <c r="P265"/>
  <c r="BI259"/>
  <c r="BH259"/>
  <c r="BG259"/>
  <c r="BF259"/>
  <c r="T259"/>
  <c r="R259"/>
  <c r="P259"/>
  <c r="BI254"/>
  <c r="BH254"/>
  <c r="BG254"/>
  <c r="BF254"/>
  <c r="T254"/>
  <c r="R254"/>
  <c r="P254"/>
  <c r="BI250"/>
  <c r="BH250"/>
  <c r="BG250"/>
  <c r="BF250"/>
  <c r="T250"/>
  <c r="R250"/>
  <c r="P250"/>
  <c r="BI247"/>
  <c r="BH247"/>
  <c r="BG247"/>
  <c r="BF247"/>
  <c r="T247"/>
  <c r="R247"/>
  <c r="P247"/>
  <c r="BI243"/>
  <c r="BH243"/>
  <c r="BG243"/>
  <c r="BF243"/>
  <c r="T243"/>
  <c r="R243"/>
  <c r="P243"/>
  <c r="BI242"/>
  <c r="BH242"/>
  <c r="BG242"/>
  <c r="BF242"/>
  <c r="T242"/>
  <c r="R242"/>
  <c r="P242"/>
  <c r="BI239"/>
  <c r="BH239"/>
  <c r="BG239"/>
  <c r="BF239"/>
  <c r="T239"/>
  <c r="R239"/>
  <c r="P239"/>
  <c r="BI235"/>
  <c r="BH235"/>
  <c r="BG235"/>
  <c r="BF235"/>
  <c r="T235"/>
  <c r="R235"/>
  <c r="P235"/>
  <c r="BI232"/>
  <c r="BH232"/>
  <c r="BG232"/>
  <c r="BF232"/>
  <c r="T232"/>
  <c r="R232"/>
  <c r="P232"/>
  <c r="BI228"/>
  <c r="BH228"/>
  <c r="BG228"/>
  <c r="BF228"/>
  <c r="T228"/>
  <c r="R228"/>
  <c r="P228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79"/>
  <c r="BH179"/>
  <c r="BG179"/>
  <c r="BF179"/>
  <c r="T179"/>
  <c r="R179"/>
  <c r="P179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4"/>
  <c r="BH164"/>
  <c r="BG164"/>
  <c r="BF164"/>
  <c r="T164"/>
  <c r="T163"/>
  <c r="R164"/>
  <c r="R163"/>
  <c r="P164"/>
  <c r="P163"/>
  <c r="BI159"/>
  <c r="BH159"/>
  <c r="BG159"/>
  <c r="BF159"/>
  <c r="T159"/>
  <c r="R159"/>
  <c r="P159"/>
  <c r="BI158"/>
  <c r="BH158"/>
  <c r="BG158"/>
  <c r="BF158"/>
  <c r="T158"/>
  <c r="R158"/>
  <c r="P158"/>
  <c r="BI154"/>
  <c r="BH154"/>
  <c r="BG154"/>
  <c r="BF154"/>
  <c r="T154"/>
  <c r="R154"/>
  <c r="P154"/>
  <c r="BI153"/>
  <c r="BH153"/>
  <c r="BG153"/>
  <c r="BF153"/>
  <c r="T153"/>
  <c r="R153"/>
  <c r="P153"/>
  <c r="BI147"/>
  <c r="BH147"/>
  <c r="BG147"/>
  <c r="BF147"/>
  <c r="T147"/>
  <c r="R147"/>
  <c r="P147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39"/>
  <c r="BH139"/>
  <c r="BG139"/>
  <c r="BF139"/>
  <c r="T139"/>
  <c r="R139"/>
  <c r="P139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F122"/>
  <c r="E120"/>
  <c r="F89"/>
  <c r="E87"/>
  <c r="J24"/>
  <c r="E24"/>
  <c r="J125"/>
  <c r="J23"/>
  <c r="J21"/>
  <c r="E21"/>
  <c r="J91"/>
  <c r="J20"/>
  <c r="J18"/>
  <c r="E18"/>
  <c r="F92"/>
  <c r="J17"/>
  <c r="J15"/>
  <c r="E15"/>
  <c r="F124"/>
  <c r="J14"/>
  <c r="J12"/>
  <c r="J89"/>
  <c r="E7"/>
  <c r="E85"/>
  <c i="10" r="J37"/>
  <c r="J36"/>
  <c i="1" r="AY103"/>
  <c i="10" r="J35"/>
  <c i="1" r="AX103"/>
  <c i="10" r="BI119"/>
  <c r="BH119"/>
  <c r="BG119"/>
  <c r="BF119"/>
  <c r="T119"/>
  <c r="T118"/>
  <c r="T117"/>
  <c r="R119"/>
  <c r="R118"/>
  <c r="R117"/>
  <c r="P119"/>
  <c r="P118"/>
  <c r="P117"/>
  <c i="1" r="AU103"/>
  <c i="10" r="J113"/>
  <c r="F113"/>
  <c r="F111"/>
  <c r="E109"/>
  <c r="J91"/>
  <c r="F91"/>
  <c r="F89"/>
  <c r="E87"/>
  <c r="J24"/>
  <c r="E24"/>
  <c r="J114"/>
  <c r="J23"/>
  <c r="J18"/>
  <c r="E18"/>
  <c r="F114"/>
  <c r="J17"/>
  <c r="J12"/>
  <c r="J111"/>
  <c r="E7"/>
  <c r="E107"/>
  <c i="9" r="J246"/>
  <c r="J37"/>
  <c r="J36"/>
  <c i="1" r="AY102"/>
  <c i="9" r="J35"/>
  <c i="1" r="AX102"/>
  <c i="9" r="J105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T235"/>
  <c r="R236"/>
  <c r="R235"/>
  <c r="P236"/>
  <c r="P235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4"/>
  <c r="BH214"/>
  <c r="BG214"/>
  <c r="BF214"/>
  <c r="T214"/>
  <c r="R214"/>
  <c r="P214"/>
  <c r="BI211"/>
  <c r="BH211"/>
  <c r="BG211"/>
  <c r="BF211"/>
  <c r="T211"/>
  <c r="R211"/>
  <c r="P211"/>
  <c r="BI207"/>
  <c r="BH207"/>
  <c r="BG207"/>
  <c r="BF207"/>
  <c r="T207"/>
  <c r="R207"/>
  <c r="P207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6"/>
  <c r="BH146"/>
  <c r="BG146"/>
  <c r="BF146"/>
  <c r="T146"/>
  <c r="R146"/>
  <c r="P146"/>
  <c r="BI141"/>
  <c r="BH141"/>
  <c r="BG141"/>
  <c r="BF141"/>
  <c r="T141"/>
  <c r="R141"/>
  <c r="P141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F119"/>
  <c r="E117"/>
  <c r="F89"/>
  <c r="E87"/>
  <c r="J24"/>
  <c r="E24"/>
  <c r="J122"/>
  <c r="J23"/>
  <c r="J21"/>
  <c r="E21"/>
  <c r="J121"/>
  <c r="J20"/>
  <c r="J18"/>
  <c r="E18"/>
  <c r="F92"/>
  <c r="J17"/>
  <c r="J15"/>
  <c r="E15"/>
  <c r="F121"/>
  <c r="J14"/>
  <c r="J12"/>
  <c r="J89"/>
  <c r="E7"/>
  <c r="E85"/>
  <c i="8" r="J328"/>
  <c r="J37"/>
  <c r="J36"/>
  <c i="1" r="AY101"/>
  <c i="8" r="J35"/>
  <c i="1" r="AX101"/>
  <c i="8" r="J100"/>
  <c r="BI325"/>
  <c r="BH325"/>
  <c r="BG325"/>
  <c r="BF325"/>
  <c r="T325"/>
  <c r="R325"/>
  <c r="P325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5"/>
  <c r="BH305"/>
  <c r="BG305"/>
  <c r="BF305"/>
  <c r="T305"/>
  <c r="R305"/>
  <c r="P305"/>
  <c r="BI301"/>
  <c r="BH301"/>
  <c r="BG301"/>
  <c r="BF301"/>
  <c r="T301"/>
  <c r="R301"/>
  <c r="P301"/>
  <c r="BI300"/>
  <c r="BH300"/>
  <c r="BG300"/>
  <c r="BF300"/>
  <c r="T300"/>
  <c r="R300"/>
  <c r="P300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69"/>
  <c r="BH269"/>
  <c r="BG269"/>
  <c r="BF269"/>
  <c r="T269"/>
  <c r="R269"/>
  <c r="P269"/>
  <c r="BI268"/>
  <c r="BH268"/>
  <c r="BG268"/>
  <c r="BF268"/>
  <c r="T268"/>
  <c r="R268"/>
  <c r="P268"/>
  <c r="BI264"/>
  <c r="BH264"/>
  <c r="BG264"/>
  <c r="BF264"/>
  <c r="T264"/>
  <c r="R264"/>
  <c r="P264"/>
  <c r="BI263"/>
  <c r="BH263"/>
  <c r="BG263"/>
  <c r="BF263"/>
  <c r="T263"/>
  <c r="R263"/>
  <c r="P263"/>
  <c r="BI259"/>
  <c r="BH259"/>
  <c r="BG259"/>
  <c r="BF259"/>
  <c r="T259"/>
  <c r="R259"/>
  <c r="P259"/>
  <c r="BI258"/>
  <c r="BH258"/>
  <c r="BG258"/>
  <c r="BF258"/>
  <c r="T258"/>
  <c r="R258"/>
  <c r="P258"/>
  <c r="BI254"/>
  <c r="BH254"/>
  <c r="BG254"/>
  <c r="BF254"/>
  <c r="T254"/>
  <c r="R254"/>
  <c r="P254"/>
  <c r="BI253"/>
  <c r="BH253"/>
  <c r="BG253"/>
  <c r="BF253"/>
  <c r="T253"/>
  <c r="R253"/>
  <c r="P253"/>
  <c r="BI249"/>
  <c r="BH249"/>
  <c r="BG249"/>
  <c r="BF249"/>
  <c r="T249"/>
  <c r="R249"/>
  <c r="P249"/>
  <c r="BI248"/>
  <c r="BH248"/>
  <c r="BG248"/>
  <c r="BF248"/>
  <c r="T248"/>
  <c r="R248"/>
  <c r="P248"/>
  <c r="BI244"/>
  <c r="BH244"/>
  <c r="BG244"/>
  <c r="BF244"/>
  <c r="T244"/>
  <c r="R244"/>
  <c r="P244"/>
  <c r="BI243"/>
  <c r="BH243"/>
  <c r="BG243"/>
  <c r="BF243"/>
  <c r="T243"/>
  <c r="R243"/>
  <c r="P243"/>
  <c r="BI239"/>
  <c r="BH239"/>
  <c r="BG239"/>
  <c r="BF239"/>
  <c r="T239"/>
  <c r="R239"/>
  <c r="P239"/>
  <c r="BI238"/>
  <c r="BH238"/>
  <c r="BG238"/>
  <c r="BF238"/>
  <c r="T238"/>
  <c r="R238"/>
  <c r="P238"/>
  <c r="BI234"/>
  <c r="BH234"/>
  <c r="BG234"/>
  <c r="BF234"/>
  <c r="T234"/>
  <c r="R234"/>
  <c r="P234"/>
  <c r="BI233"/>
  <c r="BH233"/>
  <c r="BG233"/>
  <c r="BF233"/>
  <c r="T233"/>
  <c r="R233"/>
  <c r="P233"/>
  <c r="BI229"/>
  <c r="BH229"/>
  <c r="BG229"/>
  <c r="BF229"/>
  <c r="T229"/>
  <c r="R229"/>
  <c r="P229"/>
  <c r="BI228"/>
  <c r="BH228"/>
  <c r="BG228"/>
  <c r="BF228"/>
  <c r="T228"/>
  <c r="R228"/>
  <c r="P228"/>
  <c r="BI224"/>
  <c r="BH224"/>
  <c r="BG224"/>
  <c r="BF224"/>
  <c r="T224"/>
  <c r="R224"/>
  <c r="P224"/>
  <c r="BI223"/>
  <c r="BH223"/>
  <c r="BG223"/>
  <c r="BF223"/>
  <c r="T223"/>
  <c r="R223"/>
  <c r="P223"/>
  <c r="BI219"/>
  <c r="BH219"/>
  <c r="BG219"/>
  <c r="BF219"/>
  <c r="T219"/>
  <c r="R219"/>
  <c r="P219"/>
  <c r="BI218"/>
  <c r="BH218"/>
  <c r="BG218"/>
  <c r="BF218"/>
  <c r="T218"/>
  <c r="R218"/>
  <c r="P218"/>
  <c r="BI214"/>
  <c r="BH214"/>
  <c r="BG214"/>
  <c r="BF214"/>
  <c r="T214"/>
  <c r="R214"/>
  <c r="P214"/>
  <c r="BI213"/>
  <c r="BH213"/>
  <c r="BG213"/>
  <c r="BF213"/>
  <c r="T213"/>
  <c r="R213"/>
  <c r="P213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78"/>
  <c r="BH178"/>
  <c r="BG178"/>
  <c r="BF178"/>
  <c r="T178"/>
  <c r="R178"/>
  <c r="P178"/>
  <c r="BI177"/>
  <c r="BH177"/>
  <c r="BG177"/>
  <c r="BF177"/>
  <c r="T177"/>
  <c r="R177"/>
  <c r="P177"/>
  <c r="BI173"/>
  <c r="BH173"/>
  <c r="BG173"/>
  <c r="BF173"/>
  <c r="T173"/>
  <c r="R173"/>
  <c r="P173"/>
  <c r="BI172"/>
  <c r="BH172"/>
  <c r="BG172"/>
  <c r="BF172"/>
  <c r="T172"/>
  <c r="R172"/>
  <c r="P172"/>
  <c r="BI168"/>
  <c r="BH168"/>
  <c r="BG168"/>
  <c r="BF168"/>
  <c r="T168"/>
  <c r="R168"/>
  <c r="P168"/>
  <c r="BI167"/>
  <c r="BH167"/>
  <c r="BG167"/>
  <c r="BF167"/>
  <c r="T167"/>
  <c r="R167"/>
  <c r="P167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28"/>
  <c r="BH128"/>
  <c r="BG128"/>
  <c r="BF128"/>
  <c r="T128"/>
  <c r="R128"/>
  <c r="P128"/>
  <c r="BI127"/>
  <c r="BH127"/>
  <c r="BG127"/>
  <c r="BF127"/>
  <c r="T127"/>
  <c r="R127"/>
  <c r="P127"/>
  <c r="BI123"/>
  <c r="BH123"/>
  <c r="BG123"/>
  <c r="BF123"/>
  <c r="T123"/>
  <c r="R123"/>
  <c r="P123"/>
  <c r="BI122"/>
  <c r="BH122"/>
  <c r="BG122"/>
  <c r="BF122"/>
  <c r="T122"/>
  <c r="R122"/>
  <c r="P122"/>
  <c r="J116"/>
  <c r="F116"/>
  <c r="F114"/>
  <c r="E112"/>
  <c r="J91"/>
  <c r="F91"/>
  <c r="F89"/>
  <c r="E87"/>
  <c r="J24"/>
  <c r="E24"/>
  <c r="J117"/>
  <c r="J23"/>
  <c r="J18"/>
  <c r="E18"/>
  <c r="F92"/>
  <c r="J17"/>
  <c r="J12"/>
  <c r="J114"/>
  <c r="E7"/>
  <c r="E110"/>
  <c i="7" r="J208"/>
  <c r="J37"/>
  <c r="J36"/>
  <c i="1" r="AY100"/>
  <c i="7" r="J35"/>
  <c i="1" r="AX100"/>
  <c i="7" r="J103"/>
  <c r="BI207"/>
  <c r="BH207"/>
  <c r="BG207"/>
  <c r="BF207"/>
  <c r="T207"/>
  <c r="T206"/>
  <c r="R207"/>
  <c r="R206"/>
  <c r="P207"/>
  <c r="P206"/>
  <c r="BI205"/>
  <c r="BH205"/>
  <c r="BG205"/>
  <c r="BF205"/>
  <c r="T205"/>
  <c r="R205"/>
  <c r="P205"/>
  <c r="BI204"/>
  <c r="BH204"/>
  <c r="BG204"/>
  <c r="BF204"/>
  <c r="T204"/>
  <c r="R204"/>
  <c r="P204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4"/>
  <c r="BH184"/>
  <c r="BG184"/>
  <c r="BF184"/>
  <c r="T184"/>
  <c r="R184"/>
  <c r="P184"/>
  <c r="BI181"/>
  <c r="BH181"/>
  <c r="BG181"/>
  <c r="BF181"/>
  <c r="T181"/>
  <c r="R181"/>
  <c r="P181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67"/>
  <c r="BH167"/>
  <c r="BG167"/>
  <c r="BF167"/>
  <c r="T167"/>
  <c r="R167"/>
  <c r="P167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8"/>
  <c r="BH148"/>
  <c r="BG148"/>
  <c r="BF148"/>
  <c r="T148"/>
  <c r="R148"/>
  <c r="P148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119"/>
  <c r="F119"/>
  <c r="F117"/>
  <c r="E115"/>
  <c r="J91"/>
  <c r="F91"/>
  <c r="F89"/>
  <c r="E87"/>
  <c r="J24"/>
  <c r="E24"/>
  <c r="J120"/>
  <c r="J23"/>
  <c r="J18"/>
  <c r="E18"/>
  <c r="F92"/>
  <c r="J17"/>
  <c r="J12"/>
  <c r="J117"/>
  <c r="E7"/>
  <c r="E85"/>
  <c i="6" r="J202"/>
  <c r="J37"/>
  <c r="J36"/>
  <c i="1" r="AY99"/>
  <c i="6" r="J35"/>
  <c i="1" r="AX99"/>
  <c i="6" r="J103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1"/>
  <c r="BH151"/>
  <c r="BG151"/>
  <c r="BF151"/>
  <c r="T151"/>
  <c r="R151"/>
  <c r="P151"/>
  <c r="BI150"/>
  <c r="BH150"/>
  <c r="BG150"/>
  <c r="BF150"/>
  <c r="T150"/>
  <c r="R150"/>
  <c r="P150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119"/>
  <c r="F119"/>
  <c r="F117"/>
  <c r="E115"/>
  <c r="J91"/>
  <c r="F91"/>
  <c r="F89"/>
  <c r="E87"/>
  <c r="J24"/>
  <c r="E24"/>
  <c r="J92"/>
  <c r="J23"/>
  <c r="J18"/>
  <c r="E18"/>
  <c r="F92"/>
  <c r="J17"/>
  <c r="J12"/>
  <c r="J89"/>
  <c r="E7"/>
  <c r="E85"/>
  <c i="5" r="J257"/>
  <c r="J37"/>
  <c r="J36"/>
  <c i="1" r="AY98"/>
  <c i="5" r="J35"/>
  <c i="1" r="AX98"/>
  <c i="5" r="J105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1"/>
  <c r="BH231"/>
  <c r="BG231"/>
  <c r="BF231"/>
  <c r="T231"/>
  <c r="R231"/>
  <c r="P231"/>
  <c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T158"/>
  <c r="R159"/>
  <c r="R158"/>
  <c r="P159"/>
  <c r="P158"/>
  <c r="BI155"/>
  <c r="BH155"/>
  <c r="BG155"/>
  <c r="BF155"/>
  <c r="T155"/>
  <c r="T154"/>
  <c r="R155"/>
  <c r="R154"/>
  <c r="P155"/>
  <c r="P154"/>
  <c r="BI151"/>
  <c r="BH151"/>
  <c r="BG151"/>
  <c r="BF151"/>
  <c r="T151"/>
  <c r="T150"/>
  <c r="R151"/>
  <c r="R150"/>
  <c r="P151"/>
  <c r="P150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J121"/>
  <c r="F121"/>
  <c r="F119"/>
  <c r="E117"/>
  <c r="J91"/>
  <c r="F91"/>
  <c r="F89"/>
  <c r="E87"/>
  <c r="J24"/>
  <c r="E24"/>
  <c r="J122"/>
  <c r="J23"/>
  <c r="J18"/>
  <c r="E18"/>
  <c r="F122"/>
  <c r="J17"/>
  <c r="J12"/>
  <c r="J89"/>
  <c r="E7"/>
  <c r="E115"/>
  <c i="4" r="J247"/>
  <c r="J130"/>
  <c r="J129"/>
  <c r="J37"/>
  <c r="J36"/>
  <c i="1" r="AY97"/>
  <c i="4" r="J35"/>
  <c i="1" r="AX97"/>
  <c i="4" r="J108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0"/>
  <c r="BH240"/>
  <c r="BG240"/>
  <c r="BF240"/>
  <c r="T240"/>
  <c r="T239"/>
  <c r="R240"/>
  <c r="R239"/>
  <c r="P240"/>
  <c r="P239"/>
  <c r="BI238"/>
  <c r="BH238"/>
  <c r="BG238"/>
  <c r="BF238"/>
  <c r="T238"/>
  <c r="T237"/>
  <c r="R238"/>
  <c r="R237"/>
  <c r="P238"/>
  <c r="P237"/>
  <c r="BI236"/>
  <c r="BH236"/>
  <c r="BG236"/>
  <c r="BF236"/>
  <c r="T236"/>
  <c r="T235"/>
  <c r="R236"/>
  <c r="R235"/>
  <c r="P236"/>
  <c r="P235"/>
  <c r="BI232"/>
  <c r="BH232"/>
  <c r="BG232"/>
  <c r="BF232"/>
  <c r="T232"/>
  <c r="R232"/>
  <c r="P232"/>
  <c r="BI229"/>
  <c r="BH229"/>
  <c r="BG229"/>
  <c r="BF229"/>
  <c r="T229"/>
  <c r="R229"/>
  <c r="P229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199"/>
  <c r="BH199"/>
  <c r="BG199"/>
  <c r="BF199"/>
  <c r="T199"/>
  <c r="R199"/>
  <c r="P199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2"/>
  <c r="BH182"/>
  <c r="BG182"/>
  <c r="BF182"/>
  <c r="T182"/>
  <c r="T181"/>
  <c r="R182"/>
  <c r="R181"/>
  <c r="P182"/>
  <c r="P181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9"/>
  <c r="BH139"/>
  <c r="BG139"/>
  <c r="BF139"/>
  <c r="T139"/>
  <c r="R139"/>
  <c r="P139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J98"/>
  <c r="J97"/>
  <c r="J124"/>
  <c r="F124"/>
  <c r="F122"/>
  <c r="E120"/>
  <c r="J91"/>
  <c r="F91"/>
  <c r="F89"/>
  <c r="E87"/>
  <c r="J24"/>
  <c r="E24"/>
  <c r="J92"/>
  <c r="J23"/>
  <c r="J18"/>
  <c r="E18"/>
  <c r="F125"/>
  <c r="J17"/>
  <c r="J12"/>
  <c r="J122"/>
  <c r="E7"/>
  <c r="E85"/>
  <c i="3" r="J241"/>
  <c r="J37"/>
  <c r="J36"/>
  <c i="1" r="AY96"/>
  <c i="3" r="J35"/>
  <c i="1" r="AX96"/>
  <c i="3" r="J106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T227"/>
  <c r="R228"/>
  <c r="R227"/>
  <c r="P228"/>
  <c r="P227"/>
  <c r="BI226"/>
  <c r="BH226"/>
  <c r="BG226"/>
  <c r="BF226"/>
  <c r="T226"/>
  <c r="T225"/>
  <c r="R226"/>
  <c r="R225"/>
  <c r="P226"/>
  <c r="P225"/>
  <c r="BI222"/>
  <c r="BH222"/>
  <c r="BG222"/>
  <c r="BF222"/>
  <c r="T222"/>
  <c r="R222"/>
  <c r="P222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3"/>
  <c r="BH193"/>
  <c r="BG193"/>
  <c r="BF193"/>
  <c r="T193"/>
  <c r="R193"/>
  <c r="P193"/>
  <c r="BI189"/>
  <c r="BH189"/>
  <c r="BG189"/>
  <c r="BF189"/>
  <c r="T189"/>
  <c r="R189"/>
  <c r="P189"/>
  <c r="BI188"/>
  <c r="BH188"/>
  <c r="BG188"/>
  <c r="BF188"/>
  <c r="T188"/>
  <c r="R188"/>
  <c r="P188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0"/>
  <c r="BH170"/>
  <c r="BG170"/>
  <c r="BF170"/>
  <c r="T170"/>
  <c r="T169"/>
  <c r="R170"/>
  <c r="R169"/>
  <c r="P170"/>
  <c r="P169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49"/>
  <c r="BH149"/>
  <c r="BG149"/>
  <c r="BF149"/>
  <c r="T149"/>
  <c r="R149"/>
  <c r="P149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5"/>
  <c r="BH135"/>
  <c r="BG135"/>
  <c r="BF135"/>
  <c r="T135"/>
  <c r="R135"/>
  <c r="P135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J122"/>
  <c r="F122"/>
  <c r="F120"/>
  <c r="E118"/>
  <c r="J91"/>
  <c r="F91"/>
  <c r="F89"/>
  <c r="E87"/>
  <c r="J24"/>
  <c r="E24"/>
  <c r="J123"/>
  <c r="J23"/>
  <c r="J18"/>
  <c r="E18"/>
  <c r="F92"/>
  <c r="J17"/>
  <c r="J12"/>
  <c r="J120"/>
  <c r="E7"/>
  <c r="E116"/>
  <c i="2" r="J37"/>
  <c r="J36"/>
  <c i="1" r="AY95"/>
  <c i="2" r="J35"/>
  <c i="1" r="AX95"/>
  <c i="2" r="BI541"/>
  <c r="BH541"/>
  <c r="BG541"/>
  <c r="BF541"/>
  <c r="T541"/>
  <c r="R541"/>
  <c r="P541"/>
  <c r="BI540"/>
  <c r="BH540"/>
  <c r="BG540"/>
  <c r="BF540"/>
  <c r="T540"/>
  <c r="R540"/>
  <c r="P540"/>
  <c r="BI539"/>
  <c r="BH539"/>
  <c r="BG539"/>
  <c r="BF539"/>
  <c r="T539"/>
  <c r="R539"/>
  <c r="P539"/>
  <c r="BI538"/>
  <c r="BH538"/>
  <c r="BG538"/>
  <c r="BF538"/>
  <c r="T538"/>
  <c r="R538"/>
  <c r="P538"/>
  <c r="BI537"/>
  <c r="BH537"/>
  <c r="BG537"/>
  <c r="BF537"/>
  <c r="T537"/>
  <c r="R537"/>
  <c r="P537"/>
  <c r="BI536"/>
  <c r="BH536"/>
  <c r="BG536"/>
  <c r="BF536"/>
  <c r="T536"/>
  <c r="R536"/>
  <c r="P536"/>
  <c r="BI535"/>
  <c r="BH535"/>
  <c r="BG535"/>
  <c r="BF535"/>
  <c r="T535"/>
  <c r="R535"/>
  <c r="P535"/>
  <c r="BI534"/>
  <c r="BH534"/>
  <c r="BG534"/>
  <c r="BF534"/>
  <c r="T534"/>
  <c r="R534"/>
  <c r="P534"/>
  <c r="BI533"/>
  <c r="BH533"/>
  <c r="BG533"/>
  <c r="BF533"/>
  <c r="T533"/>
  <c r="R533"/>
  <c r="P533"/>
  <c r="BI532"/>
  <c r="BH532"/>
  <c r="BG532"/>
  <c r="BF532"/>
  <c r="T532"/>
  <c r="R532"/>
  <c r="P532"/>
  <c r="BI530"/>
  <c r="BH530"/>
  <c r="BG530"/>
  <c r="BF530"/>
  <c r="T530"/>
  <c r="T529"/>
  <c r="R530"/>
  <c r="R529"/>
  <c r="P530"/>
  <c r="P529"/>
  <c r="BI526"/>
  <c r="BH526"/>
  <c r="BG526"/>
  <c r="BF526"/>
  <c r="T526"/>
  <c r="R526"/>
  <c r="P526"/>
  <c r="BI523"/>
  <c r="BH523"/>
  <c r="BG523"/>
  <c r="BF523"/>
  <c r="T523"/>
  <c r="R523"/>
  <c r="P523"/>
  <c r="BI519"/>
  <c r="BH519"/>
  <c r="BG519"/>
  <c r="BF519"/>
  <c r="T519"/>
  <c r="R519"/>
  <c r="P519"/>
  <c r="BI517"/>
  <c r="BH517"/>
  <c r="BG517"/>
  <c r="BF517"/>
  <c r="T517"/>
  <c r="R517"/>
  <c r="P517"/>
  <c r="BI514"/>
  <c r="BH514"/>
  <c r="BG514"/>
  <c r="BF514"/>
  <c r="T514"/>
  <c r="R514"/>
  <c r="P514"/>
  <c r="BI511"/>
  <c r="BH511"/>
  <c r="BG511"/>
  <c r="BF511"/>
  <c r="T511"/>
  <c r="R511"/>
  <c r="P511"/>
  <c r="BI508"/>
  <c r="BH508"/>
  <c r="BG508"/>
  <c r="BF508"/>
  <c r="T508"/>
  <c r="R508"/>
  <c r="P508"/>
  <c r="BI503"/>
  <c r="BH503"/>
  <c r="BG503"/>
  <c r="BF503"/>
  <c r="T503"/>
  <c r="R503"/>
  <c r="P503"/>
  <c r="BI500"/>
  <c r="BH500"/>
  <c r="BG500"/>
  <c r="BF500"/>
  <c r="T500"/>
  <c r="R500"/>
  <c r="P500"/>
  <c r="BI497"/>
  <c r="BH497"/>
  <c r="BG497"/>
  <c r="BF497"/>
  <c r="T497"/>
  <c r="R497"/>
  <c r="P497"/>
  <c r="BI492"/>
  <c r="BH492"/>
  <c r="BG492"/>
  <c r="BF492"/>
  <c r="T492"/>
  <c r="R492"/>
  <c r="P492"/>
  <c r="BI490"/>
  <c r="BH490"/>
  <c r="BG490"/>
  <c r="BF490"/>
  <c r="T490"/>
  <c r="R490"/>
  <c r="P490"/>
  <c r="BI481"/>
  <c r="BH481"/>
  <c r="BG481"/>
  <c r="BF481"/>
  <c r="T481"/>
  <c r="R481"/>
  <c r="P481"/>
  <c r="BI479"/>
  <c r="BH479"/>
  <c r="BG479"/>
  <c r="BF479"/>
  <c r="T479"/>
  <c r="R479"/>
  <c r="P479"/>
  <c r="BI478"/>
  <c r="BH478"/>
  <c r="BG478"/>
  <c r="BF478"/>
  <c r="T478"/>
  <c r="R478"/>
  <c r="P478"/>
  <c r="BI476"/>
  <c r="BH476"/>
  <c r="BG476"/>
  <c r="BF476"/>
  <c r="T476"/>
  <c r="R476"/>
  <c r="P476"/>
  <c r="BI475"/>
  <c r="BH475"/>
  <c r="BG475"/>
  <c r="BF475"/>
  <c r="T475"/>
  <c r="R475"/>
  <c r="P475"/>
  <c r="BI472"/>
  <c r="BH472"/>
  <c r="BG472"/>
  <c r="BF472"/>
  <c r="T472"/>
  <c r="R472"/>
  <c r="P472"/>
  <c r="BI469"/>
  <c r="BH469"/>
  <c r="BG469"/>
  <c r="BF469"/>
  <c r="T469"/>
  <c r="R469"/>
  <c r="P469"/>
  <c r="BI466"/>
  <c r="BH466"/>
  <c r="BG466"/>
  <c r="BF466"/>
  <c r="T466"/>
  <c r="R466"/>
  <c r="P466"/>
  <c r="BI463"/>
  <c r="BH463"/>
  <c r="BG463"/>
  <c r="BF463"/>
  <c r="T463"/>
  <c r="R463"/>
  <c r="P463"/>
  <c r="BI460"/>
  <c r="BH460"/>
  <c r="BG460"/>
  <c r="BF460"/>
  <c r="T460"/>
  <c r="R460"/>
  <c r="P460"/>
  <c r="BI457"/>
  <c r="BH457"/>
  <c r="BG457"/>
  <c r="BF457"/>
  <c r="T457"/>
  <c r="R457"/>
  <c r="P457"/>
  <c r="BI454"/>
  <c r="BH454"/>
  <c r="BG454"/>
  <c r="BF454"/>
  <c r="T454"/>
  <c r="R454"/>
  <c r="P454"/>
  <c r="BI451"/>
  <c r="BH451"/>
  <c r="BG451"/>
  <c r="BF451"/>
  <c r="T451"/>
  <c r="R451"/>
  <c r="P451"/>
  <c r="BI449"/>
  <c r="BH449"/>
  <c r="BG449"/>
  <c r="BF449"/>
  <c r="T449"/>
  <c r="R449"/>
  <c r="P449"/>
  <c r="BI446"/>
  <c r="BH446"/>
  <c r="BG446"/>
  <c r="BF446"/>
  <c r="T446"/>
  <c r="R446"/>
  <c r="P446"/>
  <c r="BI445"/>
  <c r="BH445"/>
  <c r="BG445"/>
  <c r="BF445"/>
  <c r="T445"/>
  <c r="R445"/>
  <c r="P445"/>
  <c r="BI443"/>
  <c r="BH443"/>
  <c r="BG443"/>
  <c r="BF443"/>
  <c r="T443"/>
  <c r="R443"/>
  <c r="P443"/>
  <c r="BI439"/>
  <c r="BH439"/>
  <c r="BG439"/>
  <c r="BF439"/>
  <c r="T439"/>
  <c r="R439"/>
  <c r="P439"/>
  <c r="BI435"/>
  <c r="BH435"/>
  <c r="BG435"/>
  <c r="BF435"/>
  <c r="T435"/>
  <c r="R435"/>
  <c r="P435"/>
  <c r="BI431"/>
  <c r="BH431"/>
  <c r="BG431"/>
  <c r="BF431"/>
  <c r="T431"/>
  <c r="R431"/>
  <c r="P431"/>
  <c r="BI428"/>
  <c r="BH428"/>
  <c r="BG428"/>
  <c r="BF428"/>
  <c r="T428"/>
  <c r="R428"/>
  <c r="P428"/>
  <c r="BI425"/>
  <c r="BH425"/>
  <c r="BG425"/>
  <c r="BF425"/>
  <c r="T425"/>
  <c r="R425"/>
  <c r="P425"/>
  <c r="BI422"/>
  <c r="BH422"/>
  <c r="BG422"/>
  <c r="BF422"/>
  <c r="T422"/>
  <c r="R422"/>
  <c r="P422"/>
  <c r="BI419"/>
  <c r="BH419"/>
  <c r="BG419"/>
  <c r="BF419"/>
  <c r="T419"/>
  <c r="R419"/>
  <c r="P419"/>
  <c r="BI418"/>
  <c r="BH418"/>
  <c r="BG418"/>
  <c r="BF418"/>
  <c r="T418"/>
  <c r="R418"/>
  <c r="P418"/>
  <c r="BI413"/>
  <c r="BH413"/>
  <c r="BG413"/>
  <c r="BF413"/>
  <c r="T413"/>
  <c r="R413"/>
  <c r="P413"/>
  <c r="BI408"/>
  <c r="BH408"/>
  <c r="BG408"/>
  <c r="BF408"/>
  <c r="T408"/>
  <c r="R408"/>
  <c r="P408"/>
  <c r="BI406"/>
  <c r="BH406"/>
  <c r="BG406"/>
  <c r="BF406"/>
  <c r="T406"/>
  <c r="R406"/>
  <c r="P406"/>
  <c r="BI405"/>
  <c r="BH405"/>
  <c r="BG405"/>
  <c r="BF405"/>
  <c r="T405"/>
  <c r="R405"/>
  <c r="P405"/>
  <c r="BI404"/>
  <c r="BH404"/>
  <c r="BG404"/>
  <c r="BF404"/>
  <c r="T404"/>
  <c r="R404"/>
  <c r="P404"/>
  <c r="BI403"/>
  <c r="BH403"/>
  <c r="BG403"/>
  <c r="BF403"/>
  <c r="T403"/>
  <c r="R403"/>
  <c r="P403"/>
  <c r="BI402"/>
  <c r="BH402"/>
  <c r="BG402"/>
  <c r="BF402"/>
  <c r="T402"/>
  <c r="R402"/>
  <c r="P402"/>
  <c r="BI399"/>
  <c r="BH399"/>
  <c r="BG399"/>
  <c r="BF399"/>
  <c r="T399"/>
  <c r="R399"/>
  <c r="P399"/>
  <c r="BI398"/>
  <c r="BH398"/>
  <c r="BG398"/>
  <c r="BF398"/>
  <c r="T398"/>
  <c r="R398"/>
  <c r="P398"/>
  <c r="BI396"/>
  <c r="BH396"/>
  <c r="BG396"/>
  <c r="BF396"/>
  <c r="T396"/>
  <c r="R396"/>
  <c r="P396"/>
  <c r="BI395"/>
  <c r="BH395"/>
  <c r="BG395"/>
  <c r="BF395"/>
  <c r="T395"/>
  <c r="R395"/>
  <c r="P395"/>
  <c r="BI392"/>
  <c r="BH392"/>
  <c r="BG392"/>
  <c r="BF392"/>
  <c r="T392"/>
  <c r="R392"/>
  <c r="P392"/>
  <c r="BI389"/>
  <c r="BH389"/>
  <c r="BG389"/>
  <c r="BF389"/>
  <c r="T389"/>
  <c r="R389"/>
  <c r="P389"/>
  <c r="BI386"/>
  <c r="BH386"/>
  <c r="BG386"/>
  <c r="BF386"/>
  <c r="T386"/>
  <c r="R386"/>
  <c r="P386"/>
  <c r="BI383"/>
  <c r="BH383"/>
  <c r="BG383"/>
  <c r="BF383"/>
  <c r="T383"/>
  <c r="R383"/>
  <c r="P383"/>
  <c r="BI381"/>
  <c r="BH381"/>
  <c r="BG381"/>
  <c r="BF381"/>
  <c r="T381"/>
  <c r="R381"/>
  <c r="P381"/>
  <c r="BI378"/>
  <c r="BH378"/>
  <c r="BG378"/>
  <c r="BF378"/>
  <c r="T378"/>
  <c r="R378"/>
  <c r="P378"/>
  <c r="BI375"/>
  <c r="BH375"/>
  <c r="BG375"/>
  <c r="BF375"/>
  <c r="T375"/>
  <c r="R375"/>
  <c r="P375"/>
  <c r="BI372"/>
  <c r="BH372"/>
  <c r="BG372"/>
  <c r="BF372"/>
  <c r="T372"/>
  <c r="R372"/>
  <c r="P372"/>
  <c r="BI369"/>
  <c r="BH369"/>
  <c r="BG369"/>
  <c r="BF369"/>
  <c r="T369"/>
  <c r="R369"/>
  <c r="P369"/>
  <c r="BI366"/>
  <c r="BH366"/>
  <c r="BG366"/>
  <c r="BF366"/>
  <c r="T366"/>
  <c r="R366"/>
  <c r="P366"/>
  <c r="BI363"/>
  <c r="BH363"/>
  <c r="BG363"/>
  <c r="BF363"/>
  <c r="T363"/>
  <c r="R363"/>
  <c r="P363"/>
  <c r="BI360"/>
  <c r="BH360"/>
  <c r="BG360"/>
  <c r="BF360"/>
  <c r="T360"/>
  <c r="R360"/>
  <c r="P360"/>
  <c r="BI357"/>
  <c r="BH357"/>
  <c r="BG357"/>
  <c r="BF357"/>
  <c r="T357"/>
  <c r="R357"/>
  <c r="P357"/>
  <c r="BI355"/>
  <c r="BH355"/>
  <c r="BG355"/>
  <c r="BF355"/>
  <c r="T355"/>
  <c r="R355"/>
  <c r="P355"/>
  <c r="BI352"/>
  <c r="BH352"/>
  <c r="BG352"/>
  <c r="BF352"/>
  <c r="T352"/>
  <c r="R352"/>
  <c r="P352"/>
  <c r="BI349"/>
  <c r="BH349"/>
  <c r="BG349"/>
  <c r="BF349"/>
  <c r="T349"/>
  <c r="R349"/>
  <c r="P349"/>
  <c r="BI348"/>
  <c r="BH348"/>
  <c r="BG348"/>
  <c r="BF348"/>
  <c r="T348"/>
  <c r="R348"/>
  <c r="P348"/>
  <c r="BI345"/>
  <c r="BH345"/>
  <c r="BG345"/>
  <c r="BF345"/>
  <c r="T345"/>
  <c r="R345"/>
  <c r="P345"/>
  <c r="BI344"/>
  <c r="BH344"/>
  <c r="BG344"/>
  <c r="BF344"/>
  <c r="T344"/>
  <c r="R344"/>
  <c r="P344"/>
  <c r="BI341"/>
  <c r="BH341"/>
  <c r="BG341"/>
  <c r="BF341"/>
  <c r="T341"/>
  <c r="R341"/>
  <c r="P341"/>
  <c r="BI339"/>
  <c r="BH339"/>
  <c r="BG339"/>
  <c r="BF339"/>
  <c r="T339"/>
  <c r="T338"/>
  <c r="R339"/>
  <c r="R338"/>
  <c r="P339"/>
  <c r="P338"/>
  <c r="BI337"/>
  <c r="BH337"/>
  <c r="BG337"/>
  <c r="BF337"/>
  <c r="T337"/>
  <c r="R337"/>
  <c r="P337"/>
  <c r="BI334"/>
  <c r="BH334"/>
  <c r="BG334"/>
  <c r="BF334"/>
  <c r="T334"/>
  <c r="R334"/>
  <c r="P334"/>
  <c r="BI331"/>
  <c r="BH331"/>
  <c r="BG331"/>
  <c r="BF331"/>
  <c r="T331"/>
  <c r="R331"/>
  <c r="P331"/>
  <c r="BI328"/>
  <c r="BH328"/>
  <c r="BG328"/>
  <c r="BF328"/>
  <c r="T328"/>
  <c r="R328"/>
  <c r="P328"/>
  <c r="BI325"/>
  <c r="BH325"/>
  <c r="BG325"/>
  <c r="BF325"/>
  <c r="T325"/>
  <c r="R325"/>
  <c r="P325"/>
  <c r="BI322"/>
  <c r="BH322"/>
  <c r="BG322"/>
  <c r="BF322"/>
  <c r="T322"/>
  <c r="R322"/>
  <c r="P322"/>
  <c r="BI319"/>
  <c r="BH319"/>
  <c r="BG319"/>
  <c r="BF319"/>
  <c r="T319"/>
  <c r="R319"/>
  <c r="P319"/>
  <c r="BI316"/>
  <c r="BH316"/>
  <c r="BG316"/>
  <c r="BF316"/>
  <c r="T316"/>
  <c r="R316"/>
  <c r="P316"/>
  <c r="BI313"/>
  <c r="BH313"/>
  <c r="BG313"/>
  <c r="BF313"/>
  <c r="T313"/>
  <c r="R313"/>
  <c r="P313"/>
  <c r="BI310"/>
  <c r="BH310"/>
  <c r="BG310"/>
  <c r="BF310"/>
  <c r="T310"/>
  <c r="R310"/>
  <c r="P310"/>
  <c r="BI308"/>
  <c r="BH308"/>
  <c r="BG308"/>
  <c r="BF308"/>
  <c r="T308"/>
  <c r="R308"/>
  <c r="P308"/>
  <c r="BI305"/>
  <c r="BH305"/>
  <c r="BG305"/>
  <c r="BF305"/>
  <c r="T305"/>
  <c r="R305"/>
  <c r="P305"/>
  <c r="BI302"/>
  <c r="BH302"/>
  <c r="BG302"/>
  <c r="BF302"/>
  <c r="T302"/>
  <c r="R302"/>
  <c r="P302"/>
  <c r="BI299"/>
  <c r="BH299"/>
  <c r="BG299"/>
  <c r="BF299"/>
  <c r="T299"/>
  <c r="R299"/>
  <c r="P299"/>
  <c r="BI296"/>
  <c r="BH296"/>
  <c r="BG296"/>
  <c r="BF296"/>
  <c r="T296"/>
  <c r="R296"/>
  <c r="P296"/>
  <c r="BI293"/>
  <c r="BH293"/>
  <c r="BG293"/>
  <c r="BF293"/>
  <c r="T293"/>
  <c r="R293"/>
  <c r="P293"/>
  <c r="BI290"/>
  <c r="BH290"/>
  <c r="BG290"/>
  <c r="BF290"/>
  <c r="T290"/>
  <c r="R290"/>
  <c r="P290"/>
  <c r="BI287"/>
  <c r="BH287"/>
  <c r="BG287"/>
  <c r="BF287"/>
  <c r="T287"/>
  <c r="R287"/>
  <c r="P287"/>
  <c r="BI284"/>
  <c r="BH284"/>
  <c r="BG284"/>
  <c r="BF284"/>
  <c r="T284"/>
  <c r="R284"/>
  <c r="P284"/>
  <c r="BI283"/>
  <c r="BH283"/>
  <c r="BG283"/>
  <c r="BF283"/>
  <c r="T283"/>
  <c r="R283"/>
  <c r="P283"/>
  <c r="BI280"/>
  <c r="BH280"/>
  <c r="BG280"/>
  <c r="BF280"/>
  <c r="T280"/>
  <c r="R280"/>
  <c r="P280"/>
  <c r="BI278"/>
  <c r="BH278"/>
  <c r="BG278"/>
  <c r="BF278"/>
  <c r="T278"/>
  <c r="R278"/>
  <c r="P278"/>
  <c r="BI275"/>
  <c r="BH275"/>
  <c r="BG275"/>
  <c r="BF275"/>
  <c r="T275"/>
  <c r="R275"/>
  <c r="P275"/>
  <c r="BI272"/>
  <c r="BH272"/>
  <c r="BG272"/>
  <c r="BF272"/>
  <c r="T272"/>
  <c r="R272"/>
  <c r="P272"/>
  <c r="BI269"/>
  <c r="BH269"/>
  <c r="BG269"/>
  <c r="BF269"/>
  <c r="T269"/>
  <c r="R269"/>
  <c r="P269"/>
  <c r="BI266"/>
  <c r="BH266"/>
  <c r="BG266"/>
  <c r="BF266"/>
  <c r="T266"/>
  <c r="R266"/>
  <c r="P266"/>
  <c r="BI264"/>
  <c r="BH264"/>
  <c r="BG264"/>
  <c r="BF264"/>
  <c r="T264"/>
  <c r="T263"/>
  <c r="R264"/>
  <c r="R263"/>
  <c r="P264"/>
  <c r="P263"/>
  <c r="BI262"/>
  <c r="BH262"/>
  <c r="BG262"/>
  <c r="BF262"/>
  <c r="T262"/>
  <c r="R262"/>
  <c r="P262"/>
  <c r="BI259"/>
  <c r="BH259"/>
  <c r="BG259"/>
  <c r="BF259"/>
  <c r="T259"/>
  <c r="R259"/>
  <c r="P259"/>
  <c r="BI255"/>
  <c r="BH255"/>
  <c r="BG255"/>
  <c r="BF255"/>
  <c r="T255"/>
  <c r="R255"/>
  <c r="P255"/>
  <c r="BI252"/>
  <c r="BH252"/>
  <c r="BG252"/>
  <c r="BF252"/>
  <c r="T252"/>
  <c r="R252"/>
  <c r="P252"/>
  <c r="BI248"/>
  <c r="BH248"/>
  <c r="BG248"/>
  <c r="BF248"/>
  <c r="T248"/>
  <c r="T247"/>
  <c r="R248"/>
  <c r="R247"/>
  <c r="P248"/>
  <c r="P247"/>
  <c r="BI243"/>
  <c r="BH243"/>
  <c r="BG243"/>
  <c r="BF243"/>
  <c r="T243"/>
  <c r="R243"/>
  <c r="P243"/>
  <c r="BI238"/>
  <c r="BH238"/>
  <c r="BG238"/>
  <c r="BF238"/>
  <c r="T238"/>
  <c r="R238"/>
  <c r="P238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3"/>
  <c r="BH223"/>
  <c r="BG223"/>
  <c r="BF223"/>
  <c r="T223"/>
  <c r="R223"/>
  <c r="P223"/>
  <c r="BI220"/>
  <c r="BH220"/>
  <c r="BG220"/>
  <c r="BF220"/>
  <c r="T220"/>
  <c r="R220"/>
  <c r="P220"/>
  <c r="BI216"/>
  <c r="BH216"/>
  <c r="BG216"/>
  <c r="BF216"/>
  <c r="T216"/>
  <c r="R216"/>
  <c r="P216"/>
  <c r="BI213"/>
  <c r="BH213"/>
  <c r="BG213"/>
  <c r="BF213"/>
  <c r="T213"/>
  <c r="R213"/>
  <c r="P213"/>
  <c r="BI212"/>
  <c r="BH212"/>
  <c r="BG212"/>
  <c r="BF212"/>
  <c r="T212"/>
  <c r="R212"/>
  <c r="P212"/>
  <c r="BI209"/>
  <c r="BH209"/>
  <c r="BG209"/>
  <c r="BF209"/>
  <c r="T209"/>
  <c r="R209"/>
  <c r="P209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6"/>
  <c r="BH186"/>
  <c r="BG186"/>
  <c r="BF186"/>
  <c r="T186"/>
  <c r="R186"/>
  <c r="P186"/>
  <c r="BI183"/>
  <c r="BH183"/>
  <c r="BG183"/>
  <c r="BF183"/>
  <c r="T183"/>
  <c r="R183"/>
  <c r="P183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J137"/>
  <c r="F137"/>
  <c r="F135"/>
  <c r="E133"/>
  <c r="J91"/>
  <c r="F91"/>
  <c r="F89"/>
  <c r="E87"/>
  <c r="J24"/>
  <c r="E24"/>
  <c r="J138"/>
  <c r="J23"/>
  <c r="J18"/>
  <c r="E18"/>
  <c r="F138"/>
  <c r="J17"/>
  <c r="J12"/>
  <c r="J89"/>
  <c r="E7"/>
  <c r="E131"/>
  <c i="1" r="L90"/>
  <c r="AM90"/>
  <c r="AM89"/>
  <c r="L89"/>
  <c r="AM87"/>
  <c r="L87"/>
  <c r="L85"/>
  <c r="L84"/>
  <c i="2" r="J149"/>
  <c r="BK252"/>
  <c r="J230"/>
  <c r="BK280"/>
  <c r="J460"/>
  <c r="BK398"/>
  <c r="BK360"/>
  <c r="BK262"/>
  <c r="F36"/>
  <c r="J275"/>
  <c r="BK186"/>
  <c r="BK497"/>
  <c r="J403"/>
  <c r="J369"/>
  <c i="3" r="BK210"/>
  <c r="J153"/>
  <c r="BK209"/>
  <c i="4" r="J244"/>
  <c r="BK219"/>
  <c r="BK229"/>
  <c r="J150"/>
  <c r="BK195"/>
  <c r="BK158"/>
  <c r="J221"/>
  <c r="BK243"/>
  <c r="J168"/>
  <c r="J207"/>
  <c r="J138"/>
  <c r="J215"/>
  <c i="5" r="J253"/>
  <c r="J172"/>
  <c r="J140"/>
  <c r="J255"/>
  <c r="J222"/>
  <c r="BK164"/>
  <c r="J192"/>
  <c r="BK223"/>
  <c r="J186"/>
  <c r="BK251"/>
  <c r="J181"/>
  <c r="BK212"/>
  <c r="BK168"/>
  <c r="J146"/>
  <c r="J247"/>
  <c r="J133"/>
  <c i="6" r="J136"/>
  <c i="7" r="BK205"/>
  <c r="BK199"/>
  <c r="BK191"/>
  <c r="J131"/>
  <c r="J163"/>
  <c r="BK142"/>
  <c r="J141"/>
  <c i="8" r="BK189"/>
  <c r="J218"/>
  <c r="J311"/>
  <c r="J223"/>
  <c r="BK160"/>
  <c r="J191"/>
  <c r="BK269"/>
  <c i="9" r="BK179"/>
  <c r="J130"/>
  <c r="J242"/>
  <c r="BK197"/>
  <c r="BK229"/>
  <c r="BK207"/>
  <c r="J221"/>
  <c r="J176"/>
  <c i="10" r="BK119"/>
  <c i="11" r="BK310"/>
  <c r="J286"/>
  <c r="J228"/>
  <c r="BK194"/>
  <c r="BK158"/>
  <c r="BK254"/>
  <c r="BK235"/>
  <c r="J184"/>
  <c r="BK208"/>
  <c r="BK143"/>
  <c r="BK147"/>
  <c r="BK273"/>
  <c r="J250"/>
  <c r="J292"/>
  <c r="J158"/>
  <c r="BK179"/>
  <c i="2" r="J348"/>
  <c r="J269"/>
  <c r="J167"/>
  <c r="BK290"/>
  <c r="BK167"/>
  <c r="BK161"/>
  <c r="J538"/>
  <c r="J503"/>
  <c r="BK287"/>
  <c r="BK220"/>
  <c r="BK540"/>
  <c r="J443"/>
  <c r="BK402"/>
  <c r="BK383"/>
  <c r="BK345"/>
  <c r="BK322"/>
  <c r="J227"/>
  <c r="BK173"/>
  <c r="BK348"/>
  <c r="J526"/>
  <c r="J508"/>
  <c r="J479"/>
  <c r="J469"/>
  <c r="J454"/>
  <c r="J408"/>
  <c r="BK386"/>
  <c r="J352"/>
  <c r="J248"/>
  <c r="BK223"/>
  <c r="J500"/>
  <c r="BK419"/>
  <c r="J372"/>
  <c i="3" r="J231"/>
  <c r="BK165"/>
  <c r="J210"/>
  <c r="BK142"/>
  <c r="J149"/>
  <c i="4" r="BK220"/>
  <c r="BK246"/>
  <c r="BK215"/>
  <c r="J135"/>
  <c r="BK168"/>
  <c r="J218"/>
  <c r="J158"/>
  <c r="J245"/>
  <c r="J164"/>
  <c r="J171"/>
  <c r="BK210"/>
  <c r="J222"/>
  <c r="BK174"/>
  <c i="5" r="BK231"/>
  <c r="J161"/>
  <c r="BK230"/>
  <c r="J216"/>
  <c r="J137"/>
  <c r="J227"/>
  <c r="BK172"/>
  <c r="BK174"/>
  <c r="BK215"/>
  <c r="BK248"/>
  <c r="BK183"/>
  <c r="J202"/>
  <c r="BK205"/>
  <c i="6" r="J144"/>
  <c r="J186"/>
  <c r="BK126"/>
  <c r="J192"/>
  <c r="BK155"/>
  <c r="BK165"/>
  <c i="7" r="J199"/>
  <c r="J189"/>
  <c r="J142"/>
  <c r="BK175"/>
  <c r="BK172"/>
  <c r="J164"/>
  <c r="BK181"/>
  <c r="J138"/>
  <c r="J139"/>
  <c i="8" r="J229"/>
  <c r="BK281"/>
  <c r="J123"/>
  <c r="J214"/>
  <c r="J313"/>
  <c r="J178"/>
  <c r="BK301"/>
  <c r="BK258"/>
  <c r="J274"/>
  <c r="J157"/>
  <c r="J219"/>
  <c r="J281"/>
  <c r="BK183"/>
  <c r="J300"/>
  <c r="J154"/>
  <c r="J301"/>
  <c r="J239"/>
  <c r="J224"/>
  <c r="BK187"/>
  <c r="BK149"/>
  <c i="9" r="J229"/>
  <c r="J131"/>
  <c r="BK224"/>
  <c r="J200"/>
  <c r="BK130"/>
  <c r="J244"/>
  <c r="BK165"/>
  <c r="BK218"/>
  <c r="J185"/>
  <c r="BK159"/>
  <c i="10" r="J34"/>
  <c i="1" r="AW103"/>
  <c i="11" r="BK268"/>
  <c r="F35"/>
  <c i="2" r="BK308"/>
  <c r="BK152"/>
  <c r="J176"/>
  <c r="J530"/>
  <c r="J536"/>
  <c r="J223"/>
  <c r="J143"/>
  <c r="BK460"/>
  <c r="J406"/>
  <c r="BK319"/>
  <c r="J272"/>
  <c i="1" r="AS94"/>
  <c i="2" r="J209"/>
  <c r="BK341"/>
  <c r="BK514"/>
  <c r="J478"/>
  <c r="J463"/>
  <c r="J435"/>
  <c r="BK392"/>
  <c r="BK305"/>
  <c r="BK230"/>
  <c r="J514"/>
  <c r="BK449"/>
  <c r="BK344"/>
  <c i="3" r="J184"/>
  <c i="4" r="J219"/>
  <c r="BK142"/>
  <c r="BK205"/>
  <c r="J146"/>
  <c r="BK213"/>
  <c r="BK192"/>
  <c i="5" r="BK238"/>
  <c i="2" r="J339"/>
  <c r="J283"/>
  <c r="BK190"/>
  <c r="J316"/>
  <c r="BK209"/>
  <c r="BK302"/>
  <c r="BK227"/>
  <c r="J173"/>
  <c r="J539"/>
  <c r="J475"/>
  <c r="BK439"/>
  <c r="J405"/>
  <c r="BK328"/>
  <c r="BK272"/>
  <c r="F37"/>
  <c r="J375"/>
  <c r="J310"/>
  <c r="BK269"/>
  <c r="J202"/>
  <c r="J220"/>
  <c r="BK492"/>
  <c r="BK476"/>
  <c r="BK443"/>
  <c r="J392"/>
  <c r="BK325"/>
  <c i="3" r="BK215"/>
  <c r="BK170"/>
  <c r="J165"/>
  <c r="BK188"/>
  <c r="BK238"/>
  <c r="J178"/>
  <c r="BK226"/>
  <c r="J203"/>
  <c r="BK234"/>
  <c r="J237"/>
  <c r="J214"/>
  <c r="BK184"/>
  <c r="BK236"/>
  <c r="J222"/>
  <c r="BK199"/>
  <c r="BK237"/>
  <c r="J216"/>
  <c r="J230"/>
  <c r="J211"/>
  <c r="BK146"/>
  <c r="BK134"/>
  <c r="J232"/>
  <c r="BK204"/>
  <c i="4" r="BK186"/>
  <c r="J210"/>
  <c r="J142"/>
  <c r="J205"/>
  <c r="BK139"/>
  <c r="J223"/>
  <c r="J177"/>
  <c i="5" r="BK254"/>
  <c r="BK222"/>
  <c r="J200"/>
  <c r="BK253"/>
  <c r="J174"/>
  <c r="J236"/>
  <c r="BK155"/>
  <c r="BK202"/>
  <c r="J198"/>
  <c r="BK167"/>
  <c r="BK161"/>
  <c r="BK236"/>
  <c r="J166"/>
  <c r="BK227"/>
  <c r="BK130"/>
  <c r="J212"/>
  <c r="BK252"/>
  <c i="6" r="J132"/>
  <c r="BK151"/>
  <c r="J178"/>
  <c r="J150"/>
  <c r="BK150"/>
  <c r="J127"/>
  <c r="J189"/>
  <c r="J158"/>
  <c r="BK184"/>
  <c r="BK167"/>
  <c r="J130"/>
  <c r="J172"/>
  <c i="7" r="BK207"/>
  <c r="J148"/>
  <c r="BK171"/>
  <c r="BK138"/>
  <c r="BK197"/>
  <c r="J152"/>
  <c r="J198"/>
  <c r="BK177"/>
  <c r="J151"/>
  <c r="J144"/>
  <c r="J191"/>
  <c r="BK141"/>
  <c r="BK139"/>
  <c i="8" r="BK284"/>
  <c r="J146"/>
  <c r="BK264"/>
  <c r="J201"/>
  <c r="BK132"/>
  <c r="J310"/>
  <c r="BK279"/>
  <c r="BK213"/>
  <c r="J199"/>
  <c r="J161"/>
  <c r="BK208"/>
  <c r="J147"/>
  <c r="J278"/>
  <c r="J203"/>
  <c r="J162"/>
  <c r="BK296"/>
  <c r="J285"/>
  <c r="BK192"/>
  <c r="BK263"/>
  <c r="BK168"/>
  <c r="BK268"/>
  <c r="J182"/>
  <c r="J228"/>
  <c r="BK188"/>
  <c r="BK157"/>
  <c r="J248"/>
  <c r="BK142"/>
  <c r="J273"/>
  <c r="BK190"/>
  <c r="J151"/>
  <c r="J294"/>
  <c r="BK243"/>
  <c r="BK136"/>
  <c r="BK290"/>
  <c r="J158"/>
  <c r="J253"/>
  <c r="BK293"/>
  <c r="J295"/>
  <c r="BK233"/>
  <c r="J189"/>
  <c r="BK158"/>
  <c i="9" r="BK232"/>
  <c r="BK245"/>
  <c r="J173"/>
  <c r="BK150"/>
  <c r="J207"/>
  <c r="BK226"/>
  <c r="BK185"/>
  <c r="J232"/>
  <c r="J127"/>
  <c r="J241"/>
  <c r="BK238"/>
  <c r="J218"/>
  <c r="BK200"/>
  <c i="11" r="J190"/>
  <c r="J172"/>
  <c r="BK153"/>
  <c r="J259"/>
  <c r="J291"/>
  <c r="J206"/>
  <c r="BK296"/>
  <c r="BK250"/>
  <c r="J221"/>
  <c r="BK173"/>
  <c i="2" r="J196"/>
  <c r="J319"/>
  <c r="BK283"/>
  <c r="BK196"/>
  <c r="J238"/>
  <c r="J537"/>
  <c r="J517"/>
  <c r="J472"/>
  <c r="BK445"/>
  <c r="J428"/>
  <c r="J399"/>
  <c r="BK366"/>
  <c r="J299"/>
  <c r="J266"/>
  <c r="J186"/>
  <c r="J541"/>
  <c r="BK313"/>
  <c r="J293"/>
  <c r="BK248"/>
  <c r="J179"/>
  <c r="J155"/>
  <c r="BK511"/>
  <c r="BK500"/>
  <c r="BK454"/>
  <c r="BK435"/>
  <c r="BK418"/>
  <c r="BK378"/>
  <c r="J341"/>
  <c r="J313"/>
  <c r="BK278"/>
  <c r="J243"/>
  <c r="J152"/>
  <c r="J540"/>
  <c r="J418"/>
  <c r="J398"/>
  <c r="BK389"/>
  <c r="J357"/>
  <c r="BK339"/>
  <c r="J262"/>
  <c r="J255"/>
  <c r="BK213"/>
  <c r="BK158"/>
  <c r="J337"/>
  <c r="BK530"/>
  <c r="J511"/>
  <c r="BK503"/>
  <c r="BK481"/>
  <c r="BK475"/>
  <c r="BK457"/>
  <c r="J439"/>
  <c r="J419"/>
  <c r="BK405"/>
  <c r="J402"/>
  <c r="BK375"/>
  <c r="J363"/>
  <c i="3" r="BK202"/>
  <c r="J175"/>
  <c r="J181"/>
  <c r="BK233"/>
  <c r="BK216"/>
  <c r="J131"/>
  <c r="J226"/>
  <c r="BK239"/>
  <c r="J206"/>
  <c r="BK240"/>
  <c r="BK228"/>
  <c r="J188"/>
  <c r="J233"/>
  <c r="J204"/>
  <c r="BK149"/>
  <c r="BK193"/>
  <c r="J142"/>
  <c r="BK214"/>
  <c r="BK189"/>
  <c r="BK213"/>
  <c r="J205"/>
  <c r="J200"/>
  <c i="4" r="J246"/>
  <c r="BK221"/>
  <c r="BK182"/>
  <c r="BK232"/>
  <c r="J206"/>
  <c r="J212"/>
  <c r="BK132"/>
  <c r="J174"/>
  <c r="BK240"/>
  <c r="J238"/>
  <c r="J195"/>
  <c r="J192"/>
  <c r="BK238"/>
  <c r="BK212"/>
  <c r="BK216"/>
  <c r="BK138"/>
  <c r="BK199"/>
  <c r="J132"/>
  <c i="5" r="BK250"/>
  <c r="BK193"/>
  <c r="J219"/>
  <c r="BK181"/>
  <c r="J256"/>
  <c r="BK241"/>
  <c r="BK195"/>
  <c r="BK237"/>
  <c r="J223"/>
  <c r="J196"/>
  <c r="BK171"/>
  <c r="BK159"/>
  <c r="J130"/>
  <c r="BK177"/>
  <c r="BK203"/>
  <c r="J143"/>
  <c i="6" r="J195"/>
  <c r="BK195"/>
  <c r="BK186"/>
  <c r="BK127"/>
  <c r="BK170"/>
  <c r="J167"/>
  <c r="J174"/>
  <c r="J181"/>
  <c r="J134"/>
  <c r="J188"/>
  <c r="BK131"/>
  <c r="BK139"/>
  <c r="J155"/>
  <c r="BK181"/>
  <c r="J176"/>
  <c r="J175"/>
  <c i="7" r="J207"/>
  <c r="J153"/>
  <c r="BK156"/>
  <c r="J192"/>
  <c r="BK192"/>
  <c r="J171"/>
  <c r="BK148"/>
  <c r="BK158"/>
  <c r="BK184"/>
  <c r="BK144"/>
  <c r="J156"/>
  <c r="J184"/>
  <c r="J155"/>
  <c r="J127"/>
  <c r="J125"/>
  <c i="8" r="J269"/>
  <c r="BK128"/>
  <c r="J238"/>
  <c r="BK167"/>
  <c r="BK239"/>
  <c r="BK127"/>
  <c r="BK202"/>
  <c r="J305"/>
  <c r="BK145"/>
  <c r="J314"/>
  <c r="BK195"/>
  <c r="J148"/>
  <c r="BK249"/>
  <c r="BK154"/>
  <c r="J277"/>
  <c r="BK185"/>
  <c r="J135"/>
  <c r="BK311"/>
  <c r="J185"/>
  <c r="BK134"/>
  <c r="J259"/>
  <c r="BK305"/>
  <c r="J208"/>
  <c i="9" r="J128"/>
  <c r="J159"/>
  <c i="10" r="F35"/>
  <c i="1" r="BB103"/>
  <c i="11" r="J276"/>
  <c r="J235"/>
  <c r="J243"/>
  <c r="BK193"/>
  <c r="J208"/>
  <c r="BK306"/>
  <c r="J242"/>
  <c r="J298"/>
  <c r="J201"/>
  <c r="J321"/>
  <c r="J144"/>
  <c r="BK164"/>
  <c r="BK312"/>
  <c r="J265"/>
  <c r="J295"/>
  <c r="BK282"/>
  <c r="J297"/>
  <c r="BK291"/>
  <c r="J247"/>
  <c r="BK130"/>
  <c r="BK133"/>
  <c i="2" r="J296"/>
  <c r="J170"/>
  <c r="BK537"/>
  <c r="J212"/>
  <c r="J535"/>
  <c r="J193"/>
  <c r="BK155"/>
  <c r="J481"/>
  <c r="BK431"/>
  <c r="J404"/>
  <c r="J389"/>
  <c r="BK355"/>
  <c r="BK216"/>
  <c r="BK296"/>
  <c r="BK205"/>
  <c r="J161"/>
  <c r="BK526"/>
  <c r="BK469"/>
  <c r="BK422"/>
  <c r="J345"/>
  <c r="BK331"/>
  <c r="J280"/>
  <c r="BK255"/>
  <c r="BK541"/>
  <c r="J422"/>
  <c r="J395"/>
  <c r="BK352"/>
  <c r="BK337"/>
  <c r="BK259"/>
  <c r="J216"/>
  <c r="BK146"/>
  <c r="J322"/>
  <c r="J523"/>
  <c r="BK490"/>
  <c r="BK472"/>
  <c r="BK451"/>
  <c r="J431"/>
  <c r="BK404"/>
  <c r="J378"/>
  <c r="BK357"/>
  <c r="J278"/>
  <c r="J199"/>
  <c r="J532"/>
  <c r="J490"/>
  <c r="J446"/>
  <c r="J381"/>
  <c i="3" r="BK208"/>
  <c r="BK232"/>
  <c r="J170"/>
  <c r="BK175"/>
  <c i="4" r="BK226"/>
  <c r="BK161"/>
  <c r="BK189"/>
  <c i="5" r="J250"/>
  <c r="J204"/>
  <c r="BK244"/>
  <c r="BK239"/>
  <c r="BK151"/>
  <c r="BK224"/>
  <c r="BK146"/>
  <c r="J248"/>
  <c r="BK169"/>
  <c r="BK137"/>
  <c r="J168"/>
  <c r="J215"/>
  <c r="BK180"/>
  <c r="J234"/>
  <c r="J177"/>
  <c r="BK220"/>
  <c r="BK192"/>
  <c r="J163"/>
  <c r="BK201"/>
  <c r="J254"/>
  <c r="J199"/>
  <c i="6" r="J146"/>
  <c r="BK145"/>
  <c r="J170"/>
  <c r="J177"/>
  <c r="BK136"/>
  <c r="J163"/>
  <c r="BK172"/>
  <c r="BK176"/>
  <c r="J126"/>
  <c r="J180"/>
  <c r="J169"/>
  <c r="BK171"/>
  <c r="BK178"/>
  <c r="J173"/>
  <c i="7" r="J176"/>
  <c r="J197"/>
  <c r="J128"/>
  <c r="BK153"/>
  <c r="BK204"/>
  <c r="BK157"/>
  <c r="J172"/>
  <c r="BK155"/>
  <c r="BK164"/>
  <c r="BK131"/>
  <c i="8" r="J291"/>
  <c r="BK320"/>
  <c r="J206"/>
  <c r="J137"/>
  <c r="BK309"/>
  <c r="BK219"/>
  <c r="BK194"/>
  <c r="BK292"/>
  <c r="J143"/>
  <c r="BK244"/>
  <c r="J150"/>
  <c r="BK205"/>
  <c r="J325"/>
  <c r="J207"/>
  <c r="J292"/>
  <c r="BK229"/>
  <c r="BK214"/>
  <c r="BK312"/>
  <c r="J198"/>
  <c r="J128"/>
  <c r="J276"/>
  <c r="BK156"/>
  <c r="BK161"/>
  <c r="J284"/>
  <c r="BK204"/>
  <c r="BK254"/>
  <c i="9" r="J133"/>
  <c r="J214"/>
  <c r="BK127"/>
  <c r="BK182"/>
  <c i="11" r="BK317"/>
  <c r="J254"/>
  <c r="BK316"/>
  <c r="BK300"/>
  <c r="J130"/>
  <c r="J268"/>
  <c r="BK232"/>
  <c r="BK172"/>
  <c r="BK154"/>
  <c r="BK184"/>
  <c r="BK171"/>
  <c r="BK279"/>
  <c r="BK297"/>
  <c r="J273"/>
  <c r="BK242"/>
  <c r="BK142"/>
  <c i="2" r="J325"/>
  <c r="J205"/>
  <c r="BK533"/>
  <c r="F35"/>
  <c r="BK369"/>
  <c r="J287"/>
  <c i="3" r="J201"/>
  <c r="BK153"/>
  <c r="J135"/>
  <c r="J134"/>
  <c r="BK230"/>
  <c r="BK181"/>
  <c r="J198"/>
  <c r="J146"/>
  <c r="J219"/>
  <c r="J202"/>
  <c r="J213"/>
  <c r="J236"/>
  <c r="BK207"/>
  <c r="BK138"/>
  <c r="J234"/>
  <c r="BK211"/>
  <c r="J238"/>
  <c r="BK219"/>
  <c r="BK203"/>
  <c r="J189"/>
  <c r="BK135"/>
  <c r="BK178"/>
  <c r="BK128"/>
  <c r="J209"/>
  <c r="J138"/>
  <c r="BK200"/>
  <c i="4" r="BK244"/>
  <c r="J242"/>
  <c r="J161"/>
  <c i="5" r="BK209"/>
  <c r="J246"/>
  <c r="J151"/>
  <c r="BK162"/>
  <c r="BK204"/>
  <c r="J173"/>
  <c r="J127"/>
  <c r="BK189"/>
  <c r="J159"/>
  <c r="J242"/>
  <c r="J203"/>
  <c r="BK133"/>
  <c r="BK245"/>
  <c r="BK199"/>
  <c r="BK246"/>
  <c r="J231"/>
  <c r="J205"/>
  <c r="BK242"/>
  <c r="J197"/>
  <c r="J241"/>
  <c i="6" r="J198"/>
  <c r="J139"/>
  <c r="BK185"/>
  <c r="BK125"/>
  <c r="BK164"/>
  <c r="BK135"/>
  <c i="7" r="BK126"/>
  <c r="BK125"/>
  <c r="BK189"/>
  <c r="J126"/>
  <c r="J193"/>
  <c r="BK134"/>
  <c r="BK152"/>
  <c r="BK188"/>
  <c r="BK167"/>
  <c r="BK128"/>
  <c i="8" r="J315"/>
  <c r="J275"/>
  <c r="BK141"/>
  <c r="J312"/>
  <c r="J268"/>
  <c r="BK209"/>
  <c r="BK196"/>
  <c r="J155"/>
  <c r="J197"/>
  <c r="J136"/>
  <c r="J249"/>
  <c r="BK178"/>
  <c r="BK295"/>
  <c r="BK286"/>
  <c r="BK193"/>
  <c r="BK280"/>
  <c r="BK206"/>
  <c r="J321"/>
  <c r="BK224"/>
  <c r="BK186"/>
  <c r="BK159"/>
  <c r="J244"/>
  <c r="J142"/>
  <c r="BK300"/>
  <c r="J205"/>
  <c r="BK155"/>
  <c r="BK147"/>
  <c r="BK137"/>
  <c r="BK234"/>
  <c r="J133"/>
  <c r="BK294"/>
  <c r="BK163"/>
  <c r="J296"/>
  <c r="BK198"/>
  <c r="BK287"/>
  <c r="BK238"/>
  <c r="J204"/>
  <c r="J186"/>
  <c r="BK144"/>
  <c i="9" r="J146"/>
  <c r="BK214"/>
  <c r="BK243"/>
  <c r="J236"/>
  <c r="BK191"/>
  <c r="J197"/>
  <c r="BK244"/>
  <c r="BK128"/>
  <c r="J141"/>
  <c r="J240"/>
  <c r="J194"/>
  <c r="BK194"/>
  <c r="BK188"/>
  <c i="10" r="F36"/>
  <c i="11" r="BK294"/>
  <c r="BK247"/>
  <c r="J134"/>
  <c r="J239"/>
  <c r="J218"/>
  <c r="J306"/>
  <c r="J316"/>
  <c r="BK239"/>
  <c r="BK218"/>
  <c r="BK197"/>
  <c r="J179"/>
  <c r="J317"/>
  <c r="BK187"/>
  <c r="J194"/>
  <c r="BK132"/>
  <c r="J300"/>
  <c r="J315"/>
  <c r="J232"/>
  <c r="J294"/>
  <c r="J279"/>
  <c r="J224"/>
  <c r="J164"/>
  <c r="J143"/>
  <c i="2" r="BK334"/>
  <c r="BK539"/>
  <c r="BK193"/>
  <c r="BK534"/>
  <c r="J497"/>
  <c r="J445"/>
  <c r="BK396"/>
  <c r="J334"/>
  <c r="J302"/>
  <c r="J264"/>
  <c r="BK164"/>
  <c r="J533"/>
  <c r="BK408"/>
  <c r="J366"/>
  <c r="J349"/>
  <c r="J328"/>
  <c r="J233"/>
  <c r="J164"/>
  <c r="J344"/>
  <c r="BK519"/>
  <c r="J492"/>
  <c r="J476"/>
  <c r="BK466"/>
  <c r="BK446"/>
  <c r="BK428"/>
  <c r="J413"/>
  <c r="BK395"/>
  <c r="J383"/>
  <c r="BK299"/>
  <c r="BK238"/>
  <c r="J534"/>
  <c r="BK517"/>
  <c r="J466"/>
  <c r="BK399"/>
  <c r="J355"/>
  <c i="3" r="BK205"/>
  <c r="BK231"/>
  <c r="BK206"/>
  <c r="BK157"/>
  <c i="4" r="BK218"/>
  <c r="J224"/>
  <c r="J139"/>
  <c r="J186"/>
  <c r="J229"/>
  <c r="J216"/>
  <c r="BK207"/>
  <c r="J226"/>
  <c i="5" r="J206"/>
  <c r="J238"/>
  <c r="J171"/>
  <c r="J218"/>
  <c r="J155"/>
  <c r="J243"/>
  <c r="J180"/>
  <c r="BK235"/>
  <c r="BK194"/>
  <c r="BK240"/>
  <c r="J195"/>
  <c r="BK166"/>
  <c i="6" r="J201"/>
  <c r="BK175"/>
  <c r="BK129"/>
  <c r="BK183"/>
  <c r="J137"/>
  <c r="J135"/>
  <c r="J145"/>
  <c r="BK166"/>
  <c r="J191"/>
  <c r="J133"/>
  <c r="J166"/>
  <c r="BK130"/>
  <c r="BK179"/>
  <c r="BK132"/>
  <c i="7" r="J158"/>
  <c r="J200"/>
  <c r="J162"/>
  <c r="J188"/>
  <c r="BK174"/>
  <c r="J143"/>
  <c r="BK151"/>
  <c r="BK162"/>
  <c r="J177"/>
  <c r="J134"/>
  <c i="8" r="J184"/>
  <c r="BK276"/>
  <c r="BK151"/>
  <c r="J316"/>
  <c r="J282"/>
  <c r="J202"/>
  <c r="BK148"/>
  <c r="J167"/>
  <c r="J127"/>
  <c r="J258"/>
  <c r="BK182"/>
  <c r="BK153"/>
  <c r="BK248"/>
  <c r="BK321"/>
  <c r="J173"/>
  <c r="J290"/>
  <c r="BK201"/>
  <c r="BK273"/>
  <c r="BK191"/>
  <c r="BK313"/>
  <c r="BK282"/>
  <c r="J141"/>
  <c r="J193"/>
  <c i="9" r="BK239"/>
  <c r="BK221"/>
  <c r="BK162"/>
  <c r="BK131"/>
  <c r="BK241"/>
  <c r="J150"/>
  <c r="J182"/>
  <c r="J179"/>
  <c i="10" r="F37"/>
  <c i="1" r="BD103"/>
  <c i="11" r="BK224"/>
  <c r="BK215"/>
  <c r="J142"/>
  <c r="BK259"/>
  <c r="BK302"/>
  <c r="J193"/>
  <c r="BK206"/>
  <c r="J132"/>
  <c r="J154"/>
  <c r="J139"/>
  <c r="J215"/>
  <c r="J282"/>
  <c r="J133"/>
  <c r="J147"/>
  <c r="J153"/>
  <c i="2" r="BK316"/>
  <c r="J213"/>
  <c r="BK143"/>
  <c r="BK284"/>
  <c r="J190"/>
  <c r="BK266"/>
  <c r="BK202"/>
  <c r="BK170"/>
  <c r="BK233"/>
  <c r="J519"/>
  <c r="BK479"/>
  <c r="J449"/>
  <c r="BK425"/>
  <c r="J396"/>
  <c r="BK349"/>
  <c r="J284"/>
  <c r="J183"/>
  <c i="3" r="J208"/>
  <c r="BK201"/>
  <c r="J199"/>
  <c i="4" r="J225"/>
  <c r="BK223"/>
  <c r="BK245"/>
  <c r="J220"/>
  <c r="J211"/>
  <c r="J227"/>
  <c r="J182"/>
  <c r="J232"/>
  <c r="BK217"/>
  <c r="J154"/>
  <c r="J240"/>
  <c r="J214"/>
  <c r="BK222"/>
  <c r="BK146"/>
  <c r="BK225"/>
  <c r="BK154"/>
  <c r="BK224"/>
  <c r="BK214"/>
  <c i="5" r="BK256"/>
  <c r="BK219"/>
  <c r="BK140"/>
  <c r="BK196"/>
  <c r="BK163"/>
  <c r="BK206"/>
  <c r="BK200"/>
  <c r="BK170"/>
  <c r="BK165"/>
  <c r="J230"/>
  <c r="J164"/>
  <c r="J224"/>
  <c r="J170"/>
  <c r="J244"/>
  <c r="J189"/>
  <c r="BK216"/>
  <c r="BK247"/>
  <c r="BK186"/>
  <c r="J239"/>
  <c r="BK234"/>
  <c r="J193"/>
  <c r="BK127"/>
  <c r="J183"/>
  <c r="BK173"/>
  <c r="J245"/>
  <c i="6" r="BK180"/>
  <c r="BK201"/>
  <c r="J190"/>
  <c r="J184"/>
  <c r="BK163"/>
  <c r="BK133"/>
  <c r="BK137"/>
  <c r="BK169"/>
  <c r="BK174"/>
  <c r="BK192"/>
  <c r="J183"/>
  <c r="J129"/>
  <c r="J168"/>
  <c r="BK188"/>
  <c r="BK191"/>
  <c r="BK146"/>
  <c r="J171"/>
  <c r="J125"/>
  <c i="7" r="BK198"/>
  <c r="J205"/>
  <c r="BK127"/>
  <c r="BK143"/>
  <c r="J204"/>
  <c r="J174"/>
  <c r="BK200"/>
  <c r="J167"/>
  <c r="J157"/>
  <c r="BK193"/>
  <c r="BK163"/>
  <c r="J175"/>
  <c r="BK176"/>
  <c i="8" r="BK285"/>
  <c r="BK133"/>
  <c r="J243"/>
  <c r="J177"/>
  <c r="J320"/>
  <c r="J286"/>
  <c r="BK278"/>
  <c r="BK218"/>
  <c r="BK162"/>
  <c r="BK146"/>
  <c r="J163"/>
  <c r="BK277"/>
  <c r="J234"/>
  <c r="BK177"/>
  <c r="J309"/>
  <c r="J289"/>
  <c r="BK203"/>
  <c r="J293"/>
  <c r="J213"/>
  <c r="J159"/>
  <c r="J263"/>
  <c r="BK259"/>
  <c r="J190"/>
  <c r="J145"/>
  <c r="J283"/>
  <c r="BK135"/>
  <c r="J318"/>
  <c r="J196"/>
  <c r="J152"/>
  <c r="J209"/>
  <c r="J144"/>
  <c r="BK253"/>
  <c r="J187"/>
  <c r="J134"/>
  <c r="J279"/>
  <c r="J149"/>
  <c r="J287"/>
  <c r="BK197"/>
  <c r="J254"/>
  <c r="BK228"/>
  <c r="J195"/>
  <c r="J183"/>
  <c r="BK143"/>
  <c i="9" r="BK141"/>
  <c r="BK236"/>
  <c r="BK168"/>
  <c r="J238"/>
  <c r="J211"/>
  <c r="J224"/>
  <c r="BK176"/>
  <c r="J191"/>
  <c r="J245"/>
  <c r="BK156"/>
  <c r="BK203"/>
  <c r="BK211"/>
  <c r="J203"/>
  <c r="BK146"/>
  <c r="BK173"/>
  <c i="11" r="BK318"/>
  <c r="J296"/>
  <c r="BK292"/>
  <c r="BK203"/>
  <c r="J293"/>
  <c r="BK265"/>
  <c r="BK134"/>
  <c r="BK131"/>
  <c i="2" r="J331"/>
  <c r="BK179"/>
  <c r="J259"/>
  <c r="BK535"/>
  <c r="BK183"/>
  <c r="BK532"/>
  <c r="BK463"/>
  <c r="BK413"/>
  <c r="BK381"/>
  <c r="BK310"/>
  <c r="J252"/>
  <c r="BK536"/>
  <c r="BK275"/>
  <c r="BK199"/>
  <c r="J146"/>
  <c r="BK478"/>
  <c r="J425"/>
  <c r="J360"/>
  <c r="J308"/>
  <c r="BK403"/>
  <c r="BK372"/>
  <c r="J290"/>
  <c r="BK212"/>
  <c r="BK523"/>
  <c r="J457"/>
  <c r="J386"/>
  <c i="3" r="J228"/>
  <c r="J161"/>
  <c r="J157"/>
  <c i="4" r="BK236"/>
  <c r="J213"/>
  <c r="J236"/>
  <c i="5" r="BK143"/>
  <c r="J201"/>
  <c r="J252"/>
  <c r="BK255"/>
  <c r="BK198"/>
  <c r="J167"/>
  <c r="J194"/>
  <c r="J251"/>
  <c r="J221"/>
  <c r="J240"/>
  <c r="BK218"/>
  <c r="J165"/>
  <c r="J237"/>
  <c i="6" r="BK189"/>
  <c r="J185"/>
  <c r="J131"/>
  <c i="8" r="BK274"/>
  <c r="BK123"/>
  <c r="BK283"/>
  <c r="BK325"/>
  <c r="BK152"/>
  <c r="BK319"/>
  <c r="J160"/>
  <c r="BK316"/>
  <c r="J188"/>
  <c r="BK122"/>
  <c r="J194"/>
  <c r="BK314"/>
  <c r="BK310"/>
  <c r="BK223"/>
  <c r="BK173"/>
  <c i="9" r="J153"/>
  <c r="BK242"/>
  <c r="J156"/>
  <c r="J226"/>
  <c r="BK133"/>
  <c r="J239"/>
  <c r="J243"/>
  <c r="BK153"/>
  <c r="BK240"/>
  <c r="J188"/>
  <c r="J165"/>
  <c i="11" r="BK321"/>
  <c r="BK293"/>
  <c r="J203"/>
  <c r="BK139"/>
  <c r="J318"/>
  <c r="BK221"/>
  <c r="BK190"/>
  <c r="J173"/>
  <c r="J200"/>
  <c r="BK315"/>
  <c r="BK243"/>
  <c r="J159"/>
  <c r="BK286"/>
  <c r="BK144"/>
  <c i="2" r="J305"/>
  <c r="BK538"/>
  <c r="BK243"/>
  <c r="BK264"/>
  <c r="BK149"/>
  <c r="BK176"/>
  <c r="BK508"/>
  <c r="J451"/>
  <c r="BK406"/>
  <c r="BK363"/>
  <c r="BK293"/>
  <c r="J158"/>
  <c i="3" r="BK217"/>
  <c r="J128"/>
  <c r="J193"/>
  <c r="J215"/>
  <c r="J239"/>
  <c r="BK212"/>
  <c r="J240"/>
  <c r="J207"/>
  <c r="J212"/>
  <c r="BK161"/>
  <c r="BK131"/>
  <c r="J217"/>
  <c r="BK222"/>
  <c r="BK198"/>
  <c i="4" r="BK242"/>
  <c r="J243"/>
  <c r="J217"/>
  <c r="BK164"/>
  <c r="BK204"/>
  <c r="BK171"/>
  <c r="J204"/>
  <c r="BK206"/>
  <c r="BK150"/>
  <c r="J199"/>
  <c r="BK211"/>
  <c r="BK135"/>
  <c r="BK227"/>
  <c r="BK177"/>
  <c r="J189"/>
  <c i="5" r="J220"/>
  <c r="J162"/>
  <c r="BK243"/>
  <c r="BK221"/>
  <c r="J209"/>
  <c r="J235"/>
  <c r="J169"/>
  <c r="BK197"/>
  <c i="6" r="BK144"/>
  <c r="J164"/>
  <c r="BK168"/>
  <c r="J165"/>
  <c r="BK173"/>
  <c r="BK198"/>
  <c r="J151"/>
  <c r="BK190"/>
  <c r="J179"/>
  <c r="BK177"/>
  <c r="BK161"/>
  <c r="BK158"/>
  <c r="BK134"/>
  <c r="J161"/>
  <c i="7" r="J181"/>
  <c i="8" r="BK150"/>
  <c r="BK315"/>
  <c r="J280"/>
  <c r="J200"/>
  <c r="BK199"/>
  <c r="BK318"/>
  <c r="J233"/>
  <c r="J156"/>
  <c r="BK275"/>
  <c r="J322"/>
  <c r="BK172"/>
  <c r="BK289"/>
  <c r="BK200"/>
  <c r="J192"/>
  <c r="J319"/>
  <c r="J172"/>
  <c r="BK322"/>
  <c r="BK207"/>
  <c r="J153"/>
  <c r="J122"/>
  <c r="BK291"/>
  <c r="BK184"/>
  <c r="J132"/>
  <c r="J168"/>
  <c r="J264"/>
  <c i="9" r="J168"/>
  <c r="J162"/>
  <c i="10" r="J119"/>
  <c i="11" r="BK295"/>
  <c r="BK200"/>
  <c r="BK201"/>
  <c r="BK212"/>
  <c r="BK276"/>
  <c r="BK228"/>
  <c r="J212"/>
  <c r="J171"/>
  <c r="BK159"/>
  <c r="J197"/>
  <c r="J131"/>
  <c r="J310"/>
  <c r="J302"/>
  <c r="J312"/>
  <c r="BK298"/>
  <c r="J187"/>
  <c i="2" r="F34"/>
  <c l="1" r="T142"/>
  <c r="BK219"/>
  <c r="J219"/>
  <c r="J100"/>
  <c r="P309"/>
  <c i="3" r="P127"/>
  <c i="2" r="R226"/>
  <c r="P258"/>
  <c r="BK265"/>
  <c r="J265"/>
  <c r="J106"/>
  <c r="R340"/>
  <c r="T382"/>
  <c r="R444"/>
  <c r="R480"/>
  <c r="T531"/>
  <c i="3" r="R229"/>
  <c i="4" r="P185"/>
  <c r="T228"/>
  <c r="T241"/>
  <c i="5" r="T126"/>
  <c r="BK160"/>
  <c r="J160"/>
  <c r="J101"/>
  <c r="T217"/>
  <c i="7" r="BK154"/>
  <c r="J154"/>
  <c r="J99"/>
  <c r="R190"/>
  <c i="8" r="BK288"/>
  <c r="J288"/>
  <c r="J98"/>
  <c i="9" r="P129"/>
  <c r="P206"/>
  <c r="BK225"/>
  <c r="J225"/>
  <c r="J102"/>
  <c r="T237"/>
  <c i="2" r="R142"/>
  <c r="BK226"/>
  <c r="J226"/>
  <c r="J101"/>
  <c r="R258"/>
  <c r="P265"/>
  <c r="BK397"/>
  <c r="J397"/>
  <c r="J113"/>
  <c r="T444"/>
  <c r="T477"/>
  <c r="BK518"/>
  <c r="J518"/>
  <c r="J119"/>
  <c i="3" r="R187"/>
  <c r="BK235"/>
  <c r="J235"/>
  <c r="J105"/>
  <c i="6" r="BK128"/>
  <c r="J128"/>
  <c r="J98"/>
  <c r="T138"/>
  <c r="R187"/>
  <c i="7" r="R124"/>
  <c r="BK173"/>
  <c r="J173"/>
  <c r="J100"/>
  <c i="8" r="R121"/>
  <c i="2" r="BK182"/>
  <c r="J182"/>
  <c r="J98"/>
  <c r="R219"/>
  <c r="T279"/>
  <c r="R397"/>
  <c r="P477"/>
  <c r="T518"/>
  <c i="4" r="BK198"/>
  <c r="J198"/>
  <c r="J102"/>
  <c i="5" r="P126"/>
  <c r="P182"/>
  <c i="6" r="T128"/>
  <c r="T162"/>
  <c r="T182"/>
  <c i="7" r="R154"/>
  <c i="8" r="T288"/>
  <c i="9" r="T126"/>
  <c r="T206"/>
  <c r="T225"/>
  <c i="2" r="R208"/>
  <c r="P251"/>
  <c r="R309"/>
  <c r="R382"/>
  <c r="P444"/>
  <c r="BK491"/>
  <c r="J491"/>
  <c r="J118"/>
  <c r="R531"/>
  <c i="3" r="T218"/>
  <c r="T229"/>
  <c i="4" r="R185"/>
  <c r="BK228"/>
  <c r="J228"/>
  <c r="J103"/>
  <c i="5" r="R217"/>
  <c i="6" r="P128"/>
  <c i="7" r="P124"/>
  <c r="BK190"/>
  <c r="J190"/>
  <c r="J101"/>
  <c i="9" r="P126"/>
  <c r="BK206"/>
  <c r="J206"/>
  <c r="J100"/>
  <c r="R225"/>
  <c i="11" r="R170"/>
  <c i="2" r="P182"/>
  <c r="BK279"/>
  <c r="J279"/>
  <c r="J107"/>
  <c r="R356"/>
  <c r="T450"/>
  <c r="R491"/>
  <c r="P531"/>
  <c i="3" r="P187"/>
  <c i="5" r="P160"/>
  <c i="7" r="P154"/>
  <c i="8" r="R317"/>
  <c i="11" r="T170"/>
  <c i="2" r="T208"/>
  <c r="T251"/>
  <c r="T309"/>
  <c r="P397"/>
  <c r="BK477"/>
  <c r="J477"/>
  <c r="J116"/>
  <c r="R518"/>
  <c i="4" r="T131"/>
  <c r="P198"/>
  <c i="5" r="BK126"/>
  <c r="J126"/>
  <c r="J97"/>
  <c r="P217"/>
  <c i="6" r="R128"/>
  <c r="BK162"/>
  <c r="J162"/>
  <c r="J100"/>
  <c r="P187"/>
  <c i="7" r="BK124"/>
  <c i="8" r="BK121"/>
  <c i="9" r="BK132"/>
  <c r="J132"/>
  <c r="J99"/>
  <c i="11" r="R129"/>
  <c r="T207"/>
  <c r="P264"/>
  <c r="T264"/>
  <c r="R290"/>
  <c i="2" r="P226"/>
  <c r="T258"/>
  <c r="BK340"/>
  <c r="J340"/>
  <c r="J110"/>
  <c i="3" r="BK174"/>
  <c r="J174"/>
  <c r="J99"/>
  <c r="BK229"/>
  <c r="J229"/>
  <c r="J104"/>
  <c i="4" r="P131"/>
  <c i="5" r="R160"/>
  <c r="T249"/>
  <c i="6" r="P124"/>
  <c r="R138"/>
  <c r="T187"/>
  <c i="8" r="T121"/>
  <c i="11" r="P170"/>
  <c r="BK202"/>
  <c r="J202"/>
  <c r="J100"/>
  <c r="P202"/>
  <c r="T202"/>
  <c r="R272"/>
  <c i="3" r="P174"/>
  <c i="11" r="BK129"/>
  <c r="J129"/>
  <c r="J97"/>
  <c r="BK207"/>
  <c r="J207"/>
  <c r="J101"/>
  <c r="BK264"/>
  <c r="J264"/>
  <c r="J102"/>
  <c r="R264"/>
  <c r="T290"/>
  <c i="2" r="P208"/>
  <c r="R251"/>
  <c r="R265"/>
  <c r="T340"/>
  <c r="P382"/>
  <c r="BK444"/>
  <c r="J444"/>
  <c r="J114"/>
  <c r="P480"/>
  <c r="BK531"/>
  <c r="J531"/>
  <c r="J121"/>
  <c i="3" r="T127"/>
  <c r="BK218"/>
  <c r="J218"/>
  <c r="J101"/>
  <c r="R235"/>
  <c i="9" r="R132"/>
  <c r="P225"/>
  <c i="11" r="P207"/>
  <c r="P272"/>
  <c r="P290"/>
  <c i="7" r="T140"/>
  <c r="P173"/>
  <c i="9" r="BK129"/>
  <c r="J129"/>
  <c r="J98"/>
  <c r="T129"/>
  <c r="BK217"/>
  <c r="J217"/>
  <c r="J101"/>
  <c r="BK237"/>
  <c r="J237"/>
  <c r="J104"/>
  <c i="11" r="T129"/>
  <c r="R207"/>
  <c r="BK272"/>
  <c r="J272"/>
  <c r="J103"/>
  <c r="BK290"/>
  <c r="J290"/>
  <c r="J104"/>
  <c i="3" r="T187"/>
  <c i="4" r="BK185"/>
  <c r="J185"/>
  <c r="J101"/>
  <c r="R228"/>
  <c i="5" r="R126"/>
  <c r="T160"/>
  <c r="R249"/>
  <c i="6" r="BK124"/>
  <c r="P162"/>
  <c r="R182"/>
  <c i="7" r="P140"/>
  <c r="P190"/>
  <c i="8" r="P317"/>
  <c i="9" r="P132"/>
  <c r="P125"/>
  <c i="1" r="AU102"/>
  <c i="9" r="P217"/>
  <c i="11" r="BK170"/>
  <c r="J170"/>
  <c r="J99"/>
  <c i="4" r="P241"/>
  <c i="5" r="BK217"/>
  <c r="J217"/>
  <c r="J103"/>
  <c i="6" r="P138"/>
  <c r="BK182"/>
  <c r="J182"/>
  <c r="J101"/>
  <c i="7" r="T124"/>
  <c r="T173"/>
  <c i="8" r="T317"/>
  <c i="9" r="BK126"/>
  <c r="J126"/>
  <c r="J97"/>
  <c r="R206"/>
  <c r="P237"/>
  <c i="2" r="T182"/>
  <c r="T219"/>
  <c r="BK251"/>
  <c r="J251"/>
  <c r="J103"/>
  <c r="R279"/>
  <c r="T356"/>
  <c r="BK450"/>
  <c r="J450"/>
  <c r="J115"/>
  <c r="R477"/>
  <c r="T491"/>
  <c i="3" r="BK127"/>
  <c r="P218"/>
  <c r="T235"/>
  <c i="4" r="BK131"/>
  <c r="J131"/>
  <c r="J99"/>
  <c r="R198"/>
  <c i="5" r="BK182"/>
  <c r="J182"/>
  <c r="J102"/>
  <c r="P249"/>
  <c i="6" r="R124"/>
  <c r="BK138"/>
  <c r="J138"/>
  <c r="J99"/>
  <c r="BK187"/>
  <c r="J187"/>
  <c r="J102"/>
  <c i="7" r="R140"/>
  <c r="R173"/>
  <c i="8" r="P121"/>
  <c i="11" r="P129"/>
  <c r="R202"/>
  <c i="2" r="P142"/>
  <c r="P356"/>
  <c i="3" r="R174"/>
  <c i="8" r="BK317"/>
  <c r="J317"/>
  <c r="J99"/>
  <c i="3" r="T174"/>
  <c i="8" r="R288"/>
  <c i="9" r="T132"/>
  <c r="R217"/>
  <c r="R237"/>
  <c i="2" r="R182"/>
  <c r="P219"/>
  <c r="BK258"/>
  <c r="J258"/>
  <c r="J104"/>
  <c r="T265"/>
  <c r="P340"/>
  <c r="BK382"/>
  <c r="J382"/>
  <c r="J112"/>
  <c r="R450"/>
  <c r="BK480"/>
  <c r="J480"/>
  <c r="J117"/>
  <c r="P518"/>
  <c i="3" r="BK187"/>
  <c r="J187"/>
  <c r="J100"/>
  <c r="P229"/>
  <c i="4" r="T185"/>
  <c r="P228"/>
  <c r="R241"/>
  <c i="5" r="T182"/>
  <c i="6" r="T124"/>
  <c r="T123"/>
  <c r="R162"/>
  <c r="P182"/>
  <c i="7" r="BK140"/>
  <c r="J140"/>
  <c r="J98"/>
  <c r="T190"/>
  <c i="9" r="R126"/>
  <c r="R129"/>
  <c r="T217"/>
  <c i="11" r="R301"/>
  <c r="T301"/>
  <c r="P311"/>
  <c i="2" r="BK142"/>
  <c r="J142"/>
  <c r="J97"/>
  <c r="T226"/>
  <c r="BK309"/>
  <c r="J309"/>
  <c r="J108"/>
  <c r="T397"/>
  <c r="T480"/>
  <c i="3" r="R127"/>
  <c i="4" r="R131"/>
  <c r="R128"/>
  <c r="T198"/>
  <c r="BK241"/>
  <c r="J241"/>
  <c r="J107"/>
  <c i="5" r="R182"/>
  <c r="BK249"/>
  <c r="J249"/>
  <c r="J104"/>
  <c i="7" r="T154"/>
  <c i="11" r="BK301"/>
  <c r="J301"/>
  <c r="J106"/>
  <c r="BK311"/>
  <c r="J311"/>
  <c r="J107"/>
  <c r="R311"/>
  <c i="2" r="BK208"/>
  <c r="J208"/>
  <c r="J99"/>
  <c r="P279"/>
  <c r="BK356"/>
  <c r="J356"/>
  <c r="J111"/>
  <c r="P450"/>
  <c r="P491"/>
  <c i="3" r="R218"/>
  <c r="P235"/>
  <c i="8" r="P288"/>
  <c i="2" r="BK338"/>
  <c r="J338"/>
  <c r="J109"/>
  <c i="4" r="BK237"/>
  <c r="J237"/>
  <c r="J105"/>
  <c r="BK239"/>
  <c r="J239"/>
  <c r="J106"/>
  <c i="5" r="BK150"/>
  <c r="J150"/>
  <c r="J98"/>
  <c i="3" r="BK225"/>
  <c r="J225"/>
  <c r="J102"/>
  <c r="BK227"/>
  <c r="J227"/>
  <c r="J103"/>
  <c i="5" r="BK158"/>
  <c r="J158"/>
  <c r="J100"/>
  <c i="7" r="BK206"/>
  <c r="J206"/>
  <c r="J102"/>
  <c i="2" r="BK263"/>
  <c r="J263"/>
  <c r="J105"/>
  <c i="9" r="BK235"/>
  <c r="J235"/>
  <c r="J103"/>
  <c i="11" r="BK163"/>
  <c r="J163"/>
  <c r="J98"/>
  <c r="BK299"/>
  <c r="J299"/>
  <c r="J105"/>
  <c i="3" r="BK169"/>
  <c r="J169"/>
  <c r="J98"/>
  <c i="5" r="BK154"/>
  <c r="J154"/>
  <c r="J99"/>
  <c i="4" r="BK235"/>
  <c r="J235"/>
  <c r="J104"/>
  <c i="2" r="BK247"/>
  <c r="J247"/>
  <c r="J102"/>
  <c i="10" r="BK118"/>
  <c r="BK117"/>
  <c r="J117"/>
  <c r="J96"/>
  <c i="4" r="BK181"/>
  <c r="J181"/>
  <c r="J100"/>
  <c i="2" r="BK529"/>
  <c r="J529"/>
  <c r="J120"/>
  <c i="11" r="BE153"/>
  <c r="F91"/>
  <c r="F125"/>
  <c r="BE172"/>
  <c r="BE132"/>
  <c r="BE315"/>
  <c r="E118"/>
  <c r="BE131"/>
  <c r="BE239"/>
  <c r="BE268"/>
  <c r="BE276"/>
  <c r="BE279"/>
  <c r="BE286"/>
  <c r="BE295"/>
  <c r="BE296"/>
  <c r="BE297"/>
  <c r="BE306"/>
  <c r="BE316"/>
  <c r="J122"/>
  <c r="BE164"/>
  <c r="BE228"/>
  <c r="BE259"/>
  <c r="BE265"/>
  <c r="BE291"/>
  <c r="BE293"/>
  <c r="BE294"/>
  <c r="BE158"/>
  <c r="BE250"/>
  <c r="BE254"/>
  <c i="10" r="J118"/>
  <c r="J97"/>
  <c i="11" r="BE130"/>
  <c r="BE133"/>
  <c r="BE134"/>
  <c r="BE143"/>
  <c r="BE197"/>
  <c r="BE201"/>
  <c r="BE317"/>
  <c r="J92"/>
  <c r="J124"/>
  <c r="BE142"/>
  <c r="BE203"/>
  <c r="BE300"/>
  <c r="BE312"/>
  <c r="BE144"/>
  <c r="BE171"/>
  <c r="BE139"/>
  <c r="BE173"/>
  <c r="BE194"/>
  <c r="BE206"/>
  <c r="BE215"/>
  <c r="BE242"/>
  <c r="BE247"/>
  <c r="BE224"/>
  <c r="BE235"/>
  <c r="BE318"/>
  <c r="BE147"/>
  <c r="BE187"/>
  <c r="BE193"/>
  <c r="BE159"/>
  <c r="BE190"/>
  <c r="BE302"/>
  <c r="BE154"/>
  <c r="BE179"/>
  <c r="BE184"/>
  <c r="BE200"/>
  <c r="BE310"/>
  <c r="BE208"/>
  <c r="BE212"/>
  <c r="BE218"/>
  <c r="BE221"/>
  <c r="BE232"/>
  <c r="BE243"/>
  <c r="BE273"/>
  <c r="BE282"/>
  <c r="BE292"/>
  <c r="BE298"/>
  <c r="BE321"/>
  <c i="1" r="BB104"/>
  <c i="9" r="BK125"/>
  <c r="J125"/>
  <c r="J96"/>
  <c i="10" r="J89"/>
  <c r="E85"/>
  <c r="F92"/>
  <c r="J92"/>
  <c r="BE119"/>
  <c i="1" r="BC103"/>
  <c i="9" r="J119"/>
  <c r="BE133"/>
  <c r="BE173"/>
  <c r="BE176"/>
  <c r="J92"/>
  <c r="BE156"/>
  <c r="BE162"/>
  <c r="BE165"/>
  <c r="BE168"/>
  <c r="BE153"/>
  <c r="BE185"/>
  <c r="BE191"/>
  <c r="BE197"/>
  <c r="BE214"/>
  <c r="BE182"/>
  <c r="F122"/>
  <c r="BE128"/>
  <c r="BE141"/>
  <c r="BE179"/>
  <c r="BE150"/>
  <c r="BE159"/>
  <c r="BE200"/>
  <c r="BE207"/>
  <c r="BE211"/>
  <c r="BE236"/>
  <c r="BE146"/>
  <c r="BE243"/>
  <c r="BE244"/>
  <c r="BE245"/>
  <c i="8" r="J121"/>
  <c r="J97"/>
  <c i="9" r="BE232"/>
  <c r="BE239"/>
  <c r="BE242"/>
  <c r="BE240"/>
  <c r="F91"/>
  <c r="BE130"/>
  <c r="BE188"/>
  <c r="BE194"/>
  <c r="BE226"/>
  <c r="BE238"/>
  <c r="E115"/>
  <c r="BE203"/>
  <c r="BE229"/>
  <c r="BE241"/>
  <c r="J91"/>
  <c r="BE127"/>
  <c r="BE218"/>
  <c r="BE221"/>
  <c r="BE131"/>
  <c r="BE224"/>
  <c i="8" r="BE135"/>
  <c r="BE141"/>
  <c r="BE150"/>
  <c r="BE154"/>
  <c r="BE162"/>
  <c r="BE197"/>
  <c r="BE218"/>
  <c r="BE205"/>
  <c r="BE223"/>
  <c r="BE239"/>
  <c r="BE248"/>
  <c r="BE284"/>
  <c r="BE314"/>
  <c r="J92"/>
  <c r="BE127"/>
  <c r="BE132"/>
  <c r="BE146"/>
  <c r="BE172"/>
  <c r="BE195"/>
  <c r="BE224"/>
  <c r="BE282"/>
  <c r="BE286"/>
  <c r="BE292"/>
  <c r="BE305"/>
  <c r="J89"/>
  <c r="BE182"/>
  <c r="BE274"/>
  <c r="BE290"/>
  <c r="BE316"/>
  <c r="BE319"/>
  <c r="F117"/>
  <c r="BE123"/>
  <c r="BE155"/>
  <c r="BE163"/>
  <c r="BE168"/>
  <c r="BE173"/>
  <c r="BE254"/>
  <c r="BE259"/>
  <c r="BE318"/>
  <c r="BE184"/>
  <c r="BE188"/>
  <c r="BE200"/>
  <c r="BE268"/>
  <c r="BE133"/>
  <c r="BE151"/>
  <c r="BE190"/>
  <c r="BE253"/>
  <c r="E85"/>
  <c r="BE134"/>
  <c r="BE137"/>
  <c r="BE148"/>
  <c r="BE177"/>
  <c r="BE178"/>
  <c r="BE189"/>
  <c r="BE207"/>
  <c r="BE209"/>
  <c r="BE238"/>
  <c r="BE285"/>
  <c r="BE229"/>
  <c r="BE264"/>
  <c r="BE294"/>
  <c r="BE301"/>
  <c r="BE325"/>
  <c r="BE136"/>
  <c r="BE153"/>
  <c r="BE156"/>
  <c r="BE160"/>
  <c r="BE183"/>
  <c r="BE185"/>
  <c r="BE187"/>
  <c r="BE202"/>
  <c r="BE204"/>
  <c r="BE213"/>
  <c r="BE277"/>
  <c r="BE278"/>
  <c r="BE293"/>
  <c r="BE295"/>
  <c r="BE300"/>
  <c r="BE311"/>
  <c r="BE322"/>
  <c r="BE142"/>
  <c r="BE144"/>
  <c r="BE161"/>
  <c r="BE192"/>
  <c r="BE198"/>
  <c r="BE199"/>
  <c r="BE269"/>
  <c r="BE287"/>
  <c r="BE289"/>
  <c r="BE315"/>
  <c r="BE320"/>
  <c r="BE194"/>
  <c r="BE243"/>
  <c r="BE249"/>
  <c r="BE276"/>
  <c r="BE279"/>
  <c r="BE280"/>
  <c r="BE283"/>
  <c r="BE310"/>
  <c r="BE312"/>
  <c r="BE147"/>
  <c r="BE158"/>
  <c r="BE159"/>
  <c r="BE191"/>
  <c r="BE219"/>
  <c r="BE296"/>
  <c i="7" r="J124"/>
  <c r="J97"/>
  <c i="8" r="BE122"/>
  <c r="BE128"/>
  <c r="BE145"/>
  <c r="BE152"/>
  <c r="BE186"/>
  <c r="BE193"/>
  <c r="BE196"/>
  <c r="BE201"/>
  <c r="BE206"/>
  <c r="BE234"/>
  <c r="BE244"/>
  <c r="BE263"/>
  <c r="BE309"/>
  <c r="BE208"/>
  <c r="BE214"/>
  <c r="BE258"/>
  <c r="BE273"/>
  <c r="BE275"/>
  <c r="BE281"/>
  <c r="BE313"/>
  <c r="BE321"/>
  <c r="BE149"/>
  <c r="BE157"/>
  <c r="BE167"/>
  <c r="BE203"/>
  <c r="BE233"/>
  <c r="BE291"/>
  <c r="BE143"/>
  <c r="BE228"/>
  <c i="7" r="BE141"/>
  <c r="BE163"/>
  <c r="J92"/>
  <c r="BE143"/>
  <c r="BE144"/>
  <c r="BE171"/>
  <c r="J89"/>
  <c r="F120"/>
  <c r="BE126"/>
  <c r="BE139"/>
  <c r="BE142"/>
  <c r="BE174"/>
  <c r="BE181"/>
  <c r="BE155"/>
  <c r="BE199"/>
  <c r="BE128"/>
  <c r="BE162"/>
  <c r="BE192"/>
  <c r="BE125"/>
  <c r="BE157"/>
  <c r="BE184"/>
  <c r="BE189"/>
  <c r="BE207"/>
  <c r="BE134"/>
  <c r="BE188"/>
  <c r="BE197"/>
  <c r="BE127"/>
  <c r="BE176"/>
  <c r="BE198"/>
  <c i="6" r="J124"/>
  <c r="J97"/>
  <c i="7" r="E113"/>
  <c r="BE175"/>
  <c r="BE177"/>
  <c r="BE156"/>
  <c r="BE158"/>
  <c r="BE131"/>
  <c r="BE138"/>
  <c r="BE148"/>
  <c r="BE151"/>
  <c r="BE152"/>
  <c r="BE153"/>
  <c r="BE167"/>
  <c r="BE191"/>
  <c r="BE164"/>
  <c r="BE172"/>
  <c r="BE193"/>
  <c r="BE200"/>
  <c r="BE205"/>
  <c r="BE204"/>
  <c i="6" r="BE133"/>
  <c r="BE163"/>
  <c r="BE165"/>
  <c r="E113"/>
  <c r="J120"/>
  <c r="BE125"/>
  <c r="BE175"/>
  <c i="5" r="BK125"/>
  <c r="J125"/>
  <c r="J96"/>
  <c i="6" r="BE155"/>
  <c r="BE161"/>
  <c r="BE179"/>
  <c r="BE129"/>
  <c r="BE134"/>
  <c r="BE170"/>
  <c r="J117"/>
  <c r="BE131"/>
  <c r="BE176"/>
  <c r="BE177"/>
  <c r="BE189"/>
  <c r="BE195"/>
  <c r="F120"/>
  <c r="BE130"/>
  <c r="BE174"/>
  <c r="BE127"/>
  <c r="BE158"/>
  <c r="BE167"/>
  <c r="BE183"/>
  <c r="BE145"/>
  <c r="BE146"/>
  <c r="BE151"/>
  <c r="BE164"/>
  <c r="BE166"/>
  <c r="BE178"/>
  <c r="BE184"/>
  <c r="BE132"/>
  <c r="BE180"/>
  <c r="BE136"/>
  <c r="BE137"/>
  <c r="BE139"/>
  <c r="BE144"/>
  <c r="BE171"/>
  <c r="BE150"/>
  <c r="BE169"/>
  <c r="BE192"/>
  <c r="BE185"/>
  <c r="BE188"/>
  <c r="BE126"/>
  <c r="BE168"/>
  <c r="BE191"/>
  <c r="BE198"/>
  <c r="BE173"/>
  <c r="BE181"/>
  <c r="BE186"/>
  <c r="BE190"/>
  <c r="BE201"/>
  <c r="BE135"/>
  <c r="BE172"/>
  <c i="5" r="BE197"/>
  <c r="BE218"/>
  <c r="BE222"/>
  <c r="BE137"/>
  <c r="BE183"/>
  <c r="BE227"/>
  <c r="BE243"/>
  <c r="BE245"/>
  <c r="BE161"/>
  <c r="BE209"/>
  <c r="BE235"/>
  <c r="E85"/>
  <c r="J92"/>
  <c r="BE133"/>
  <c r="BE164"/>
  <c r="BE166"/>
  <c r="BE203"/>
  <c r="BE215"/>
  <c r="BE216"/>
  <c r="BE255"/>
  <c r="BE236"/>
  <c r="BE240"/>
  <c r="BE167"/>
  <c r="BE170"/>
  <c r="BE219"/>
  <c r="BE239"/>
  <c r="BE253"/>
  <c r="BE234"/>
  <c r="BE246"/>
  <c r="BE162"/>
  <c r="BE174"/>
  <c r="BE177"/>
  <c r="BE193"/>
  <c r="BE220"/>
  <c r="BE221"/>
  <c r="BE231"/>
  <c r="BE127"/>
  <c r="BE163"/>
  <c r="BE165"/>
  <c r="BE242"/>
  <c r="BE254"/>
  <c i="4" r="BK128"/>
  <c r="J128"/>
  <c i="5" r="F92"/>
  <c r="BE130"/>
  <c r="BE172"/>
  <c r="BE201"/>
  <c r="BE244"/>
  <c r="BE140"/>
  <c r="BE146"/>
  <c r="BE151"/>
  <c r="BE155"/>
  <c r="BE200"/>
  <c r="BE206"/>
  <c r="BE198"/>
  <c r="J119"/>
  <c r="BE194"/>
  <c r="BE212"/>
  <c r="BE230"/>
  <c r="BE248"/>
  <c r="BE250"/>
  <c r="BE143"/>
  <c r="BE168"/>
  <c r="BE169"/>
  <c r="BE171"/>
  <c r="BE195"/>
  <c r="BE196"/>
  <c r="BE199"/>
  <c r="BE223"/>
  <c r="BE237"/>
  <c r="BE241"/>
  <c r="BE247"/>
  <c r="BE251"/>
  <c r="BE181"/>
  <c r="BE186"/>
  <c r="BE189"/>
  <c r="BE192"/>
  <c r="BE204"/>
  <c r="BE224"/>
  <c r="BE238"/>
  <c r="BE159"/>
  <c r="BE173"/>
  <c r="BE180"/>
  <c r="BE202"/>
  <c r="BE205"/>
  <c r="BE252"/>
  <c r="BE256"/>
  <c i="4" r="BE192"/>
  <c r="BE171"/>
  <c r="BE174"/>
  <c r="BE189"/>
  <c i="3" r="J127"/>
  <c r="J97"/>
  <c i="4" r="E118"/>
  <c r="BE132"/>
  <c r="BE139"/>
  <c r="BE182"/>
  <c r="BE146"/>
  <c r="BE212"/>
  <c r="J125"/>
  <c r="BE142"/>
  <c r="BE158"/>
  <c r="BE205"/>
  <c r="BE206"/>
  <c r="BE240"/>
  <c r="BE215"/>
  <c r="BE216"/>
  <c r="BE218"/>
  <c r="BE223"/>
  <c r="BE242"/>
  <c r="BE210"/>
  <c r="J89"/>
  <c r="BE135"/>
  <c r="BE164"/>
  <c r="BE186"/>
  <c r="BE245"/>
  <c r="BE150"/>
  <c r="BE207"/>
  <c r="BE211"/>
  <c r="BE225"/>
  <c r="BE177"/>
  <c r="BE195"/>
  <c r="BE214"/>
  <c r="BE224"/>
  <c r="BE236"/>
  <c r="BE246"/>
  <c r="F92"/>
  <c r="BE138"/>
  <c r="BE168"/>
  <c r="BE154"/>
  <c r="BE161"/>
  <c r="BE217"/>
  <c r="BE220"/>
  <c r="BE221"/>
  <c r="BE222"/>
  <c r="BE227"/>
  <c r="BE229"/>
  <c r="BE232"/>
  <c r="BE243"/>
  <c r="BE199"/>
  <c r="BE213"/>
  <c r="BE238"/>
  <c r="BE244"/>
  <c r="BE204"/>
  <c r="BE226"/>
  <c r="BE219"/>
  <c i="3" r="J89"/>
  <c r="F123"/>
  <c r="BE216"/>
  <c r="BE134"/>
  <c r="BE138"/>
  <c r="BE146"/>
  <c r="BE165"/>
  <c r="BE170"/>
  <c r="BE203"/>
  <c r="BE128"/>
  <c r="BE202"/>
  <c r="BE215"/>
  <c r="E85"/>
  <c r="BE161"/>
  <c r="BE188"/>
  <c r="BE205"/>
  <c r="BE211"/>
  <c r="BE230"/>
  <c r="BE149"/>
  <c r="BE175"/>
  <c r="BE184"/>
  <c r="BE199"/>
  <c r="BE201"/>
  <c r="BE206"/>
  <c r="BE207"/>
  <c r="BE135"/>
  <c r="BE231"/>
  <c r="BE208"/>
  <c r="BE222"/>
  <c r="BE236"/>
  <c r="BE131"/>
  <c r="BE181"/>
  <c r="BE189"/>
  <c r="BE213"/>
  <c r="BE240"/>
  <c i="2" r="BK141"/>
  <c r="J141"/>
  <c r="J96"/>
  <c i="3" r="J92"/>
  <c r="BE142"/>
  <c r="BE226"/>
  <c r="BE237"/>
  <c r="BE238"/>
  <c r="BE239"/>
  <c r="BE198"/>
  <c r="BE232"/>
  <c r="BE178"/>
  <c r="BE204"/>
  <c r="BE219"/>
  <c r="BE228"/>
  <c r="BE200"/>
  <c r="BE193"/>
  <c r="BE157"/>
  <c r="BE209"/>
  <c r="BE210"/>
  <c r="BE214"/>
  <c r="BE233"/>
  <c r="BE212"/>
  <c r="BE217"/>
  <c r="BE153"/>
  <c r="BE234"/>
  <c i="2" r="BE345"/>
  <c r="BE366"/>
  <c r="BE383"/>
  <c r="BE402"/>
  <c r="BE439"/>
  <c r="BE445"/>
  <c r="BE460"/>
  <c r="BE463"/>
  <c r="BE478"/>
  <c r="BE503"/>
  <c r="BE514"/>
  <c r="BE519"/>
  <c r="BE526"/>
  <c r="BE530"/>
  <c r="BE534"/>
  <c r="BE540"/>
  <c r="BE227"/>
  <c i="1" r="BA95"/>
  <c i="2" r="J92"/>
  <c r="BE220"/>
  <c r="BE233"/>
  <c r="BE243"/>
  <c r="BE272"/>
  <c r="BE275"/>
  <c r="BE278"/>
  <c r="BE280"/>
  <c r="BE296"/>
  <c r="BE302"/>
  <c r="BE316"/>
  <c r="BE352"/>
  <c r="BE357"/>
  <c r="BE360"/>
  <c r="BE369"/>
  <c r="BE375"/>
  <c r="BE378"/>
  <c r="BE386"/>
  <c r="BE398"/>
  <c r="BE403"/>
  <c r="BE405"/>
  <c r="BE422"/>
  <c r="BE435"/>
  <c r="BE443"/>
  <c r="BE446"/>
  <c r="BE469"/>
  <c r="BE472"/>
  <c r="BE490"/>
  <c r="BE500"/>
  <c r="BE508"/>
  <c r="BE517"/>
  <c r="BE532"/>
  <c i="1" r="BC95"/>
  <c i="2" r="BE334"/>
  <c r="BE535"/>
  <c i="1" r="BB95"/>
  <c i="2" r="E85"/>
  <c r="J135"/>
  <c r="BE143"/>
  <c r="BE149"/>
  <c r="BE155"/>
  <c r="BE205"/>
  <c r="BE223"/>
  <c r="BE230"/>
  <c r="BE264"/>
  <c r="BE319"/>
  <c r="BE331"/>
  <c r="BE341"/>
  <c r="BE348"/>
  <c r="BE355"/>
  <c r="BE381"/>
  <c r="BE396"/>
  <c r="BE425"/>
  <c r="BE454"/>
  <c r="BE179"/>
  <c r="BE238"/>
  <c r="BE248"/>
  <c r="BE252"/>
  <c r="BE259"/>
  <c r="BE283"/>
  <c r="BE284"/>
  <c r="BE299"/>
  <c r="BE310"/>
  <c r="BE325"/>
  <c r="BE339"/>
  <c r="BE344"/>
  <c r="BE372"/>
  <c r="BE389"/>
  <c r="BE395"/>
  <c r="BE408"/>
  <c r="BE413"/>
  <c r="BE419"/>
  <c r="BE431"/>
  <c r="BE457"/>
  <c r="BE466"/>
  <c r="BE479"/>
  <c r="BE492"/>
  <c r="BE523"/>
  <c r="BE152"/>
  <c r="BE167"/>
  <c r="BE173"/>
  <c r="BE186"/>
  <c r="BE190"/>
  <c r="BE193"/>
  <c r="BE213"/>
  <c r="BE255"/>
  <c r="BE262"/>
  <c r="BE290"/>
  <c r="BE328"/>
  <c r="BE269"/>
  <c r="BE308"/>
  <c r="BE349"/>
  <c r="BE363"/>
  <c r="BE392"/>
  <c r="BE399"/>
  <c r="BE404"/>
  <c r="BE406"/>
  <c r="BE418"/>
  <c r="BE428"/>
  <c r="BE449"/>
  <c r="BE451"/>
  <c r="BE475"/>
  <c r="BE476"/>
  <c r="BE481"/>
  <c r="BE497"/>
  <c r="BE511"/>
  <c r="BE538"/>
  <c r="BE539"/>
  <c r="BE170"/>
  <c r="BE183"/>
  <c r="BE202"/>
  <c r="BE209"/>
  <c r="BE287"/>
  <c r="BE533"/>
  <c r="BE146"/>
  <c r="BE199"/>
  <c r="BE216"/>
  <c r="BE293"/>
  <c r="F92"/>
  <c r="BE176"/>
  <c r="BE196"/>
  <c r="BE305"/>
  <c r="BE536"/>
  <c r="BE537"/>
  <c r="BE158"/>
  <c r="BE161"/>
  <c r="BE164"/>
  <c r="BE212"/>
  <c r="BE266"/>
  <c r="BE313"/>
  <c r="BE322"/>
  <c r="BE337"/>
  <c r="BE541"/>
  <c i="1" r="BD95"/>
  <c i="2" r="J34"/>
  <c i="5" r="J34"/>
  <c i="1" r="AW98"/>
  <c i="8" r="F35"/>
  <c i="1" r="BB101"/>
  <c i="4" r="J30"/>
  <c i="5" r="F37"/>
  <c i="1" r="BD98"/>
  <c i="9" r="F36"/>
  <c i="1" r="BC102"/>
  <c i="6" r="J34"/>
  <c i="1" r="AW99"/>
  <c i="10" r="F34"/>
  <c i="1" r="BA103"/>
  <c i="11" r="J34"/>
  <c i="1" r="AW104"/>
  <c i="3" r="J34"/>
  <c i="1" r="AW96"/>
  <c i="7" r="F36"/>
  <c i="1" r="BC100"/>
  <c i="3" r="F37"/>
  <c i="1" r="BD96"/>
  <c i="8" r="F37"/>
  <c i="1" r="BD101"/>
  <c i="6" r="F34"/>
  <c i="1" r="BA99"/>
  <c i="9" r="J34"/>
  <c i="1" r="AW102"/>
  <c i="5" r="F35"/>
  <c i="1" r="BB98"/>
  <c i="9" r="F34"/>
  <c i="1" r="BA102"/>
  <c i="4" r="F35"/>
  <c i="1" r="BB97"/>
  <c i="7" r="J34"/>
  <c i="1" r="AW100"/>
  <c i="4" r="F37"/>
  <c i="1" r="BD97"/>
  <c i="7" r="F35"/>
  <c i="1" r="BB100"/>
  <c i="11" r="F36"/>
  <c i="1" r="BC104"/>
  <c i="3" r="F34"/>
  <c i="1" r="BA96"/>
  <c i="6" r="F36"/>
  <c i="1" r="BC99"/>
  <c i="9" r="F37"/>
  <c i="1" r="BD102"/>
  <c i="4" r="F34"/>
  <c i="1" r="BA97"/>
  <c i="6" r="F37"/>
  <c i="1" r="BD99"/>
  <c i="10" r="J33"/>
  <c i="1" r="AV103"/>
  <c r="AT103"/>
  <c i="11" r="F34"/>
  <c i="1" r="BA104"/>
  <c i="3" r="F36"/>
  <c i="1" r="BC96"/>
  <c i="6" r="F35"/>
  <c i="1" r="BB99"/>
  <c i="9" r="F35"/>
  <c i="1" r="BB102"/>
  <c i="5" r="F34"/>
  <c i="1" r="BA98"/>
  <c i="7" r="F34"/>
  <c i="1" r="BA100"/>
  <c i="10" r="J30"/>
  <c i="4" r="F36"/>
  <c i="1" r="BC97"/>
  <c i="8" r="J34"/>
  <c i="1" r="AW101"/>
  <c i="5" r="F36"/>
  <c i="1" r="BC98"/>
  <c i="7" r="F37"/>
  <c i="1" r="BD100"/>
  <c i="11" r="F37"/>
  <c i="1" r="BD104"/>
  <c i="3" r="F35"/>
  <c i="1" r="BB96"/>
  <c i="8" r="F34"/>
  <c i="1" r="BA101"/>
  <c i="4" r="J34"/>
  <c i="1" r="AW97"/>
  <c i="8" r="F36"/>
  <c i="1" r="BC101"/>
  <c i="3" l="1" r="R126"/>
  <c i="8" r="T120"/>
  <c i="6" r="BK123"/>
  <c r="J123"/>
  <c i="9" r="T125"/>
  <c i="3" r="BK126"/>
  <c r="J126"/>
  <c r="J96"/>
  <c i="8" r="BK120"/>
  <c r="J120"/>
  <c r="J96"/>
  <c i="11" r="P128"/>
  <c i="1" r="AU104"/>
  <c i="11" r="T128"/>
  <c i="4" r="P128"/>
  <c i="1" r="AU97"/>
  <c i="7" r="R123"/>
  <c i="5" r="R125"/>
  <c i="7" r="BK123"/>
  <c r="J123"/>
  <c r="J96"/>
  <c i="6" r="P123"/>
  <c i="1" r="AU99"/>
  <c i="5" r="P125"/>
  <c i="1" r="AU98"/>
  <c i="6" r="R123"/>
  <c i="9" r="R125"/>
  <c i="3" r="T126"/>
  <c i="8" r="R120"/>
  <c i="2" r="R141"/>
  <c i="5" r="T125"/>
  <c i="3" r="P126"/>
  <c i="1" r="AU96"/>
  <c i="7" r="T123"/>
  <c i="2" r="P141"/>
  <c i="1" r="AU95"/>
  <c i="4" r="T128"/>
  <c i="7" r="P123"/>
  <c i="1" r="AU100"/>
  <c i="8" r="P120"/>
  <c i="1" r="AU101"/>
  <c i="11" r="R128"/>
  <c i="2" r="T141"/>
  <c i="1" r="AW95"/>
  <c i="11" r="BK128"/>
  <c r="J128"/>
  <c r="J96"/>
  <c i="1" r="AG103"/>
  <c r="AN103"/>
  <c i="10" r="J39"/>
  <c i="1" r="AG97"/>
  <c i="4" r="J96"/>
  <c i="6" r="J30"/>
  <c i="1" r="AG99"/>
  <c i="2" r="F33"/>
  <c i="1" r="AZ95"/>
  <c i="3" r="F33"/>
  <c i="1" r="AZ96"/>
  <c i="8" r="F33"/>
  <c i="1" r="AZ101"/>
  <c i="2" r="J30"/>
  <c i="1" r="AG95"/>
  <c i="4" r="F33"/>
  <c i="1" r="AZ97"/>
  <c i="10" r="F33"/>
  <c i="1" r="AZ103"/>
  <c i="11" r="F33"/>
  <c i="1" r="AZ104"/>
  <c i="2" r="J33"/>
  <c i="1" r="AV95"/>
  <c r="AT95"/>
  <c i="3" r="J33"/>
  <c i="1" r="AV96"/>
  <c r="AT96"/>
  <c i="9" r="F33"/>
  <c i="1" r="AZ102"/>
  <c i="5" r="J33"/>
  <c i="1" r="AV98"/>
  <c r="AT98"/>
  <c i="4" r="J33"/>
  <c i="1" r="AV97"/>
  <c r="AT97"/>
  <c r="AN97"/>
  <c i="11" r="J33"/>
  <c i="1" r="AV104"/>
  <c r="AT104"/>
  <c i="5" r="J30"/>
  <c i="1" r="AG98"/>
  <c i="8" r="J33"/>
  <c i="1" r="AV101"/>
  <c r="AT101"/>
  <c i="6" r="F33"/>
  <c i="1" r="AZ99"/>
  <c i="6" r="J33"/>
  <c i="1" r="AV99"/>
  <c r="AT99"/>
  <c r="AN99"/>
  <c i="7" r="F33"/>
  <c i="1" r="AZ100"/>
  <c i="7" r="J33"/>
  <c i="1" r="AV100"/>
  <c r="AT100"/>
  <c i="5" r="F33"/>
  <c i="1" r="AZ98"/>
  <c r="BD94"/>
  <c r="W33"/>
  <c i="9" r="J30"/>
  <c i="1" r="AG102"/>
  <c r="BC94"/>
  <c r="AY94"/>
  <c i="9" r="J33"/>
  <c i="1" r="AV102"/>
  <c r="AT102"/>
  <c r="BA94"/>
  <c r="AW94"/>
  <c r="AK30"/>
  <c r="BB94"/>
  <c r="AX94"/>
  <c i="6" l="1" r="J96"/>
  <c i="1" r="AN102"/>
  <c i="9" r="J39"/>
  <c i="1" r="AN98"/>
  <c i="6" r="J39"/>
  <c i="5" r="J39"/>
  <c i="4" r="J39"/>
  <c i="1" r="AN95"/>
  <c i="2" r="J39"/>
  <c i="1" r="AU94"/>
  <c i="11" r="J30"/>
  <c i="1" r="AG104"/>
  <c r="AZ94"/>
  <c r="AV94"/>
  <c r="AK29"/>
  <c i="3" r="J30"/>
  <c i="1" r="AG96"/>
  <c i="8" r="J30"/>
  <c i="1" r="AG101"/>
  <c i="7" r="J30"/>
  <c i="1" r="AG100"/>
  <c r="W32"/>
  <c r="W31"/>
  <c r="W30"/>
  <c i="8" l="1" r="J39"/>
  <c i="11" r="J39"/>
  <c i="3" r="J39"/>
  <c i="7" r="J39"/>
  <c i="1" r="AN96"/>
  <c r="AN104"/>
  <c r="AN101"/>
  <c r="AN100"/>
  <c r="AG94"/>
  <c r="AK26"/>
  <c r="AT94"/>
  <c r="AN94"/>
  <c r="W29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<sst xmlns="http://schemas.openxmlformats.org/spreadsheetml/2006/main">
  <si>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</si>
  <si>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</si>
  <si>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</si>
  <si>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</si>
  <si>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{424e4c0e-bc6d-46cb-bad7-492bc639d90b}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</si>
  <si>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</si>
  <si>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</si>
  <si>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</si>
  <si>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</si>
  <si>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</si>
  <si>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</si>
  <si>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</si>
  <si>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</si>
  <si>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</si>
  <si>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DS_Nisovice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</si>
  <si>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</si>
  <si>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</si>
  <si>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Dětská skupina, p.č.st 24/1 a p.č. 39/6 v k.ú. Nišovice</t>
  </si>
  <si>
    <t>KSO:</t>
  </si>
  <si>
    <t>CC-CZ:</t>
  </si>
  <si>
    <t>Místo:</t>
  </si>
  <si>
    <t>p.č.st 24/1 a p.č. 39/6 v k.ú. Nišovice</t>
  </si>
  <si>
    <t>Datum:</t>
  </si>
  <si>
    <t>5. 3. 2025</t>
  </si>
  <si>
    <t>Zadavatel:</t>
  </si>
  <si>
    <t>IČ:</t>
  </si>
  <si>
    <t>Obec Nišovice</t>
  </si>
  <si>
    <t>DIČ:</t>
  </si>
  <si>
    <t>Uchazeč:</t>
  </si>
  <si>
    <t>Vyplň údaj</t>
  </si>
  <si>
    <t>Projektant:</t>
  </si>
  <si>
    <t>Ing. Pavel Drobil</t>
  </si>
  <si>
    <t>Zpracovatel:</t>
  </si>
  <si>
    <t xml:space="preserve"> </t>
  </si>
  <si>
    <t>True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</si>
  <si>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</si>
  <si>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</si>
  <si>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</si>
  <si>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</si>
  <si>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</si>
  <si>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</si>
  <si>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</si>
  <si>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</si>
  <si>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</si>
  <si>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</si>
  <si>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</si>
  <si>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</si>
  <si>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</si>
  <si>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</si>
  <si>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</si>
  <si>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</si>
  <si>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</si>
  <si>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</si>
  <si>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</si>
  <si>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</si>
  <si>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</si>
  <si>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</si>
  <si>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</si>
  <si>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</si>
  <si>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</si>
  <si>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</si>
  <si>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</si>
  <si>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</si>
  <si>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</si>
  <si>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</si>
  <si>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</si>
  <si>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</si>
  <si>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</si>
  <si>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</si>
  <si>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</si>
  <si>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</si>
  <si>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</si>
  <si>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</si>
  <si>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</si>
  <si>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</si>
  <si>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</si>
  <si>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</si>
  <si>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</si>
  <si>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</si>
  <si>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</si>
  <si>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</si>
  <si>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</si>
  <si>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DS_Nisovice_stavebni_cast</t>
  </si>
  <si>
    <t>STA</t>
  </si>
  <si>
    <t>1</t>
  </si>
  <si>
    <t>{07a6afe1-af86-4207-9555-1741dc41dc07}</t>
  </si>
  <si>
    <t>2</t>
  </si>
  <si>
    <t>DS_Nisovice_pripoj</t>
  </si>
  <si>
    <t>DS_Nisovice_pripojka_vodovodu a kanalizace</t>
  </si>
  <si>
    <t>{bc4f147b-4bec-4083-ab18-817ffc4775f4}</t>
  </si>
  <si>
    <t>DS_Nisovice_destova</t>
  </si>
  <si>
    <t>DS_Nisovice_destova_kanalizace</t>
  </si>
  <si>
    <t>{abe353a5-2c23-46c6-a975-a1e8d70ad684}</t>
  </si>
  <si>
    <t>DS_Nisovice_ZTI</t>
  </si>
  <si>
    <t>DS_Nisovice_zdravotnicke_instalace</t>
  </si>
  <si>
    <t>{0dd48dc8-a99a-4e97-b50e-89e4e83734e1}</t>
  </si>
  <si>
    <t>DS_Nisovice_vytapeni</t>
  </si>
  <si>
    <t>{873923c8-981a-4bdf-a675-127854be274c}</t>
  </si>
  <si>
    <t>DS_Nisovice_VZT</t>
  </si>
  <si>
    <t>DS_Nisovice_vzduchotechnika</t>
  </si>
  <si>
    <t>{3db7089b-5e41-41a0-8321-da47b65cb008}</t>
  </si>
  <si>
    <t>DS_Nisovice_elektroi</t>
  </si>
  <si>
    <t>DS_Nisovice_elektroinstalace</t>
  </si>
  <si>
    <t>{82da529d-6bdb-4f1e-b540-57cf5590b1bc}</t>
  </si>
  <si>
    <t>DS_Nisovice_demolice</t>
  </si>
  <si>
    <t>{be545d0a-084d-47de-ba00-00b42d08ea6a}</t>
  </si>
  <si>
    <t>DS_Nisovice_FVE</t>
  </si>
  <si>
    <t>{93849029-39d5-43cf-aae3-31a83cba99cf}</t>
  </si>
  <si>
    <t>DS_Nisovice_zp_ploch</t>
  </si>
  <si>
    <t>DS_Nisovice_zpevnene_plochy_oploceni</t>
  </si>
  <si>
    <t>{3a533caf-1ff7-4ce3-87c0-2e1b34c4893f}</t>
  </si>
  <si>
    <t>KRYCÍ LIST SOUPISU PRACÍ</t>
  </si>
  <si>
    <t>Objekt:</t>
  </si>
  <si>
    <t>DS_Nisovice - DS_Nisovice_stavebni_cast</t>
  </si>
  <si>
    <t>REKAPITULACE ČLENĚNÍ SOUPISU PRACÍ</t>
  </si>
  <si>
    <t>Kód dílu - Popis</t>
  </si>
  <si>
    <t>Cena celkem [CZK]</t>
  </si>
  <si>
    <t>Náklady ze soupisu prací</t>
  </si>
  <si>
    <t>-1</t>
  </si>
  <si>
    <t>1 - Zemní práce</t>
  </si>
  <si>
    <t>2 - Základy,zvláštní zakládání</t>
  </si>
  <si>
    <t>3 - Svislé a kompletní konstrukce</t>
  </si>
  <si>
    <t>62 - Upravy povrchů vnější</t>
  </si>
  <si>
    <t>63 - Podlahy a podlahové konstrukce</t>
  </si>
  <si>
    <t>64 - Výplně otvorů</t>
  </si>
  <si>
    <t>94 - Lešení a stavební výtahy</t>
  </si>
  <si>
    <t>95 - Dokončovací kce na pozem.stav.</t>
  </si>
  <si>
    <t>99 - Staveništní přesun hmot</t>
  </si>
  <si>
    <t>711 - Izolace proti vodě</t>
  </si>
  <si>
    <t>712 - Živičné krytiny</t>
  </si>
  <si>
    <t>713 - Izolace tepelné</t>
  </si>
  <si>
    <t>721 - Vnitřní kanalizace</t>
  </si>
  <si>
    <t>762 - Konstrukce tesařské</t>
  </si>
  <si>
    <t>763 - Dřevostavby</t>
  </si>
  <si>
    <t>764 - Konstrukce klempířské</t>
  </si>
  <si>
    <t>766 - Konstrukce truhlářské</t>
  </si>
  <si>
    <t>767 - Konstrukce zámečnické</t>
  </si>
  <si>
    <t>771 - Podlahy z dlaždic a obklady</t>
  </si>
  <si>
    <t>776 - Podlahy povlakové</t>
  </si>
  <si>
    <t>777 - Podlahy ze syntetických hmot</t>
  </si>
  <si>
    <t>781 - Obklady keramické</t>
  </si>
  <si>
    <t>784 - Malby</t>
  </si>
  <si>
    <t>786 - Čalounické úpravy</t>
  </si>
  <si>
    <t>VN - Vedlejší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</si>
  <si>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</si>
  <si>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</si>
  <si>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</si>
  <si>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</si>
  <si>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</si>
  <si>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</si>
  <si>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</si>
  <si>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</si>
  <si>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</si>
  <si>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</si>
  <si>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</si>
  <si>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</si>
  <si>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</si>
  <si>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Zemní práce</t>
  </si>
  <si>
    <t>ROZPOCET</t>
  </si>
  <si>
    <t>K</t>
  </si>
  <si>
    <t>121101101R00</t>
  </si>
  <si>
    <t>Sejmutí ornice s přemístěním do 50 m</t>
  </si>
  <si>
    <t>m3</t>
  </si>
  <si>
    <t>4</t>
  </si>
  <si>
    <t>VV</t>
  </si>
  <si>
    <t>380*0,250*1,15</t>
  </si>
  <si>
    <t>Součet</t>
  </si>
  <si>
    <t>131201111R00</t>
  </si>
  <si>
    <t>Hloubení nezapaž. jam hor.3 do 100 m3, STROJNĚ</t>
  </si>
  <si>
    <t>9,4*11,885*1,15</t>
  </si>
  <si>
    <t>3</t>
  </si>
  <si>
    <t>131201119R00</t>
  </si>
  <si>
    <t>Příplatek za lepivost - hloubení nezap.jam v hor.3</t>
  </si>
  <si>
    <t>6</t>
  </si>
  <si>
    <t>132201111R00</t>
  </si>
  <si>
    <t>Hloubení rýh š.do 60 cm v hor.3 do 100 m3, STROJNĚ</t>
  </si>
  <si>
    <t>8</t>
  </si>
  <si>
    <t>(5,130+8,22+5,715+2,725+3,33+3,820+3,33+2,050+0,5+5,710+11,655+3,930+5,715)*0,5*0,35*1,15</t>
  </si>
  <si>
    <t>5</t>
  </si>
  <si>
    <t>132201119R00</t>
  </si>
  <si>
    <t>Přípl.za lepivost,hloubení rýh 60 cm,hor.3,STROJNĚ</t>
  </si>
  <si>
    <t>10</t>
  </si>
  <si>
    <t>162201102R00</t>
  </si>
  <si>
    <t>Vodorovné přemístění výkopku z hor.1-4 do 50 m</t>
  </si>
  <si>
    <t>122,539*1,15</t>
  </si>
  <si>
    <t>7</t>
  </si>
  <si>
    <t>162701105R00</t>
  </si>
  <si>
    <t>Vodorovné přemístění výkopku z hor.1-4 do 10000 m</t>
  </si>
  <si>
    <t>14</t>
  </si>
  <si>
    <t>50*1,15</t>
  </si>
  <si>
    <t>171201201R00</t>
  </si>
  <si>
    <t>Uložení sypaniny na skl.-sypanina na výšku přes 2m</t>
  </si>
  <si>
    <t>16</t>
  </si>
  <si>
    <t>9</t>
  </si>
  <si>
    <t>167101101R00</t>
  </si>
  <si>
    <t>Nakládání výkopku z hor. 1 ÷ 4 v množství do 100 m3</t>
  </si>
  <si>
    <t>18</t>
  </si>
  <si>
    <t>199000002R00</t>
  </si>
  <si>
    <t>Poplatek za skládku horniny 1- 4, č. dle katal. odpadů 17 05 04</t>
  </si>
  <si>
    <t>20</t>
  </si>
  <si>
    <t>11</t>
  </si>
  <si>
    <t>180407111R</t>
  </si>
  <si>
    <t>Instalace rozchodníkových koberců</t>
  </si>
  <si>
    <t>m2</t>
  </si>
  <si>
    <t>22</t>
  </si>
  <si>
    <t>"plocha střechy odměřeno z výkresu" 115</t>
  </si>
  <si>
    <t>00590031R</t>
  </si>
  <si>
    <t xml:space="preserve">Rohož rozchodníková </t>
  </si>
  <si>
    <t>24</t>
  </si>
  <si>
    <t>115*1,15</t>
  </si>
  <si>
    <t>13</t>
  </si>
  <si>
    <t>181101102R00</t>
  </si>
  <si>
    <t>Úprava pláně v zářezech v hor. 1-4, se zhutněním</t>
  </si>
  <si>
    <t>26</t>
  </si>
  <si>
    <t>100,92+10,7</t>
  </si>
  <si>
    <t>Základy,zvláštní zakládání</t>
  </si>
  <si>
    <t>274313711R00</t>
  </si>
  <si>
    <t>Beton základových pasů prostý C 25/30</t>
  </si>
  <si>
    <t>28</t>
  </si>
  <si>
    <t>10,83*1,1*1,15</t>
  </si>
  <si>
    <t>15</t>
  </si>
  <si>
    <t>271531111R00</t>
  </si>
  <si>
    <t>Polštář základu z kameniva hr. drceného 16-63 mm</t>
  </si>
  <si>
    <t>30</t>
  </si>
  <si>
    <t>6,4*0,2*1,1*1,15</t>
  </si>
  <si>
    <t>100,9*0,2*1,1*1,15</t>
  </si>
  <si>
    <t>274272130RT5</t>
  </si>
  <si>
    <t>Zdivo základové z bednicích tvárnic, tl. 250 mm, výplň tvárnic betonem C 25/30</t>
  </si>
  <si>
    <t>32</t>
  </si>
  <si>
    <t>61,83*0,5*1,15</t>
  </si>
  <si>
    <t>17</t>
  </si>
  <si>
    <t>274361821R00</t>
  </si>
  <si>
    <t xml:space="preserve">Výztuž základových pasů z betonářské oceli  B500B (10 505)</t>
  </si>
  <si>
    <t>t</t>
  </si>
  <si>
    <t>34</t>
  </si>
  <si>
    <t>0,404*1,15</t>
  </si>
  <si>
    <t>273310030RA0</t>
  </si>
  <si>
    <t>Základová deska z betonu C 16/20, včetně bednění</t>
  </si>
  <si>
    <t>36</t>
  </si>
  <si>
    <t>127,81*0,1*1,15</t>
  </si>
  <si>
    <t>19</t>
  </si>
  <si>
    <t>273362021R00</t>
  </si>
  <si>
    <t>Výztuž základových desek ze svařovaných sití KARI</t>
  </si>
  <si>
    <t>38</t>
  </si>
  <si>
    <t>127,81*3,1*1,15*0,001*1,15</t>
  </si>
  <si>
    <t>212850001RAA</t>
  </si>
  <si>
    <t>Drenáž podél základu objektu z dren. trub d 100 mm, bet.lože, obsyp kamenivo, geotextilie,reviz.šachta</t>
  </si>
  <si>
    <t>m</t>
  </si>
  <si>
    <t>40</t>
  </si>
  <si>
    <t>"obvod základů" 55</t>
  </si>
  <si>
    <t>274353121R00</t>
  </si>
  <si>
    <t>Bednění prostupů a kotevních otvorů v základových pasech do 0,05 m2, hl. 0,5 m</t>
  </si>
  <si>
    <t>kus</t>
  </si>
  <si>
    <t>42</t>
  </si>
  <si>
    <t>"výkres základů" 2</t>
  </si>
  <si>
    <t>Svislé a kompletní konstrukce</t>
  </si>
  <si>
    <t>311112125RT4</t>
  </si>
  <si>
    <t>Stěna z tvárnic ztraceného bednění, tl. 250 mm, zalití tvárnic betonem C 25/30</t>
  </si>
  <si>
    <t>44</t>
  </si>
  <si>
    <t>52,5*0,250</t>
  </si>
  <si>
    <t>23</t>
  </si>
  <si>
    <t>311361821R00</t>
  </si>
  <si>
    <t>Výztuž nadzákladových zdí z betonářské oceli B500B (10 505)</t>
  </si>
  <si>
    <t>46</t>
  </si>
  <si>
    <t>342264051RT2</t>
  </si>
  <si>
    <t>Podhled sádrokartonový na zavěšenou ocel. konstr., desky protipožární tl. 12,5 mm, bez izolace</t>
  </si>
  <si>
    <t>48</t>
  </si>
  <si>
    <t>"výměra stropu" 126,10</t>
  </si>
  <si>
    <t>25</t>
  </si>
  <si>
    <t>347016131R00</t>
  </si>
  <si>
    <t>Předstěna SDK, tl.115 mm, oc.kce CW,1xRB 12,5mm, bez izol</t>
  </si>
  <si>
    <t>50</t>
  </si>
  <si>
    <t>0,9*1,5*2+2,7*1,5</t>
  </si>
  <si>
    <t>62</t>
  </si>
  <si>
    <t>Upravy povrchů vnější</t>
  </si>
  <si>
    <t>622311514R00</t>
  </si>
  <si>
    <t xml:space="preserve">Izolace suterénu  XPS tl. 140 mm, bez PÚ</t>
  </si>
  <si>
    <t>52</t>
  </si>
  <si>
    <t>0,6*52,55</t>
  </si>
  <si>
    <t>27</t>
  </si>
  <si>
    <t>622311524RU1</t>
  </si>
  <si>
    <t>Zateplovací systém, sokl, XPS tl. 140 mm, s mozaikovou omítkou 5,5 kg/m2</t>
  </si>
  <si>
    <t>54</t>
  </si>
  <si>
    <t>52,55*0,250</t>
  </si>
  <si>
    <t>63</t>
  </si>
  <si>
    <t>Podlahy a podlahové konstrukce</t>
  </si>
  <si>
    <t>631571010R00</t>
  </si>
  <si>
    <t>Zřízení násypu, podlahy nebo střechy, bez dodávky</t>
  </si>
  <si>
    <t>56</t>
  </si>
  <si>
    <t>115*0,05</t>
  </si>
  <si>
    <t>29</t>
  </si>
  <si>
    <t>10371531R</t>
  </si>
  <si>
    <t>Substrát střešní extenzivní</t>
  </si>
  <si>
    <t>58</t>
  </si>
  <si>
    <t>631312611RM1</t>
  </si>
  <si>
    <t>Mazanina betonová tl. 5 - 8 cm C 16/20, z betonu prostého</t>
  </si>
  <si>
    <t>60</t>
  </si>
  <si>
    <t>"S2b:"(3,4+8,8+0,9+1,3+1,9+1,9+3,3+14,1+4,5+4,5)*0,05</t>
  </si>
  <si>
    <t>"S2a:"(102,7-44,6)*0,08</t>
  </si>
  <si>
    <t>127,1*0,05</t>
  </si>
  <si>
    <t>31</t>
  </si>
  <si>
    <t>631319171R00</t>
  </si>
  <si>
    <t>Příplatek za stržení povrchu mazaniny tl. 8 cm</t>
  </si>
  <si>
    <t>631362021R00</t>
  </si>
  <si>
    <t>Výztuž mazanin svařovanou sítí z drátů Kari</t>
  </si>
  <si>
    <t>64</t>
  </si>
  <si>
    <t>102,7*3,1*1,15*0,001</t>
  </si>
  <si>
    <t>127,1*3,1*1,15*0,001</t>
  </si>
  <si>
    <t>Výplně otvorů</t>
  </si>
  <si>
    <t>33</t>
  </si>
  <si>
    <t>648991113RT3</t>
  </si>
  <si>
    <t>Osazení parapet.desek plast. a lamin. š.nad 20cm, včetně dodávky plastové parapetní desky š. 300 mm</t>
  </si>
  <si>
    <t>66</t>
  </si>
  <si>
    <t>"viz výpis prvků" 3</t>
  </si>
  <si>
    <t>94</t>
  </si>
  <si>
    <t>Lešení a stavební výtahy</t>
  </si>
  <si>
    <t>941940031RAF</t>
  </si>
  <si>
    <t>Lešení lehké fasádní, š. 1 m, výška do 10 m, montáž, demontáž, doprava, pronájem 6 měsíců</t>
  </si>
  <si>
    <t>68</t>
  </si>
  <si>
    <t>280</t>
  </si>
  <si>
    <t>35</t>
  </si>
  <si>
    <t>941955004R00</t>
  </si>
  <si>
    <t>Lešení lehké pomocné, výška podlahy do 3,5 m</t>
  </si>
  <si>
    <t>70</t>
  </si>
  <si>
    <t>"plocha užitná" 102,70</t>
  </si>
  <si>
    <t>95</t>
  </si>
  <si>
    <t>Dokončovací kce na pozem.stav.</t>
  </si>
  <si>
    <t>952901111R00</t>
  </si>
  <si>
    <t>Vyčištění budov o výšce podlaží do 4 m</t>
  </si>
  <si>
    <t>72</t>
  </si>
  <si>
    <t>"užitná plocha" 102,70</t>
  </si>
  <si>
    <t>37</t>
  </si>
  <si>
    <t>953761131R00</t>
  </si>
  <si>
    <t>Odvětrání troubami PVC kruhovými 140x2,8 mm</t>
  </si>
  <si>
    <t>74</t>
  </si>
  <si>
    <t>99</t>
  </si>
  <si>
    <t>Staveništní přesun hmot</t>
  </si>
  <si>
    <t>998011002R00</t>
  </si>
  <si>
    <t>Přesun hmot pro budovy zděné výšky do 12 m</t>
  </si>
  <si>
    <t>76</t>
  </si>
  <si>
    <t>711</t>
  </si>
  <si>
    <t>Izolace proti vodě</t>
  </si>
  <si>
    <t>39</t>
  </si>
  <si>
    <t>711140012RAC</t>
  </si>
  <si>
    <t>Izolace proti vodě vodorovná přitavená, 1x, 1x ALP, 1xAl mineral (radon)</t>
  </si>
  <si>
    <t>78</t>
  </si>
  <si>
    <t>127,8*1</t>
  </si>
  <si>
    <t>711140012RA0</t>
  </si>
  <si>
    <t>Izolace proti vodě vodorovná přitavená, 1x</t>
  </si>
  <si>
    <t>80</t>
  </si>
  <si>
    <t>41</t>
  </si>
  <si>
    <t>62852251R</t>
  </si>
  <si>
    <t>Pás asfaltový modifikovaný, natavovací, kotvicí</t>
  </si>
  <si>
    <t>82</t>
  </si>
  <si>
    <t>127,8*1,1</t>
  </si>
  <si>
    <t>711150012RAB</t>
  </si>
  <si>
    <t>Izolace proti vodě svislá přitavená, 1x, 1x ALP, 1x Al mineral (radon)</t>
  </si>
  <si>
    <t>84</t>
  </si>
  <si>
    <t>0,8*55,825"odměřeno z výkresu</t>
  </si>
  <si>
    <t>43</t>
  </si>
  <si>
    <t>998711201R00</t>
  </si>
  <si>
    <t>Přesun hmot pro izolace proti vodě, výšky do 6 m</t>
  </si>
  <si>
    <t>%</t>
  </si>
  <si>
    <t>86</t>
  </si>
  <si>
    <t>712</t>
  </si>
  <si>
    <t>Živičné krytiny</t>
  </si>
  <si>
    <t>712311106R00</t>
  </si>
  <si>
    <t>Provedení povlakové krytiny střech do 10°, asfaltovou penetrační emulzí</t>
  </si>
  <si>
    <t>88</t>
  </si>
  <si>
    <t>"plocha střechy - odměřeno z výkresu" 127</t>
  </si>
  <si>
    <t>45</t>
  </si>
  <si>
    <t>111631501R</t>
  </si>
  <si>
    <t>Lak asfaltový izolační , bal. 9 kg</t>
  </si>
  <si>
    <t>90</t>
  </si>
  <si>
    <t>712351111RT1</t>
  </si>
  <si>
    <t>Provedení povlakové krytiny střech do 10°, samolepicími asfaltovými pásy, 1 vrstva - pás ve specifikaci</t>
  </si>
  <si>
    <t>92</t>
  </si>
  <si>
    <t>47</t>
  </si>
  <si>
    <t>62852281R</t>
  </si>
  <si>
    <t xml:space="preserve">Pás asfaltový modifikovaný  samolepicí</t>
  </si>
  <si>
    <t>127*1,1</t>
  </si>
  <si>
    <t>712378005R00</t>
  </si>
  <si>
    <t xml:space="preserve">Povlaková krytina střech do 10°, fólie, stěnová lišta vyhnutá  rš 70 mm</t>
  </si>
  <si>
    <t>96</t>
  </si>
  <si>
    <t>"obvod střecha" 30</t>
  </si>
  <si>
    <t>49</t>
  </si>
  <si>
    <t>712378006R00</t>
  </si>
  <si>
    <t xml:space="preserve">Povlaková krytina střech do 10°, fólie, rohová lišta vnější  rš 100 mm</t>
  </si>
  <si>
    <t>98</t>
  </si>
  <si>
    <t>"výkres střechy" 32</t>
  </si>
  <si>
    <t>712801001R00</t>
  </si>
  <si>
    <t>Hydroakumulační vrstva pro zelené střechy, fólie nopová střešní hydroizolační</t>
  </si>
  <si>
    <t>100</t>
  </si>
  <si>
    <t>"plocha střechy - odměřeno z výkresu" 115</t>
  </si>
  <si>
    <t>51</t>
  </si>
  <si>
    <t>283755598R</t>
  </si>
  <si>
    <t>Deska vegetační kompozitní tl.73mm</t>
  </si>
  <si>
    <t>102</t>
  </si>
  <si>
    <t>115*1,1</t>
  </si>
  <si>
    <t>712371801RZ5</t>
  </si>
  <si>
    <t>Provedení povlakové krytiny střech do 10°, fólií PVC, položenou volně, 1 vrstva - včetně dodávky fólie tl. 2,0 mm</t>
  </si>
  <si>
    <t>104</t>
  </si>
  <si>
    <t>53</t>
  </si>
  <si>
    <t>712391171RZ7</t>
  </si>
  <si>
    <t xml:space="preserve">Provedení povlakové krytiny střech do 10°, podkladní textilií, 1 vrstva - včetně dodávky textilie </t>
  </si>
  <si>
    <t>106</t>
  </si>
  <si>
    <t>998712201R00</t>
  </si>
  <si>
    <t>Přesun hmot pro povlakové krytiny, výšky do 6 m</t>
  </si>
  <si>
    <t>108</t>
  </si>
  <si>
    <t>713</t>
  </si>
  <si>
    <t>Izolace tepelné</t>
  </si>
  <si>
    <t>55</t>
  </si>
  <si>
    <t>713111221RO3</t>
  </si>
  <si>
    <t xml:space="preserve">Montáž parozábrany, zavěšeného podhledu s přelepením spojů včetně dodávky </t>
  </si>
  <si>
    <t>110</t>
  </si>
  <si>
    <t>"dle výměry stropu" 126,10</t>
  </si>
  <si>
    <t>713111130RT2</t>
  </si>
  <si>
    <t>Montáž tepelné izolace krovů spodem, vložená mezi krokve, 2 vrstvy - materiál ve specifikaci</t>
  </si>
  <si>
    <t>112</t>
  </si>
  <si>
    <t>57</t>
  </si>
  <si>
    <t>63151408R</t>
  </si>
  <si>
    <t xml:space="preserve">Deska z minerální plsti  tl. 120 mm</t>
  </si>
  <si>
    <t>114</t>
  </si>
  <si>
    <t>126,10*1,1</t>
  </si>
  <si>
    <t>116</t>
  </si>
  <si>
    <t>59</t>
  </si>
  <si>
    <t>713141312R00</t>
  </si>
  <si>
    <t>Montáž tepelné izolace střech do tl. 160 mm, 1 vrstva, na kotvy</t>
  </si>
  <si>
    <t>118</t>
  </si>
  <si>
    <t>"odměřeno z výkresu" 115</t>
  </si>
  <si>
    <t>28376813R</t>
  </si>
  <si>
    <t>Deska střešní tl. 60 mm</t>
  </si>
  <si>
    <t>120</t>
  </si>
  <si>
    <t>115,*1,1</t>
  </si>
  <si>
    <t>61</t>
  </si>
  <si>
    <t>713121121RT1</t>
  </si>
  <si>
    <t>Montáž tepelné izolace podlah na sucho, dvouvrstvá, materiál ve specifikaci</t>
  </si>
  <si>
    <t>122</t>
  </si>
  <si>
    <t>28375706R</t>
  </si>
  <si>
    <t>Deska izolační stabilizovaná EPS 200 1000 x 500 mm</t>
  </si>
  <si>
    <t>124</t>
  </si>
  <si>
    <t>102,7*0,07*1,1</t>
  </si>
  <si>
    <t>713191100RT9</t>
  </si>
  <si>
    <t>Položení separační fólie, včetně dodávky PE fólie</t>
  </si>
  <si>
    <t>126</t>
  </si>
  <si>
    <t>998713201R00</t>
  </si>
  <si>
    <t>Přesun hmot pro izolace tepelné, výšky do 6 m</t>
  </si>
  <si>
    <t>128</t>
  </si>
  <si>
    <t>721</t>
  </si>
  <si>
    <t>Vnitřní kanalizace</t>
  </si>
  <si>
    <t>65</t>
  </si>
  <si>
    <t>721231111R00</t>
  </si>
  <si>
    <t>Vtok střešní TW v povlakové krytině</t>
  </si>
  <si>
    <t>130</t>
  </si>
  <si>
    <t>762</t>
  </si>
  <si>
    <t>Konstrukce tesařské</t>
  </si>
  <si>
    <t>762341310RT2</t>
  </si>
  <si>
    <t>Montáž bednění střech oblouk., prkna hrubá na sraz, včetně dodávky řeziva, prkna tl. 24 mm</t>
  </si>
  <si>
    <t>138</t>
  </si>
  <si>
    <t>"odměřeno z výkresu" 46</t>
  </si>
  <si>
    <t>67</t>
  </si>
  <si>
    <t>762332120R00</t>
  </si>
  <si>
    <t>Montáž vázaných krovů pravidelných do 224 cm2</t>
  </si>
  <si>
    <t>140</t>
  </si>
  <si>
    <t>60515861R</t>
  </si>
  <si>
    <t>Hranol konstrukční KVH NSi, SM, 80 x 80 - 120 x 120 mm, 4 - 5 m</t>
  </si>
  <si>
    <t>142</t>
  </si>
  <si>
    <t>425*0,08*0,24*1,12</t>
  </si>
  <si>
    <t>69</t>
  </si>
  <si>
    <t>762710012RAI</t>
  </si>
  <si>
    <t>Prostorové vázané konstr. z řeziva plochy 224 cm2, pouze montáž, řezivo ve specifikaci</t>
  </si>
  <si>
    <t>144</t>
  </si>
  <si>
    <t>60515862R</t>
  </si>
  <si>
    <t>Hranol konstrukční KVH NSi, SM, 100 x 100 - 140 x 160 mm, 4 - 6 m</t>
  </si>
  <si>
    <t>146</t>
  </si>
  <si>
    <t>272*0,08*0,180</t>
  </si>
  <si>
    <t>71</t>
  </si>
  <si>
    <t>762395000R00</t>
  </si>
  <si>
    <t>Spojovací a ochranné prostředky pro střechy</t>
  </si>
  <si>
    <t>148</t>
  </si>
  <si>
    <t>425*0,08*0,24</t>
  </si>
  <si>
    <t>998762202R00</t>
  </si>
  <si>
    <t>Přesun hmot pro tesařské konstrukce, výšky do 12 m</t>
  </si>
  <si>
    <t>150</t>
  </si>
  <si>
    <t>763</t>
  </si>
  <si>
    <t>Dřevostavby</t>
  </si>
  <si>
    <t>73</t>
  </si>
  <si>
    <t>763183111R00</t>
  </si>
  <si>
    <t>Montáž dřevěných sendvičových panelů obvodových stěn</t>
  </si>
  <si>
    <t>152</t>
  </si>
  <si>
    <t>92,96+56,85</t>
  </si>
  <si>
    <t>61241051R</t>
  </si>
  <si>
    <t>Panel dřevostavební pro obvodovou stěnu</t>
  </si>
  <si>
    <t>154</t>
  </si>
  <si>
    <t>92,96*1,12</t>
  </si>
  <si>
    <t>75</t>
  </si>
  <si>
    <t>61241051R.1</t>
  </si>
  <si>
    <t xml:space="preserve">Panel dřevostavební pro obvodovou stěnu - obklad cementovláknité desky </t>
  </si>
  <si>
    <t>156</t>
  </si>
  <si>
    <t>56,85*1,12</t>
  </si>
  <si>
    <t>763183121R00</t>
  </si>
  <si>
    <t>Montáž dřevěných sendvičových panelů vnitřních stěn</t>
  </si>
  <si>
    <t>158</t>
  </si>
  <si>
    <t>120,76+12,37</t>
  </si>
  <si>
    <t>77</t>
  </si>
  <si>
    <t>61241171R</t>
  </si>
  <si>
    <t xml:space="preserve">Panel dřevostavební pro vnitřní příčku  NENOSNÁ</t>
  </si>
  <si>
    <t>160</t>
  </si>
  <si>
    <t>120,76*1,12</t>
  </si>
  <si>
    <t>61241173R</t>
  </si>
  <si>
    <t xml:space="preserve">Panel dřevostavební pro vnitřní příčku  NOSNÁ</t>
  </si>
  <si>
    <t>162</t>
  </si>
  <si>
    <t>12,37*1,12</t>
  </si>
  <si>
    <t>79</t>
  </si>
  <si>
    <t>763611221R00</t>
  </si>
  <si>
    <t>Montáž bednění střech z desek nad tl.18 mm,sraz,sponky</t>
  </si>
  <si>
    <t>164</t>
  </si>
  <si>
    <t>"odměřeno z výkresu" 68,75</t>
  </si>
  <si>
    <t>60726123R</t>
  </si>
  <si>
    <t xml:space="preserve">Deska dřevoštěpková OSB 3 broušená 4PD,  tl. 25 mm</t>
  </si>
  <si>
    <t>166</t>
  </si>
  <si>
    <t>68,75*1,1</t>
  </si>
  <si>
    <t>81</t>
  </si>
  <si>
    <t>998763201R00</t>
  </si>
  <si>
    <t>Přesun hmot pro dřevostavby, výšky do 12 m</t>
  </si>
  <si>
    <t>168</t>
  </si>
  <si>
    <t>764</t>
  </si>
  <si>
    <t>Konstrukce klempířské</t>
  </si>
  <si>
    <t>764511616RT2</t>
  </si>
  <si>
    <t>Oplechování parapetů TiZn , rš. 160 mm, plech prePATINA blaugrau</t>
  </si>
  <si>
    <t>170</t>
  </si>
  <si>
    <t>1,84+1,575+1,49+1,46+1,415+1,24+1+0,9+0,7+0,7+0,66"viz výpis klempířských prvků</t>
  </si>
  <si>
    <t>83</t>
  </si>
  <si>
    <t>764253602RT3</t>
  </si>
  <si>
    <t>Žlab zaatik. TiZn , systém dv.stoj.drážky, plech prePATINA schiefergrau</t>
  </si>
  <si>
    <t>172</t>
  </si>
  <si>
    <t>22"viz výpis klempířských prvků</t>
  </si>
  <si>
    <t>764532640RT3</t>
  </si>
  <si>
    <t>Oplechování zdí TiZn ,rš.500, kotv.USD spojkou, plech prePATINA schiefergrau</t>
  </si>
  <si>
    <t>174</t>
  </si>
  <si>
    <t>"viz výpis klempířských konstrukcí" 4</t>
  </si>
  <si>
    <t>85</t>
  </si>
  <si>
    <t>764532660RT3</t>
  </si>
  <si>
    <t>Oplechování zdí TiZn ,tl.0,8,rš.800,USD spojka, plech prePATINA schiefergrau</t>
  </si>
  <si>
    <t>176</t>
  </si>
  <si>
    <t>"viz výpis klempířských prvků" 130</t>
  </si>
  <si>
    <t>764394220R00</t>
  </si>
  <si>
    <t>Podkladní pás z Pz plechu rš 200 mm</t>
  </si>
  <si>
    <t>178</t>
  </si>
  <si>
    <t>87</t>
  </si>
  <si>
    <t>998764201R00</t>
  </si>
  <si>
    <t>Přesun hmot pro klempířské konstr., výšky do 6 m</t>
  </si>
  <si>
    <t>180</t>
  </si>
  <si>
    <t>766</t>
  </si>
  <si>
    <t>Konstrukce truhlářské</t>
  </si>
  <si>
    <t>766412131R00</t>
  </si>
  <si>
    <t>Obložení stěn nad 1 m2 palubkami DB, š. do 6 cm</t>
  </si>
  <si>
    <t>182</t>
  </si>
  <si>
    <t>89</t>
  </si>
  <si>
    <t>61191683R</t>
  </si>
  <si>
    <t>Palubka obkladová modřín sibiřský rhombus 28x68mm</t>
  </si>
  <si>
    <t>184</t>
  </si>
  <si>
    <t>104,11520*1,12</t>
  </si>
  <si>
    <t>76641711R</t>
  </si>
  <si>
    <t>Podkladový rošt pod obložení stěn</t>
  </si>
  <si>
    <t>186</t>
  </si>
  <si>
    <t>91</t>
  </si>
  <si>
    <t>60510000R.R</t>
  </si>
  <si>
    <t>Lať modřínová</t>
  </si>
  <si>
    <t>188</t>
  </si>
  <si>
    <t>766601211RT2</t>
  </si>
  <si>
    <t>Těsnění okenní spáry, ostění, PT fólie+ PP páska, folie š.100 mm, páska tl. 6 mm, š. 15 mm</t>
  </si>
  <si>
    <t>190</t>
  </si>
  <si>
    <t>93</t>
  </si>
  <si>
    <t>766620029RAB</t>
  </si>
  <si>
    <t>Okno zdvojené atyp do 3,30 m2, pouze montáž, okno ve specifikaci</t>
  </si>
  <si>
    <t>192</t>
  </si>
  <si>
    <t>76667.R</t>
  </si>
  <si>
    <t>okna a dveře dřevohliníkové, RAL 7031 - dle výpisu oken</t>
  </si>
  <si>
    <t>kpl</t>
  </si>
  <si>
    <t>194</t>
  </si>
  <si>
    <t>P</t>
  </si>
  <si>
    <t xml:space="preserve">Poznámka k položce:_x000d_
Pozn.: _x000d_
Vstupní dveře O1 - 1ks_x000d_
Francouzské okno O2 - 1ks_x000d_
Dveře jednokřídlové O3 - 1ks_x000d_
Okno O4 - 1ks_x000d_
Okno O5 - 1ks_x000d_
Okno O6 - 1ks_x000d_
Dveře O7 - 1ks_x000d_
Okno O8 - 1ks_x000d_
Okno O9 - 1ks_x000d_
Vstupní dveře O10 - 1ks_x000d_
Okno O11 - 1ks_x000d_
Okno O12 - 1ks_x000d_
Okno O13 - 1ks_x000d_
_x000d_
_x000d_
</t>
  </si>
  <si>
    <t>766670021R00</t>
  </si>
  <si>
    <t>Montáž kliky a štítku</t>
  </si>
  <si>
    <t>196</t>
  </si>
  <si>
    <t>"dveře D3" 4</t>
  </si>
  <si>
    <t>"dveře D1" 4</t>
  </si>
  <si>
    <t>"dveře D2" 1</t>
  </si>
  <si>
    <t>54914624R</t>
  </si>
  <si>
    <t>Kování dveřní KLASIK/S klíč Cr</t>
  </si>
  <si>
    <t>198</t>
  </si>
  <si>
    <t>97</t>
  </si>
  <si>
    <t>54914625R</t>
  </si>
  <si>
    <t>Kování dveřní WC zámek</t>
  </si>
  <si>
    <t>200</t>
  </si>
  <si>
    <t>766660R.</t>
  </si>
  <si>
    <t>Dveře jednokřídlé, hladké, neprofilované, výdejní okénko výsuvné, RAL 1001, 1900x2070mm</t>
  </si>
  <si>
    <t>202</t>
  </si>
  <si>
    <t>"dveře D4" 1</t>
  </si>
  <si>
    <t>766660032RA0</t>
  </si>
  <si>
    <t>Montáž dveří a obložkové zárubně šířky 70 cm</t>
  </si>
  <si>
    <t>204</t>
  </si>
  <si>
    <t>6116012.R</t>
  </si>
  <si>
    <t>Dveře vnitřní plné 1-křídlé 700 x 1970 mm</t>
  </si>
  <si>
    <t>206</t>
  </si>
  <si>
    <t>101</t>
  </si>
  <si>
    <t>611814R</t>
  </si>
  <si>
    <t xml:space="preserve">Zárubeň obložková  1-křídlá 700 x 1970 mm</t>
  </si>
  <si>
    <t>208</t>
  </si>
  <si>
    <t>766660034RA0</t>
  </si>
  <si>
    <t>Montáž dveří a obložkové zárubně šířky 80 cm</t>
  </si>
  <si>
    <t>210</t>
  </si>
  <si>
    <t>103</t>
  </si>
  <si>
    <t>611601R</t>
  </si>
  <si>
    <t xml:space="preserve">Dveře vnitřní  plné 1-křídlé 800 x 1970 mm</t>
  </si>
  <si>
    <t>212</t>
  </si>
  <si>
    <t>61181R</t>
  </si>
  <si>
    <t xml:space="preserve">Zárubeň obložková  1-křídlá 800 x 1970 mm</t>
  </si>
  <si>
    <t>214</t>
  </si>
  <si>
    <t>105</t>
  </si>
  <si>
    <t>998766201R00</t>
  </si>
  <si>
    <t>Přesun hmot pro truhlářské konstr., výšky do 6 m</t>
  </si>
  <si>
    <t>216</t>
  </si>
  <si>
    <t>767</t>
  </si>
  <si>
    <t>Konstrukce zámečnické</t>
  </si>
  <si>
    <t>7674274R</t>
  </si>
  <si>
    <t>Provětr.fasáda,uchyc.nevidi.,desky tl.8mm, hydrofobizovný</t>
  </si>
  <si>
    <t>218</t>
  </si>
  <si>
    <t>107</t>
  </si>
  <si>
    <t>767627.R</t>
  </si>
  <si>
    <t>Prosklená hliníková vstupní stěna s dveřmi , 1885x2580mm, RAL 7031</t>
  </si>
  <si>
    <t>220</t>
  </si>
  <si>
    <t>"sestava 014" 2</t>
  </si>
  <si>
    <t>998767201R00</t>
  </si>
  <si>
    <t>Přesun hmot pro zámečnické konstr., výšky do 6 m</t>
  </si>
  <si>
    <t>222</t>
  </si>
  <si>
    <t>771</t>
  </si>
  <si>
    <t>Podlahy z dlaždic a obklady</t>
  </si>
  <si>
    <t>109</t>
  </si>
  <si>
    <t>771101101R00</t>
  </si>
  <si>
    <t>Vysávání podlah prům.vysavačem pro pokládku dlažby</t>
  </si>
  <si>
    <t>224</t>
  </si>
  <si>
    <t>102,7-58,1</t>
  </si>
  <si>
    <t>771101116R00</t>
  </si>
  <si>
    <t>Vyrovnání podkladů samonivelační hmotou tloušťky do 30 mm</t>
  </si>
  <si>
    <t>226</t>
  </si>
  <si>
    <t>111</t>
  </si>
  <si>
    <t>771101210R00</t>
  </si>
  <si>
    <t>Penetrace podkladu pod dlažby</t>
  </si>
  <si>
    <t>228</t>
  </si>
  <si>
    <t>771479001R00</t>
  </si>
  <si>
    <t>Řezání dlaždic keramických pro soklíky</t>
  </si>
  <si>
    <t>230</t>
  </si>
  <si>
    <t>7,4+1,3*2+1,5*2+1,1*2+3,1*2</t>
  </si>
  <si>
    <t>113</t>
  </si>
  <si>
    <t>771578011R00</t>
  </si>
  <si>
    <t>Spára podlaha - stěna, silikonem</t>
  </si>
  <si>
    <t>232</t>
  </si>
  <si>
    <t>771475014R00</t>
  </si>
  <si>
    <t>Obklad soklíků keram.rovných, tmel,výška 10 cm</t>
  </si>
  <si>
    <t>234</t>
  </si>
  <si>
    <t>115</t>
  </si>
  <si>
    <t>597623171R</t>
  </si>
  <si>
    <t>Sokl s požlábkem 200 x 200 mm bílá mat</t>
  </si>
  <si>
    <t>236</t>
  </si>
  <si>
    <t>21,4/0,2*1,15</t>
  </si>
  <si>
    <t>771575026RA0</t>
  </si>
  <si>
    <t>Dlažba cca 60 x 60 cm s hydroizolací</t>
  </si>
  <si>
    <t>238</t>
  </si>
  <si>
    <t>117</t>
  </si>
  <si>
    <t>771577113R00</t>
  </si>
  <si>
    <t>Lišta hliníková přechodová, stejná výška dlaždic</t>
  </si>
  <si>
    <t>240</t>
  </si>
  <si>
    <t>998771201R00</t>
  </si>
  <si>
    <t>Přesun hmot pro podlahy z dlaždic, výšky do 6 m</t>
  </si>
  <si>
    <t>242</t>
  </si>
  <si>
    <t>776</t>
  </si>
  <si>
    <t>Podlahy povlakové</t>
  </si>
  <si>
    <t>119</t>
  </si>
  <si>
    <t>776972117R00</t>
  </si>
  <si>
    <t xml:space="preserve">Rohož z Al profilů  tl. 17 mm</t>
  </si>
  <si>
    <t>244</t>
  </si>
  <si>
    <t>998776201R00</t>
  </si>
  <si>
    <t>Přesun hmot pro podlahy povlakové, výšky do 6 m</t>
  </si>
  <si>
    <t>246</t>
  </si>
  <si>
    <t>777</t>
  </si>
  <si>
    <t>Podlahy ze syntetických hmot</t>
  </si>
  <si>
    <t>121</t>
  </si>
  <si>
    <t>7775720R</t>
  </si>
  <si>
    <t>Podlaha stěrková polyuretanová Ast, dvouvrstvá</t>
  </si>
  <si>
    <t>248</t>
  </si>
  <si>
    <t>broušení – flexování podkladu</t>
  </si>
  <si>
    <t>tmelení obvodové konstrukce</t>
  </si>
  <si>
    <t>EP6500 epoxidová penetrace</t>
  </si>
  <si>
    <t>EP6200 stěrkovací epoxidová pryskyřice, s obsahem křemičité moučky</t>
  </si>
  <si>
    <t xml:space="preserve">PU2050 UV polyuretanová podlaha dle zvoleného odstínu  RAL</t>
  </si>
  <si>
    <t>PU polyuretanový matný lak ve dvou vrstvách</t>
  </si>
  <si>
    <t>4,3+8,6+10,10+16,30+18,80</t>
  </si>
  <si>
    <t>998777201R00</t>
  </si>
  <si>
    <t>Přesun hmot pro podlahy syntetické, výšky do 6 m</t>
  </si>
  <si>
    <t>250</t>
  </si>
  <si>
    <t>781</t>
  </si>
  <si>
    <t>Obklady keramické</t>
  </si>
  <si>
    <t>123</t>
  </si>
  <si>
    <t>781470014RAI</t>
  </si>
  <si>
    <t>Obklad vnitřní keramický 30 x 30 cm, do malty, obklad ve specifikaci</t>
  </si>
  <si>
    <t>252</t>
  </si>
  <si>
    <t>13,817*2</t>
  </si>
  <si>
    <t>3,6*2+5,1*2+5,6*2+8,8*2</t>
  </si>
  <si>
    <t>2,882*0,8</t>
  </si>
  <si>
    <t>597813721R</t>
  </si>
  <si>
    <t>Obkládačka 200 x 400 mm bílá lesk</t>
  </si>
  <si>
    <t>254</t>
  </si>
  <si>
    <t>56,14*1,15</t>
  </si>
  <si>
    <t>125</t>
  </si>
  <si>
    <t>597813728R</t>
  </si>
  <si>
    <t>Obkládačka 200 x 400 mm, motivy zvířátek z dětských animovaných pohádek</t>
  </si>
  <si>
    <t>256</t>
  </si>
  <si>
    <t>20*1,15</t>
  </si>
  <si>
    <t>781101210R00</t>
  </si>
  <si>
    <t>Penetrace podkladu pod obklady</t>
  </si>
  <si>
    <t>258</t>
  </si>
  <si>
    <t>127</t>
  </si>
  <si>
    <t>781101142R00</t>
  </si>
  <si>
    <t>Hydroizolační stěrka dvouvrstvá pod obklady</t>
  </si>
  <si>
    <t>260</t>
  </si>
  <si>
    <t>76,14+8,8+1,3+1,9</t>
  </si>
  <si>
    <t>781491001RT1</t>
  </si>
  <si>
    <t>Montáž lišt k obkladům, rohových, koutových i dilatačních</t>
  </si>
  <si>
    <t>262</t>
  </si>
  <si>
    <t>12,5+2*2+0,9*2+0,9*4+1,28*2+1,5*2+4,6+1,655*2+2,73*2</t>
  </si>
  <si>
    <t>129</t>
  </si>
  <si>
    <t>781497131R00</t>
  </si>
  <si>
    <t>Lišta nerezová ukončovacích k obkladům</t>
  </si>
  <si>
    <t>264</t>
  </si>
  <si>
    <t>40,83*1,2</t>
  </si>
  <si>
    <t>998781201R00</t>
  </si>
  <si>
    <t>Přesun hmot pro obklady keramické, výšky do 6 m</t>
  </si>
  <si>
    <t>266</t>
  </si>
  <si>
    <t>784</t>
  </si>
  <si>
    <t>Malby</t>
  </si>
  <si>
    <t>131</t>
  </si>
  <si>
    <t>784011111R00</t>
  </si>
  <si>
    <t>Oprášení/ometení podkladu</t>
  </si>
  <si>
    <t>268</t>
  </si>
  <si>
    <t>498,655</t>
  </si>
  <si>
    <t>132</t>
  </si>
  <si>
    <t>784011222RT2</t>
  </si>
  <si>
    <t>Zakrytí podlah, včetně odstranění, včetně papírové lepenky</t>
  </si>
  <si>
    <t>270</t>
  </si>
  <si>
    <t>133</t>
  </si>
  <si>
    <t>784450076RA0</t>
  </si>
  <si>
    <t>Malba disperzní, penetrace 1x, malba v barvě 1x</t>
  </si>
  <si>
    <t>272</t>
  </si>
  <si>
    <t>498,655*2</t>
  </si>
  <si>
    <t>786</t>
  </si>
  <si>
    <t>Čalounické úpravy</t>
  </si>
  <si>
    <t>134</t>
  </si>
  <si>
    <t>78662R</t>
  </si>
  <si>
    <t>Předokenní žaluzie + PSU (dodávka + montáž)</t>
  </si>
  <si>
    <t>274</t>
  </si>
  <si>
    <t>VN</t>
  </si>
  <si>
    <t>Vedlejší náklady</t>
  </si>
  <si>
    <t>135</t>
  </si>
  <si>
    <t>005121020R</t>
  </si>
  <si>
    <t>Provoz zařízení staveniště</t>
  </si>
  <si>
    <t>Soubor</t>
  </si>
  <si>
    <t>284</t>
  </si>
  <si>
    <t>136</t>
  </si>
  <si>
    <t>005121010R</t>
  </si>
  <si>
    <t>Vybudování zařízení staveniště</t>
  </si>
  <si>
    <t>286</t>
  </si>
  <si>
    <t>137</t>
  </si>
  <si>
    <t>005121030R</t>
  </si>
  <si>
    <t>Odstranění zařízení staveniště</t>
  </si>
  <si>
    <t>288</t>
  </si>
  <si>
    <t>005111020R</t>
  </si>
  <si>
    <t>Vytyčení stavby</t>
  </si>
  <si>
    <t>290</t>
  </si>
  <si>
    <t>139</t>
  </si>
  <si>
    <t>005241020R</t>
  </si>
  <si>
    <t>Geodetické zaměření skutečného provedení</t>
  </si>
  <si>
    <t>292</t>
  </si>
  <si>
    <t>005111021R</t>
  </si>
  <si>
    <t>Vytyčení inženýrských sítí</t>
  </si>
  <si>
    <t>294</t>
  </si>
  <si>
    <t>141</t>
  </si>
  <si>
    <t>005211080R</t>
  </si>
  <si>
    <t>Bezpečnostní a hygienická opatření na staveništi</t>
  </si>
  <si>
    <t>296</t>
  </si>
  <si>
    <t>005211030R</t>
  </si>
  <si>
    <t>Dočasná dopravní opatření</t>
  </si>
  <si>
    <t>298</t>
  </si>
  <si>
    <t>143</t>
  </si>
  <si>
    <t>005211020R</t>
  </si>
  <si>
    <t>Ochrana stávaj. inženýrských sítí na staveništi</t>
  </si>
  <si>
    <t>300</t>
  </si>
  <si>
    <t>005124010R</t>
  </si>
  <si>
    <t>Koordinační činnost</t>
  </si>
  <si>
    <t>302</t>
  </si>
  <si>
    <t>DS_Nisovice_pripoj - DS_Nisovice_pripojka_vodovodu a kanalizace</t>
  </si>
  <si>
    <t>D1 - Zemní práce</t>
  </si>
  <si>
    <t>D2 - Podkladní a vedlejší konstrukce</t>
  </si>
  <si>
    <t>D3 - Komunikace</t>
  </si>
  <si>
    <t>D4 - Trubní vedení</t>
  </si>
  <si>
    <t>D5 - Doplňující práce na komunikaci</t>
  </si>
  <si>
    <t>D6 - Bourání konstrukcí</t>
  </si>
  <si>
    <t>D7 - Staveništní přesun hmot</t>
  </si>
  <si>
    <t>D8 - Vnitřní vodovod</t>
  </si>
  <si>
    <t>D9 - Přesuny suti a vybouraných hmot</t>
  </si>
  <si>
    <t xml:space="preserve">D10 - </t>
  </si>
  <si>
    <t>D1</t>
  </si>
  <si>
    <t>Pol203</t>
  </si>
  <si>
    <t>Odstranění podkladu pl. 50 m2,kam.drcené tl.40 cm</t>
  </si>
  <si>
    <t>6,0*2,0</t>
  </si>
  <si>
    <t>Pol204</t>
  </si>
  <si>
    <t>Odstranění asfaltové vrstvy pl. do 50 m2, tl.15 cm</t>
  </si>
  <si>
    <t>Pol205</t>
  </si>
  <si>
    <t>Vytrhání obrub obrubníků silničních</t>
  </si>
  <si>
    <t>Pol206</t>
  </si>
  <si>
    <t>Příplatek za ztížené hloubení v blízkosti vedení</t>
  </si>
  <si>
    <t>"křížení sítí " 1,0*1,5*1,2*3</t>
  </si>
  <si>
    <t>Pol207</t>
  </si>
  <si>
    <t>Hloubení rýh š.do 200 cm hor.3 do 100 m3,STROJNĚ</t>
  </si>
  <si>
    <t>"uložení do jedné rýhy " 1,2*(1,2+1,9)/2*34,0+0,8*1,9*1,0</t>
  </si>
  <si>
    <t>"rozšíření pro vodom.šachtu :" 1,7*2,0*0,8</t>
  </si>
  <si>
    <t>Pol208</t>
  </si>
  <si>
    <t>Svislé přemístění výkopku z hor.1-4 do 2,5 m</t>
  </si>
  <si>
    <t xml:space="preserve">"výkop rýh do 100 m3 = 100% výkopku " </t>
  </si>
  <si>
    <t>"Odkaz na mn. položky pořadí 5" 67,48000</t>
  </si>
  <si>
    <t>"přebytečný výkopek " 67,48-44,72</t>
  </si>
  <si>
    <t>"přebytečný výkopek "</t>
  </si>
  <si>
    <t>"Odkaz na mn. položky pořadí 7 " 22,76000</t>
  </si>
  <si>
    <t>174101101R00</t>
  </si>
  <si>
    <t>Zásyp jam, rýh, šachet se zhutněním</t>
  </si>
  <si>
    <t>"uložení do jedné rýhy " (1,2*((1,2+1,9)/2-0,10)-0,6*0,35-0,6*0,45)*34,0+0,8*(1,9-0,10-0,45)*1,0</t>
  </si>
  <si>
    <t>"rozšíření pro vodom.šachtu " 1,7*2,0*0,8-pi*1,2*1,2/4*1,7</t>
  </si>
  <si>
    <t>175101101R00</t>
  </si>
  <si>
    <t>Obsyp potrubí bez prohození sypaniny</t>
  </si>
  <si>
    <t>"vodovod " 0,6*0,35*34,0</t>
  </si>
  <si>
    <t xml:space="preserve">"kanalizace"  0,6*0,45*34,0+0,8*0,45*1,0</t>
  </si>
  <si>
    <t>"přebytečný výkopek :"</t>
  </si>
  <si>
    <t>583320481R</t>
  </si>
  <si>
    <t>Kamenivo těžené 0/4</t>
  </si>
  <si>
    <t xml:space="preserve">spotřeba 1,8 t/m3 : </t>
  </si>
  <si>
    <t xml:space="preserve"> 16,68000*1,8</t>
  </si>
  <si>
    <t>D2</t>
  </si>
  <si>
    <t>Podkladní a vedlejší konstrukce</t>
  </si>
  <si>
    <t>451572111R00</t>
  </si>
  <si>
    <t>Lože pod potrubí z kameniva těženého 0 - 4 mm</t>
  </si>
  <si>
    <t>0,6*0,10*34,0</t>
  </si>
  <si>
    <t>0,6*0,10*35,0</t>
  </si>
  <si>
    <t>D3</t>
  </si>
  <si>
    <t>Komunikace</t>
  </si>
  <si>
    <t>Pol209</t>
  </si>
  <si>
    <t>Vyspravení podkladu po překopech kam.hrubě drceným</t>
  </si>
  <si>
    <t>2,000*0,40*6,0*2,0</t>
  </si>
  <si>
    <t>Pol210</t>
  </si>
  <si>
    <t>Vyspravení podkladu po překopech kam.obal.asfaltem</t>
  </si>
  <si>
    <t>2,400*0,10*6,0*2,0</t>
  </si>
  <si>
    <t>Pol211</t>
  </si>
  <si>
    <t>Vyspravení krytu po překopu asf.betonem tl.do 5 cm</t>
  </si>
  <si>
    <t>Pol212</t>
  </si>
  <si>
    <t>Vyplnění spár živičnou zálivkou</t>
  </si>
  <si>
    <t>6,0*2+2,0</t>
  </si>
  <si>
    <t>D4</t>
  </si>
  <si>
    <t>Trubní vedení</t>
  </si>
  <si>
    <t>Pol213</t>
  </si>
  <si>
    <t>Montáž trubek polyetylenových ve výkopu d 32 mm</t>
  </si>
  <si>
    <t>Pol214</t>
  </si>
  <si>
    <t>Montáž trub kanaliz. z plastu, hrdlových, DN 150</t>
  </si>
  <si>
    <t>"KG160"28</t>
  </si>
  <si>
    <t>"KG160 SN8 "7</t>
  </si>
  <si>
    <t>Pol215</t>
  </si>
  <si>
    <t>Montáž tvarovek jednoos. plast. gum.kroužek DN 150</t>
  </si>
  <si>
    <t>"KGB160/15°" 1</t>
  </si>
  <si>
    <t>"KGB160/30° "1</t>
  </si>
  <si>
    <t>"KGB160/45° " 2</t>
  </si>
  <si>
    <t>Pol216</t>
  </si>
  <si>
    <t>Tlaková zkouška vodovodního potrubí DN 80</t>
  </si>
  <si>
    <t>Pol217</t>
  </si>
  <si>
    <t>Desinfekce vodovodního potrubí DN 70</t>
  </si>
  <si>
    <t>Pol218</t>
  </si>
  <si>
    <t>Zkouška těsnosti kanalizace DN do 200, vodou</t>
  </si>
  <si>
    <t>Pol219</t>
  </si>
  <si>
    <t>Montáž šachty vodoměrné a revizní plastové kruhové s podkladní ŽB deskou</t>
  </si>
  <si>
    <t>Pol220</t>
  </si>
  <si>
    <t>Fólie výstražná z PVC bílá, šířka 30 cm</t>
  </si>
  <si>
    <t>Pol221</t>
  </si>
  <si>
    <t>Fólie výstražná z PVC šedá, šířka 30 cm</t>
  </si>
  <si>
    <t>Pol222</t>
  </si>
  <si>
    <t>Vodič signalizační CYY 6 mm2</t>
  </si>
  <si>
    <t>Pol223</t>
  </si>
  <si>
    <t>Šachta, D 425 mm, dl.šach.roury 2,0 m, přímá dno KG D 160 mm, poklop děrovaný litina 40 t</t>
  </si>
  <si>
    <t>Pol224</t>
  </si>
  <si>
    <t>Napojení přípojky na vodovodní řad</t>
  </si>
  <si>
    <t>Pol225</t>
  </si>
  <si>
    <t>Napojení přípojky na veřejný kanalizační řad</t>
  </si>
  <si>
    <t>Pol226</t>
  </si>
  <si>
    <t>Trubka kanalizační KGEM SN 4 PVC 160 x 4,0 x 2000 mm</t>
  </si>
  <si>
    <t>Pol227</t>
  </si>
  <si>
    <t>Trubka kanalizační KGEM SN 4 PVC 160 x 4,0 x 3000 mm</t>
  </si>
  <si>
    <t>Pol228</t>
  </si>
  <si>
    <t>Trubka kanalizační KGEM SN 4 PVC 150 x 4,0 x 5000 mm</t>
  </si>
  <si>
    <t>Pol229</t>
  </si>
  <si>
    <t>Trubka kanalizační KGEM SN 8 PVC 160x4,7x1000</t>
  </si>
  <si>
    <t>Pol230</t>
  </si>
  <si>
    <t>Trubka kanalizační KGEM SN 8 PVC 160x4,7x5000</t>
  </si>
  <si>
    <t>Pol231</t>
  </si>
  <si>
    <t>Trubka tlaková vodovodní RC1 PE 100, rozměr 32 x 3,0 mm, PN 16</t>
  </si>
  <si>
    <t>Pol232</t>
  </si>
  <si>
    <t>Koleno kanalizační KGB 160/ 15° PVC</t>
  </si>
  <si>
    <t>Pol233</t>
  </si>
  <si>
    <t>Koleno kanalizační KGB 160/ 30° PVC</t>
  </si>
  <si>
    <t>Pol234</t>
  </si>
  <si>
    <t>Koleno kanalizační KGB 160/ 45° PVC</t>
  </si>
  <si>
    <t>Pol235</t>
  </si>
  <si>
    <t>Šachta vodoměrná PP,kruhová samonosná pr.1200 mm, s poklopem</t>
  </si>
  <si>
    <t>D5</t>
  </si>
  <si>
    <t>Doplňující práce na komunikaci</t>
  </si>
  <si>
    <t>Pol236</t>
  </si>
  <si>
    <t>Osazení stojatého obrubníku betonového, s boční opěrou, do lože z betonu C 12/15</t>
  </si>
  <si>
    <t>"použity vybourané " 3</t>
  </si>
  <si>
    <t>Pol237</t>
  </si>
  <si>
    <t>Řezání stávajícího živičného krytu tl. 10 - 15 cm</t>
  </si>
  <si>
    <t>D6</t>
  </si>
  <si>
    <t>Bourání konstrukcí</t>
  </si>
  <si>
    <t>Pol238</t>
  </si>
  <si>
    <t>Očištění vybour. obrubníků všech loží a výplní</t>
  </si>
  <si>
    <t>D7</t>
  </si>
  <si>
    <t>998276101R00</t>
  </si>
  <si>
    <t>Přesun hmot, trubní vedení plastová, otevř. výkop</t>
  </si>
  <si>
    <t>D8</t>
  </si>
  <si>
    <t>Vnitřní vodovod</t>
  </si>
  <si>
    <t>722221112R00</t>
  </si>
  <si>
    <t>Kohout vypouštěcí kulový, komplet, DN 15 mm</t>
  </si>
  <si>
    <t>722235153R00</t>
  </si>
  <si>
    <t>Kohout vodovodní, kulový, vnitřní-šroubení, DN 25 mm</t>
  </si>
  <si>
    <t>Pol239</t>
  </si>
  <si>
    <t xml:space="preserve">Klapka vodovodní, zpětná, vodorovná,  DN 25 mm</t>
  </si>
  <si>
    <t>Pol240</t>
  </si>
  <si>
    <t>Montáž vodoměru závitového jdnovt. suchob. G1"</t>
  </si>
  <si>
    <t>Pol241</t>
  </si>
  <si>
    <t>Vodoměr domovní G 1"</t>
  </si>
  <si>
    <t>D9</t>
  </si>
  <si>
    <t>Přesuny suti a vybouraných hmot</t>
  </si>
  <si>
    <t>Pol242</t>
  </si>
  <si>
    <t>Odvoz suti a vybour. hmot na skládku do 1 km</t>
  </si>
  <si>
    <t>Pol243</t>
  </si>
  <si>
    <t>Příplatek k odvozu za každý další 1 km</t>
  </si>
  <si>
    <t>Pol244</t>
  </si>
  <si>
    <t>Vnitrostaveništní doprava suti do 10 m</t>
  </si>
  <si>
    <t>Pol245</t>
  </si>
  <si>
    <t>Poplatek za uložení, zemina a kamení, (skup.170504)</t>
  </si>
  <si>
    <t>Pol246</t>
  </si>
  <si>
    <t>Poplatek za recyklaci asfaltu, kusovost do 1600 cm2, (skup.170302)</t>
  </si>
  <si>
    <t>D10</t>
  </si>
  <si>
    <t>DS_Nisovice_destova - DS_Nisovice_destova_kanalizace</t>
  </si>
  <si>
    <t>D1 - Název položky</t>
  </si>
  <si>
    <t xml:space="preserve">D2 - </t>
  </si>
  <si>
    <t>D3 - Zemní práce</t>
  </si>
  <si>
    <t>D4 - Vodorovné konstrukce</t>
  </si>
  <si>
    <t>D5 - Komunikace</t>
  </si>
  <si>
    <t>D6 - Trubní vedení</t>
  </si>
  <si>
    <t>D7 - Doplňující práce na komunikaci</t>
  </si>
  <si>
    <t>D8 - Bourání konstrukcí</t>
  </si>
  <si>
    <t>D9 - Staveništní přesun hmot</t>
  </si>
  <si>
    <t>D10 - Vnitřní kanalizace</t>
  </si>
  <si>
    <t>D11 - Přesuny suti a vybouraných hmot</t>
  </si>
  <si>
    <t>Název položky</t>
  </si>
  <si>
    <t>7,0*2,0</t>
  </si>
  <si>
    <t>"křížení sítí " 0,8*1,5*1,2*4</t>
  </si>
  <si>
    <t>"v trávníku " 0,8*(1,2+2,0)/2*39,0</t>
  </si>
  <si>
    <t>"v silnici " 0,8*((2,0+2,1)/2-0,15-0,40)*7,0</t>
  </si>
  <si>
    <t>Pol247</t>
  </si>
  <si>
    <t>Pažení a rozepření stěn rýh - příložné - hl.do 2 m</t>
  </si>
  <si>
    <t>2*(1,2+2,0)/2*39,0</t>
  </si>
  <si>
    <t>"v silnici :"2*((2,0+2,1)/2-0,15-0,40)*7,0</t>
  </si>
  <si>
    <t>Pol248</t>
  </si>
  <si>
    <t>Odstranění pažení stěn rýh - příložné - hl. do 2 m</t>
  </si>
  <si>
    <t>"přebytečný výkopek " 58,32-38,08</t>
  </si>
  <si>
    <t>"přebytečný výkopek "20,24</t>
  </si>
  <si>
    <t>0,8*((1,2+2,0)/2-0,10-0,45)*39,0</t>
  </si>
  <si>
    <t>"v silnici " 0,8*((2,0+2,1)/2-0,15-0,40-0,10-0,45)*7,0</t>
  </si>
  <si>
    <t>0,8*0,45*46,0</t>
  </si>
  <si>
    <t>Pol249</t>
  </si>
  <si>
    <t>Úprava pláně v násypech v hor. 1-4, se zhutněním</t>
  </si>
  <si>
    <t>"oprava po překopu " 7,0*2,0</t>
  </si>
  <si>
    <t xml:space="preserve"> 20,24000</t>
  </si>
  <si>
    <t>16,56000*1,8</t>
  </si>
  <si>
    <t>Vodorovné konstrukce</t>
  </si>
  <si>
    <t>0,6*0,10*46,0</t>
  </si>
  <si>
    <t>2,000*0,40*7,0*2,0</t>
  </si>
  <si>
    <t>2,400*0,10*7,0*2,0</t>
  </si>
  <si>
    <t>Pol250</t>
  </si>
  <si>
    <t>7,0*2+2,0</t>
  </si>
  <si>
    <t>"110"6</t>
  </si>
  <si>
    <t>"125"33</t>
  </si>
  <si>
    <t>"160"10</t>
  </si>
  <si>
    <t>Pol251</t>
  </si>
  <si>
    <t>Montáž tvarovek odboč. plast. gum. kroužek DN 200</t>
  </si>
  <si>
    <t>899623131R00</t>
  </si>
  <si>
    <t>Obetonování potrubí nebo zdiva stok betonem C 8/10</t>
  </si>
  <si>
    <t>"obetonování patních kolen " 0,4*0,4*0,4*7</t>
  </si>
  <si>
    <t>Pol252</t>
  </si>
  <si>
    <t>Trubka kanalizační KGEM SN 4 PVC 110 x 3,2 x 1000 mm</t>
  </si>
  <si>
    <t>Pol253</t>
  </si>
  <si>
    <t>Trubka kanalizační KGEM SN 4 PVC 125 x 3,2 x 2000 mm</t>
  </si>
  <si>
    <t>Pol254</t>
  </si>
  <si>
    <t>Trubka kanalizační KGEM SN 4 PVC 125 x 3,2 x 5000 mm</t>
  </si>
  <si>
    <t>Pol255</t>
  </si>
  <si>
    <t>Trubka kanalizační KGEM SN 8 PVC 160x4,7x3000</t>
  </si>
  <si>
    <t>Pol256</t>
  </si>
  <si>
    <t>Koleno kanalizační KGB 110/ 15° PVC</t>
  </si>
  <si>
    <t>Pol257</t>
  </si>
  <si>
    <t>Koleno kanalizační KGB 110/ 45° PVC</t>
  </si>
  <si>
    <t>Pol258</t>
  </si>
  <si>
    <t>Koleno kanalizační KGB 125/ 30° PVC</t>
  </si>
  <si>
    <t>Pol259</t>
  </si>
  <si>
    <t>Koleno kanalizační KGB 125/ 45° PVC</t>
  </si>
  <si>
    <t>Pol260</t>
  </si>
  <si>
    <t>Redukce kanalizační KGR 125/ 110 PVC</t>
  </si>
  <si>
    <t>Pol261</t>
  </si>
  <si>
    <t>Redukce kanalizační KGR 160/ 125 PVC</t>
  </si>
  <si>
    <t>Pol262</t>
  </si>
  <si>
    <t>Odbočka kanalizační KGEA 125/ 110/45° PVC</t>
  </si>
  <si>
    <t>"použity vybourané "2</t>
  </si>
  <si>
    <t>Pol263</t>
  </si>
  <si>
    <t>Lapač střešních splavenin PP, D 110 mm</t>
  </si>
  <si>
    <t>D11</t>
  </si>
  <si>
    <t>DS_Nisovice_ZTI - DS_Nisovice_zdravotnicke_instalace</t>
  </si>
  <si>
    <t>45 - Podkladní a vedlejší konstrukce</t>
  </si>
  <si>
    <t>8 - Trubní vedení</t>
  </si>
  <si>
    <t>722 - Vnitřní vodovod</t>
  </si>
  <si>
    <t>725 - Zařizovací předměty</t>
  </si>
  <si>
    <t>726 - Předstěnové systémy</t>
  </si>
  <si>
    <t>Celkem - Celkem</t>
  </si>
  <si>
    <t>"kanalizace " 0,5*(0,4+1,2)/2*(15,0+6,0)"</t>
  </si>
  <si>
    <t>"přebytečný výkopek "8,4-4,2</t>
  </si>
  <si>
    <t>"přebytečný výkopek"</t>
  </si>
  <si>
    <t xml:space="preserve"> 4,20000</t>
  </si>
  <si>
    <t>"kanalizace "0,5*((0,4+1,2)/2-0,10-0,30)*(15,0+6,0)</t>
  </si>
  <si>
    <t>"kanalizace " 0,5*0,3*(15,0+6,0)</t>
  </si>
  <si>
    <t>"přebytečný výkopek "4,2</t>
  </si>
  <si>
    <t>3,15000*1,8</t>
  </si>
  <si>
    <t>0,5*0,10*(15,0+6,0)</t>
  </si>
  <si>
    <t>721152328R00</t>
  </si>
  <si>
    <t>Potrubí kanal - db20 - svislé, D 110 x 6,0 mm</t>
  </si>
  <si>
    <t>721152338R00</t>
  </si>
  <si>
    <t>Čisticí kus potrubí kanal - db20 - odpadní svislé, D 110 mm</t>
  </si>
  <si>
    <t>721153306R00</t>
  </si>
  <si>
    <t>Potrubí kanal - db20 - připojovací, D 56 x 3,2 mm</t>
  </si>
  <si>
    <t>721153308R00</t>
  </si>
  <si>
    <t>Potrubí kanal - db20 - připojovací, D 75 x 3,6 mm</t>
  </si>
  <si>
    <t>721153310R00</t>
  </si>
  <si>
    <t>Potrubí kanal - db20 - připojovací, D 110 x 6 mm</t>
  </si>
  <si>
    <t>721176213R00</t>
  </si>
  <si>
    <t>Potrubí KG odpadní svislé, D 125 x 3,2 mm</t>
  </si>
  <si>
    <t>721176223R00</t>
  </si>
  <si>
    <t>Potrubí KG svodné (ležaté) v zemi, D 125 x 3,2 mm</t>
  </si>
  <si>
    <t>721176224R00</t>
  </si>
  <si>
    <t>Potrubí KG svodné (ležaté) v zemi, D 160 x 4,0 mm</t>
  </si>
  <si>
    <t>721194105R00</t>
  </si>
  <si>
    <t>Vyvedení odpadních výpustek, D 50 x 1,8 mm</t>
  </si>
  <si>
    <t>721194107R00</t>
  </si>
  <si>
    <t>Vyvedení odpadních výpustek, D 75 x 1,9 mm</t>
  </si>
  <si>
    <t>721194109R00</t>
  </si>
  <si>
    <t>Vyvedení odpadních výpustek, D 110 x 2,3 mm</t>
  </si>
  <si>
    <t>721213011R00</t>
  </si>
  <si>
    <t>Montáž sprchového odtokového žlabu, bez zálivky betonem</t>
  </si>
  <si>
    <t>721223423RT1</t>
  </si>
  <si>
    <t>Vpusť podlahová se zápachovou uzávěrkou mřížka nerez 115 x 115 D 50/75/110 mm</t>
  </si>
  <si>
    <t>721290111R00</t>
  </si>
  <si>
    <t>Zkouška těsnosti kanalizace vodou DN 125 mm</t>
  </si>
  <si>
    <t>7+15+6</t>
  </si>
  <si>
    <t>721290123R00</t>
  </si>
  <si>
    <t>Zkouška těsnosti kanalizace kouřem DN 300 mm</t>
  </si>
  <si>
    <t>11+11+3+5</t>
  </si>
  <si>
    <t>M7212101</t>
  </si>
  <si>
    <t>Žlab sprchový plastový se sifonem a nerezovým roštem prvek S</t>
  </si>
  <si>
    <t>998721101R00</t>
  </si>
  <si>
    <t>Přesun hmot pro vnitřní kanalizaci, výšky do 6 m</t>
  </si>
  <si>
    <t>722</t>
  </si>
  <si>
    <t>722172711R00</t>
  </si>
  <si>
    <t>Potrubí plastové PP-R, bez zednických výpomocí, D 20 x 2,8 mm, PN 16</t>
  </si>
  <si>
    <t>"SV+TV "32+22</t>
  </si>
  <si>
    <t>722172712R00</t>
  </si>
  <si>
    <t>Potrubí plastové PP-R, bez zednických výpomocí, D 25 x 3,5 mm, PN 16</t>
  </si>
  <si>
    <t>"SV+TV "4+2</t>
  </si>
  <si>
    <t>722172713R00</t>
  </si>
  <si>
    <t>Potrubí plastové PP-R, bez zednických výpomocí, D 32 x 4,4 mm, PN 16</t>
  </si>
  <si>
    <t>"SV "2</t>
  </si>
  <si>
    <t>722181212RT7</t>
  </si>
  <si>
    <t>Izolace návleková z trubic z pěnového PE tl. stěny 9 mm vnitřní průměr 22 mm</t>
  </si>
  <si>
    <t>722181212RT8</t>
  </si>
  <si>
    <t>Izolace návleková z trubic z pěnového PE tl. stěny 9 mm vnitřní průměr 25 mm</t>
  </si>
  <si>
    <t>722181212RU1</t>
  </si>
  <si>
    <t>Izolace návleková z trubic z pěnového PE tl. stěny 9 mm vnitřní průměr 32 mm</t>
  </si>
  <si>
    <t>722181214RT7</t>
  </si>
  <si>
    <t>Izolace návleková z trubic z pěnového PE tl. stěny 20 mm vnitřní průměr 22 mm</t>
  </si>
  <si>
    <t>722181214RT8</t>
  </si>
  <si>
    <t>Izolace návleková z trubic z pěnového PE tl. stěny 20 mm vnitřní průměr 25 mm</t>
  </si>
  <si>
    <t>722190401R00</t>
  </si>
  <si>
    <t>Vyvedení a upevnění výpustek DN 15 mm</t>
  </si>
  <si>
    <t>722202213R00</t>
  </si>
  <si>
    <t>Nástěnka PP-R, D 20 mm x R 1/2"</t>
  </si>
  <si>
    <t>722231162R00</t>
  </si>
  <si>
    <t>Ventil vodovodní pojistný pružinový, G 3/4"</t>
  </si>
  <si>
    <t>722235652R00</t>
  </si>
  <si>
    <t>Ventil vodovodní, zpětný, DN 20 mm</t>
  </si>
  <si>
    <t>722235812R00</t>
  </si>
  <si>
    <t>Ventil redukční s manometrem, DN 20 mm</t>
  </si>
  <si>
    <t>722235152R00</t>
  </si>
  <si>
    <t>Kohout vodovodní, kulový, vnitřní-šroubení, DN 20 mm</t>
  </si>
  <si>
    <t>722235523R00</t>
  </si>
  <si>
    <t>Filtr, vodovodní, vnitřní-vnitřní závit, DN 25 mm</t>
  </si>
  <si>
    <t>722280106R00</t>
  </si>
  <si>
    <t>Tlaková zkouška vodovodního potrubí DN 32 mm</t>
  </si>
  <si>
    <t>54+6+2</t>
  </si>
  <si>
    <t>722290234R00</t>
  </si>
  <si>
    <t>Proplach a dezinfekce vodovodního potrubí DN 80 mm</t>
  </si>
  <si>
    <t>734209123R00</t>
  </si>
  <si>
    <t>Montáž armatur závitových,se 3závity, G 1/2</t>
  </si>
  <si>
    <t>"termostatický směšovací ventil "2</t>
  </si>
  <si>
    <t>M7221201</t>
  </si>
  <si>
    <t>Ventil směšovací termostatický TV mix G1/2" M</t>
  </si>
  <si>
    <t>998722101R00</t>
  </si>
  <si>
    <t>Přesun hmot pro vnitřní vodovod, výšky do 6 m</t>
  </si>
  <si>
    <t>725</t>
  </si>
  <si>
    <t>Zařizovací předměty</t>
  </si>
  <si>
    <t>725119306R00</t>
  </si>
  <si>
    <t>Montáž klozetu závěsného</t>
  </si>
  <si>
    <t>soubor</t>
  </si>
  <si>
    <t>725219401R00</t>
  </si>
  <si>
    <t>Montáž umyvadel na šrouby do zdiva</t>
  </si>
  <si>
    <t>725329101R00</t>
  </si>
  <si>
    <t>Montáž dřezů dvojitých</t>
  </si>
  <si>
    <t>725339101R00</t>
  </si>
  <si>
    <t>Montáž výlevky diturvitové, bez nádrže a armatur</t>
  </si>
  <si>
    <t>725814102R00</t>
  </si>
  <si>
    <t>Ventil rohový DN 15 mm x DN 10 mm</t>
  </si>
  <si>
    <t>725814122R00</t>
  </si>
  <si>
    <t>Ventil pračkový se zpětnou klapkou DN 15 mm x DN 20 mm</t>
  </si>
  <si>
    <t>725829202R00</t>
  </si>
  <si>
    <t>Montáž baterie umyvadlové a dřezové nástěnné</t>
  </si>
  <si>
    <t>"výlevka " 2</t>
  </si>
  <si>
    <t>725829301R00</t>
  </si>
  <si>
    <t>Montáž baterie umyvadlové a dřezové stojánkové</t>
  </si>
  <si>
    <t>"umyvadlo, dřez "4+1</t>
  </si>
  <si>
    <t>725849200R00</t>
  </si>
  <si>
    <t>Montáž baterií sprchových, nastavitelná výška</t>
  </si>
  <si>
    <t>725860188R00</t>
  </si>
  <si>
    <t>Sifon pračkový plastový, D 40/50 mm</t>
  </si>
  <si>
    <t>"myčka" 1</t>
  </si>
  <si>
    <t>725989101R00</t>
  </si>
  <si>
    <t>Montáž dvířek kovových i z PH</t>
  </si>
  <si>
    <t>M7251101</t>
  </si>
  <si>
    <t>Mísa klozetová závěsná prvek K</t>
  </si>
  <si>
    <t>M7251102</t>
  </si>
  <si>
    <t>Mísa klozetová závěsná dětská prvek K2</t>
  </si>
  <si>
    <t>M7251103</t>
  </si>
  <si>
    <t>Sedátko klozetové dětské prvek K2</t>
  </si>
  <si>
    <t>M7251104</t>
  </si>
  <si>
    <t>Sedátko klozetové s poklopem prvek K</t>
  </si>
  <si>
    <t>M7252101</t>
  </si>
  <si>
    <t>Umyvadlo keramické s otvorem pro baterii, dětské prvek U2</t>
  </si>
  <si>
    <t>M7252102</t>
  </si>
  <si>
    <t>Umyvadlo keramické s otvorem pro baterii prvek U</t>
  </si>
  <si>
    <t>M7253301</t>
  </si>
  <si>
    <t>Výlevka keramická závěsná se sklopnou plastovou mřížkou prvek V</t>
  </si>
  <si>
    <t>M7258211</t>
  </si>
  <si>
    <t>Baterie dřezová směšovací nástěnná prvek V</t>
  </si>
  <si>
    <t>M7258221</t>
  </si>
  <si>
    <t>Baterie umyvadlová stojánková prvek U</t>
  </si>
  <si>
    <t>M7258222</t>
  </si>
  <si>
    <t>Baterie umyvadlová stojánková prvek U2</t>
  </si>
  <si>
    <t>M7258401</t>
  </si>
  <si>
    <t>Baterie sprchová směšovací nástěnná prvek S</t>
  </si>
  <si>
    <t>M7258402</t>
  </si>
  <si>
    <t>Sprchový set prvek S</t>
  </si>
  <si>
    <t>M7259801</t>
  </si>
  <si>
    <t>Dvířka revizní</t>
  </si>
  <si>
    <t>998725101R00</t>
  </si>
  <si>
    <t>Přesun hmot pro zařizovací předměty, výšky do 6 m</t>
  </si>
  <si>
    <t>726</t>
  </si>
  <si>
    <t>Předstěnové systémy</t>
  </si>
  <si>
    <t>726212311R00</t>
  </si>
  <si>
    <t>Modul pro umyvadlo pro instalaci do SDK příček a předstěn</t>
  </si>
  <si>
    <t>726212321R00</t>
  </si>
  <si>
    <t>Modul pro závěsné pro instalaci do SDK příček a předstěn</t>
  </si>
  <si>
    <t>726212367R00</t>
  </si>
  <si>
    <t>Modul pro výlevku pro instalaci do SDK příček a předstěn</t>
  </si>
  <si>
    <t>M7262101</t>
  </si>
  <si>
    <t>Tlačítko ovládání splachování WC prvek K2</t>
  </si>
  <si>
    <t>M7262102</t>
  </si>
  <si>
    <t>Tlačítko ovládání splachování WC prvek K</t>
  </si>
  <si>
    <t>M7266702</t>
  </si>
  <si>
    <t>Tlačítko ovládání splachování výlevky prvek V</t>
  </si>
  <si>
    <t>998726121R00</t>
  </si>
  <si>
    <t>Přesun hmot pro předstěnové systémy, výšky do 6 m</t>
  </si>
  <si>
    <t>Celkem</t>
  </si>
  <si>
    <t>DS_Nisovice_vytapeni - DS_Nisovice_vytapeni</t>
  </si>
  <si>
    <t>D1 - Kotelny</t>
  </si>
  <si>
    <t>D2 - Strojovny</t>
  </si>
  <si>
    <t>D3 - Rozvod potrubí</t>
  </si>
  <si>
    <t>D4 - Armatury</t>
  </si>
  <si>
    <t>D5 - Otopná tělesa</t>
  </si>
  <si>
    <t>D6 - Podlahové vytápění</t>
  </si>
  <si>
    <t xml:space="preserve">D7 - </t>
  </si>
  <si>
    <t>Kotelny</t>
  </si>
  <si>
    <t>Pol1</t>
  </si>
  <si>
    <t>DOD+MT sestavy tepelného čerpadla</t>
  </si>
  <si>
    <t>Pol2</t>
  </si>
  <si>
    <t>Revize zařízení, zkoušky otopného systému a uvedení do provozu</t>
  </si>
  <si>
    <t>Pol3</t>
  </si>
  <si>
    <t>Přesun hmot pro kotelny, výšky do 6 m</t>
  </si>
  <si>
    <t>Strojovny</t>
  </si>
  <si>
    <t>Pol4</t>
  </si>
  <si>
    <t>Montáž ohříváků vody stojat.kombinovaných do 300 l</t>
  </si>
  <si>
    <t>Pol5</t>
  </si>
  <si>
    <t>Montáž topných těles elektrických nepřímý ohřev</t>
  </si>
  <si>
    <t>Pol6</t>
  </si>
  <si>
    <t>Montáž nádoby expanzní tlakové 12 l</t>
  </si>
  <si>
    <t>Pol7</t>
  </si>
  <si>
    <t>Montáž čerpadel oběhových spirálních, DN 25</t>
  </si>
  <si>
    <t>Pol8</t>
  </si>
  <si>
    <t>Nádoba expanzní membránová 12 litrů</t>
  </si>
  <si>
    <t>Pol9</t>
  </si>
  <si>
    <t>Ohřívač vody zásob.nepřímotop. 300 litrů</t>
  </si>
  <si>
    <t>Pol10</t>
  </si>
  <si>
    <t>Topná jednotka elektrická vestavná přírubová - 2,5 kW</t>
  </si>
  <si>
    <t>Pol11</t>
  </si>
  <si>
    <t>Čerpadlo oběhové, 1"</t>
  </si>
  <si>
    <t>Pol12</t>
  </si>
  <si>
    <t>Přesun hmot pro strojovny, výšky do 6 m</t>
  </si>
  <si>
    <t>Rozvod potrubí</t>
  </si>
  <si>
    <t>Pol13</t>
  </si>
  <si>
    <t>Montáž tepelné izolace skruží na potrubí přímé, DN 25 mm, lepicí páska</t>
  </si>
  <si>
    <t>"izolace 22/20 " 2</t>
  </si>
  <si>
    <t>"izolace 28/30" 40</t>
  </si>
  <si>
    <t>"izolace 28/40" 2</t>
  </si>
  <si>
    <t>Pol14</t>
  </si>
  <si>
    <t>Potrubí z měděných trubek vytápění D 22 x 1,0 mm</t>
  </si>
  <si>
    <t>Pol15</t>
  </si>
  <si>
    <t>Potrubí z měděných trubek vytápění D 28 x 1,5 mm</t>
  </si>
  <si>
    <t>Pol16</t>
  </si>
  <si>
    <t xml:space="preserve">Tlaková zkouška potrubí  DN 32</t>
  </si>
  <si>
    <t>2+42+6</t>
  </si>
  <si>
    <t>6,3/0,100+50,9/0,150+26,4/0,200</t>
  </si>
  <si>
    <t>Pol17</t>
  </si>
  <si>
    <t>Potrubí polyetylénové PEX - AL 16 x 2 mm</t>
  </si>
  <si>
    <t>Pol18</t>
  </si>
  <si>
    <t>Pouzdro potrubní izolační 22/20 mm</t>
  </si>
  <si>
    <t>"izolace 22/20" 2</t>
  </si>
  <si>
    <t>"Koeficient ztratné"0,05*2</t>
  </si>
  <si>
    <t>Pol19</t>
  </si>
  <si>
    <t>Pouzdro potrubní izolační 28/30 mm</t>
  </si>
  <si>
    <t>"izolace 28/30 " 40*1,05</t>
  </si>
  <si>
    <t>Pol20</t>
  </si>
  <si>
    <t>Pouzdro potrubní izolační 28/40 mm, venkovní použití</t>
  </si>
  <si>
    <t>"izolace 28/40 "2*1,05</t>
  </si>
  <si>
    <t>Pol21</t>
  </si>
  <si>
    <t>Přesun hmot pro rozvody potrubí, výšky do 6 m</t>
  </si>
  <si>
    <t>Armatury</t>
  </si>
  <si>
    <t>Pol22</t>
  </si>
  <si>
    <t>Ventil pojistný DN 15 x 3,0 bar</t>
  </si>
  <si>
    <t>Pol23</t>
  </si>
  <si>
    <t>Montáž armatur závitových,se 2závity, G 3/4</t>
  </si>
  <si>
    <t>Pol24</t>
  </si>
  <si>
    <t>Montáž armatur závitových,se 2závity, G 1</t>
  </si>
  <si>
    <t>Pol25</t>
  </si>
  <si>
    <t>Ventil automatický odvzdušňovací, DN 10</t>
  </si>
  <si>
    <t>Pol26</t>
  </si>
  <si>
    <t>Ventil vyvažovažovací s měřícími členy DN 25</t>
  </si>
  <si>
    <t>Pol27</t>
  </si>
  <si>
    <t>Kohout kulový, vnitř.-šroub.z. DN 25</t>
  </si>
  <si>
    <t>Pol28</t>
  </si>
  <si>
    <t xml:space="preserve">Ventil zpětný  DN 25</t>
  </si>
  <si>
    <t>Pol29</t>
  </si>
  <si>
    <t>Kohout kulový vypouštěcí, komplet, DN 15</t>
  </si>
  <si>
    <t>Pol30</t>
  </si>
  <si>
    <t>Ventil směš.třícest.+servopohon, DN 25</t>
  </si>
  <si>
    <t>Pol31</t>
  </si>
  <si>
    <t>Montáž teploměru s pouzdrem nebo stonkem a jímkou</t>
  </si>
  <si>
    <t>Pol32</t>
  </si>
  <si>
    <t>Montáž tlakoměru kontaktního</t>
  </si>
  <si>
    <t>Pol33</t>
  </si>
  <si>
    <t>Prostorový termostat</t>
  </si>
  <si>
    <t>Pol34</t>
  </si>
  <si>
    <t>Odlučovač nečistot s magnetem - 1"</t>
  </si>
  <si>
    <t>Pol35</t>
  </si>
  <si>
    <t>Kohout kulový pro expanzní nádoby MK 3/4"</t>
  </si>
  <si>
    <t>Pol36</t>
  </si>
  <si>
    <t>Integrovaná připojovací armatura pro koupelnová tělesa, rohová</t>
  </si>
  <si>
    <t>Pol37</t>
  </si>
  <si>
    <t>Teploměr 0 - 120°C , d 60 mm</t>
  </si>
  <si>
    <t>Pol38</t>
  </si>
  <si>
    <t>Tlakoměr standardní kruhový 160 mm, 0 - 600 kPa</t>
  </si>
  <si>
    <t>Pol39</t>
  </si>
  <si>
    <t>Přesun hmot pro armatury, výšky do 6 m</t>
  </si>
  <si>
    <t>Otopná tělesa</t>
  </si>
  <si>
    <t>Pol40</t>
  </si>
  <si>
    <t>Montáž otopných těles koupelnových (žebříků)</t>
  </si>
  <si>
    <t>Pol41</t>
  </si>
  <si>
    <t>Těleso otopné trubkové, výška 1220 mm, délka 600 mm, Qn 550 W, středové připojení</t>
  </si>
  <si>
    <t>Pol42</t>
  </si>
  <si>
    <t>Tyč topná s regulátorem 600 W</t>
  </si>
  <si>
    <t>Pol43</t>
  </si>
  <si>
    <t>Přesun hmot pro otopná tělesa, výšky do 6 m</t>
  </si>
  <si>
    <t>Podlahové vytápění</t>
  </si>
  <si>
    <t>Pol44</t>
  </si>
  <si>
    <t>Systémová deska pro podlah.topení tl. 32 mm, min. rozteč 50 mm, pro potrubí d 16 - 20 mm</t>
  </si>
  <si>
    <t>Pol45</t>
  </si>
  <si>
    <t>Sest. roz./sběr., kompletní, 9cest.bez skř.</t>
  </si>
  <si>
    <t>Pol46</t>
  </si>
  <si>
    <t>Skříň rozdělovače pod omítku, typ C</t>
  </si>
  <si>
    <t>Pol47</t>
  </si>
  <si>
    <t xml:space="preserve">Adaptér  18 x (17x2) mm</t>
  </si>
  <si>
    <t>Pol48</t>
  </si>
  <si>
    <t>Potrubí PE-Xb, D 17x2,0, do desky rozteč 100 mm</t>
  </si>
  <si>
    <t>0,9+2,7+2,7</t>
  </si>
  <si>
    <t>Pol49</t>
  </si>
  <si>
    <t>Potrubí PE-Xb, D 17x2,0, do desky rozteč 150 mm</t>
  </si>
  <si>
    <t>3,1+17,0+6,3+12,8-0,9+9,0-2,7+9,0-2,7</t>
  </si>
  <si>
    <t>Pol50</t>
  </si>
  <si>
    <t>Potrubí PE-Xb, D 17x2,0, do desky rozteč 200 mm</t>
  </si>
  <si>
    <t>10,0+8,3+3,0+1,3+1,9+1,9</t>
  </si>
  <si>
    <t>Pol51</t>
  </si>
  <si>
    <t>Přesun hmot pro podlahové vytápění, výšky do 6 m</t>
  </si>
  <si>
    <t>DS_Nisovice_VZT - DS_Nisovice_vzduchotechnika</t>
  </si>
  <si>
    <t>D1 - Vzduchotechnika: zařízení č. 1</t>
  </si>
  <si>
    <t>D2 - Vzduchotechnika: zařízení č. 2</t>
  </si>
  <si>
    <t>D3 - Vzduchotechnika: zařízení č. 3</t>
  </si>
  <si>
    <t>D4 - Vzduchotechnika: zařízení č. 4</t>
  </si>
  <si>
    <t>D5 - Vzduchotechnika: zařízení č. 5</t>
  </si>
  <si>
    <t>D6 - Vzduchotechnika: kompletace</t>
  </si>
  <si>
    <t>Vzduchotechnika: zařízení č. 1</t>
  </si>
  <si>
    <t>Pol52</t>
  </si>
  <si>
    <t>Montáž ventilátoru axiálního nízkotlakového nástěnného do d 200 mm</t>
  </si>
  <si>
    <t>Pol53</t>
  </si>
  <si>
    <t>Ventilátor axiální nástěnný, 320 m3/hod prvek 1.1</t>
  </si>
  <si>
    <t>Pol54</t>
  </si>
  <si>
    <t>Montáž potrubí plechového kruhového do d 200 mm</t>
  </si>
  <si>
    <t>Pol55</t>
  </si>
  <si>
    <t>Spiro roura hladká d 160</t>
  </si>
  <si>
    <t>0,5*1,05</t>
  </si>
  <si>
    <t>Pol56</t>
  </si>
  <si>
    <t>Montáž tepelné izolace potrubí pásy LSP a drátem, 1 vrstvá</t>
  </si>
  <si>
    <t>"spiro 160" pi*0,200*0,5</t>
  </si>
  <si>
    <t>Pol57</t>
  </si>
  <si>
    <t xml:space="preserve">Rohož lamelová s hliníkovou fólií  tl. 40 mm izolace technických zařízení</t>
  </si>
  <si>
    <t>"Odkaz na mn. položky pořadí "0,31416*1,05</t>
  </si>
  <si>
    <t>Koeficient ztratné: 0,05</t>
  </si>
  <si>
    <t>Pol58</t>
  </si>
  <si>
    <t>Montáž protidešťové žaluzie čtyřhranné do 0,15 m2</t>
  </si>
  <si>
    <t>Pol59</t>
  </si>
  <si>
    <t>Žaluzie protidešťová 200 x 200 mm prvek 1.2</t>
  </si>
  <si>
    <t>Vzduchotechnika: zařízení č. 2</t>
  </si>
  <si>
    <t>Pol60</t>
  </si>
  <si>
    <t>Montáž ventilátoru radiálního nízkotlakého nástěnného do d 200 mm</t>
  </si>
  <si>
    <t>Pol61</t>
  </si>
  <si>
    <t>Ventilátor radiální nástěnný, 50 m3/hod prvek 2.1</t>
  </si>
  <si>
    <t>Pol62</t>
  </si>
  <si>
    <t>Spiro roura hladká d 125</t>
  </si>
  <si>
    <t>"spiro 160" pi*0,165*0,5</t>
  </si>
  <si>
    <t>Pol63</t>
  </si>
  <si>
    <t>Žaluzie protidešťová 160x160 mm prvek 2.2</t>
  </si>
  <si>
    <t>Vzduchotechnika: zařízení č. 3</t>
  </si>
  <si>
    <t>Pol64</t>
  </si>
  <si>
    <t>Ventilátor radiální do podhledu, 50 m3/hod prvek 3.1</t>
  </si>
  <si>
    <t>6,5*1,05</t>
  </si>
  <si>
    <t>Pol65</t>
  </si>
  <si>
    <t>Montáž oblouku plechového kruhového do d 200 mm</t>
  </si>
  <si>
    <t>Pol66</t>
  </si>
  <si>
    <t>Oblouk segmentový 90°, d 125 mm Pz plech</t>
  </si>
  <si>
    <t>"spiro 160" pi*0,165*6,5</t>
  </si>
  <si>
    <t>"Odkaz na mn. položky pořadí 23 " 3,36936*1,05</t>
  </si>
  <si>
    <t>Pol67</t>
  </si>
  <si>
    <t>Žaluzie protidešťová 160x160 mm prvek 3.2</t>
  </si>
  <si>
    <t>Vzduchotechnika: zařízení č. 4</t>
  </si>
  <si>
    <t>Pol68</t>
  </si>
  <si>
    <t>Ventilátor radiální nástěnný, 50 m3/hod prvek 4.1</t>
  </si>
  <si>
    <t>"Odkaz na mn. položky pořadí 31 "0,25918*1,05</t>
  </si>
  <si>
    <t>Pol69</t>
  </si>
  <si>
    <t>Žaluzie protidešťová 160x160 mm prvek 4.2</t>
  </si>
  <si>
    <t>Vzduchotechnika: zařízení č. 5</t>
  </si>
  <si>
    <t>Pol70</t>
  </si>
  <si>
    <t>Montáž digestoře komínové</t>
  </si>
  <si>
    <t>1,0*1,05</t>
  </si>
  <si>
    <t>"Odkaz na mn. položky pořadí 40 "0,51836*1,05</t>
  </si>
  <si>
    <t>Pol71</t>
  </si>
  <si>
    <t>Žaluzie protidešťová 200x200 mm prvek 5.2</t>
  </si>
  <si>
    <t>Vzduchotechnika: kompletace</t>
  </si>
  <si>
    <t>Pol72</t>
  </si>
  <si>
    <t>Zaregulování soustavy VZT zařízení, zkoušky a revize zařízení</t>
  </si>
  <si>
    <t>DS_Nisovice_elektroi - DS_Nisovice_elektroinstalace</t>
  </si>
  <si>
    <t>D1 - Elektromontáže</t>
  </si>
  <si>
    <t>D2 - Montáž sdělovací a zabezp. techniky</t>
  </si>
  <si>
    <t>D3 - Zemní práce při montážích</t>
  </si>
  <si>
    <t xml:space="preserve">D4 - </t>
  </si>
  <si>
    <t>Elektromontáže</t>
  </si>
  <si>
    <t>Pol73</t>
  </si>
  <si>
    <t>Vedení uzemňovací v zemi FeZn do 120 mm2 vč.svorek</t>
  </si>
  <si>
    <t>Pol74</t>
  </si>
  <si>
    <t>Pásek uzemňovací pozinkovaný 30 x 4 mm</t>
  </si>
  <si>
    <t>kg</t>
  </si>
  <si>
    <t>60,0*1,05</t>
  </si>
  <si>
    <t>Pol75</t>
  </si>
  <si>
    <t>Vedení uzemňovací v zemi FeZn, D 8 - 10 mm</t>
  </si>
  <si>
    <t>Pol76</t>
  </si>
  <si>
    <t>Drát tažený pozinkovaný 11 343 D 10,00 mm</t>
  </si>
  <si>
    <t>0,650*18,0*1,05</t>
  </si>
  <si>
    <t>Pol77</t>
  </si>
  <si>
    <t>Svorka SR 2a pro pásek 30 x 4 mm/M6</t>
  </si>
  <si>
    <t>Pol78</t>
  </si>
  <si>
    <t>Svorka SR 3b</t>
  </si>
  <si>
    <t>Pol79</t>
  </si>
  <si>
    <t>Nátěr zemnicího pásku do 120 mm2</t>
  </si>
  <si>
    <t>Pol80</t>
  </si>
  <si>
    <t>Lak asfaltový izolační ALP</t>
  </si>
  <si>
    <t>Pol81</t>
  </si>
  <si>
    <t>Vodiče svodové FeZn D do 10,Al 10,Cu 8 +podpěry</t>
  </si>
  <si>
    <t>Pol82</t>
  </si>
  <si>
    <t>Drát 8 AlMgSi s izolací</t>
  </si>
  <si>
    <t>90,0*1,05</t>
  </si>
  <si>
    <t>Pol83</t>
  </si>
  <si>
    <t>Podpěra vedení na ploché střechy PV 21d</t>
  </si>
  <si>
    <t>Pol84</t>
  </si>
  <si>
    <t>Podpěra vedení do dřevěných konstr. PV 18</t>
  </si>
  <si>
    <t>Pol85</t>
  </si>
  <si>
    <t>Tyč jímací s upev. na stř.hřeben do 3 m, na konstr</t>
  </si>
  <si>
    <t>Pol86</t>
  </si>
  <si>
    <t>Tyč jímací nerez JT 1,0 N</t>
  </si>
  <si>
    <t>Pol87</t>
  </si>
  <si>
    <t>Tyč jímací nerez JT 2,0 N</t>
  </si>
  <si>
    <t>Pol88</t>
  </si>
  <si>
    <t>Úhelník ochranný nebo trubka s držáky do dřeva</t>
  </si>
  <si>
    <t>Pol89</t>
  </si>
  <si>
    <t>Trubka ochranná OT 1,7</t>
  </si>
  <si>
    <t>Pol90</t>
  </si>
  <si>
    <t>Držák jímače a ochranné trubky DJT</t>
  </si>
  <si>
    <t>Pol91</t>
  </si>
  <si>
    <t>Označení svodu štítky, smaltované, umělá hmota</t>
  </si>
  <si>
    <t>Pol92</t>
  </si>
  <si>
    <t>Štítek označení</t>
  </si>
  <si>
    <t>Pol93</t>
  </si>
  <si>
    <t>Svorka hromosvodová do 2 šroubů /SS, SZ, SO/</t>
  </si>
  <si>
    <t>Pol94</t>
  </si>
  <si>
    <t>Svorka spojovací nerez SS N</t>
  </si>
  <si>
    <t>Pol95</t>
  </si>
  <si>
    <t>Svorka připojovací SO nerezová okapových žlabů</t>
  </si>
  <si>
    <t>Pol96</t>
  </si>
  <si>
    <t>Svorka zkušební SZ nerez</t>
  </si>
  <si>
    <t>Pol97</t>
  </si>
  <si>
    <t>Svorka hromosvodová nad 2 šrouby /ST, SJ, SR, atd/</t>
  </si>
  <si>
    <t>Pol98</t>
  </si>
  <si>
    <t>Svorka k jímací tyči nerezová SJ1</t>
  </si>
  <si>
    <t>Pol99</t>
  </si>
  <si>
    <t>DOD+MT rozváděč RE1, vč. skříně, vystrojení, zapojení a oživení</t>
  </si>
  <si>
    <t>Pol100</t>
  </si>
  <si>
    <t>DOD+MT rozváděč RH, vč. skříně, vystrojení, zapojení a oživení</t>
  </si>
  <si>
    <t>Pol101</t>
  </si>
  <si>
    <t>DOD+MT rozváděč RTČ, vč. skříně, vystrojení, zapojení a oživení</t>
  </si>
  <si>
    <t>Pol102</t>
  </si>
  <si>
    <t>Osazení a připojení ekvipotenciální svorkovnice</t>
  </si>
  <si>
    <t>Pol103</t>
  </si>
  <si>
    <t>Svorkovnice ekvipotenciální EPS 2 s krytem</t>
  </si>
  <si>
    <t>Pol104</t>
  </si>
  <si>
    <t>Trubka ohebná pod omítku, vnější průměr 25 mm</t>
  </si>
  <si>
    <t>Pol105</t>
  </si>
  <si>
    <t>Trubka elektroinstalační ohebná 25 mm</t>
  </si>
  <si>
    <t>400*1,05</t>
  </si>
  <si>
    <t>Pol106</t>
  </si>
  <si>
    <t>Trubka ohebná pod omítku, vnější průměr 32 mm</t>
  </si>
  <si>
    <t>Pol107</t>
  </si>
  <si>
    <t>Trubka elektroinstalační ohebná 32 mm</t>
  </si>
  <si>
    <t>70*1,05</t>
  </si>
  <si>
    <t>Pol108</t>
  </si>
  <si>
    <t>Trubka ochranná z PE, uložená volně, DN do 47 mm</t>
  </si>
  <si>
    <t>Pol109</t>
  </si>
  <si>
    <t>Trubka kabelová chránička korug, vnější plášť trubky je vyroben z HDPE, vnitřní z LDPE, 40 mm</t>
  </si>
  <si>
    <t>95*1,05</t>
  </si>
  <si>
    <t>Pol110</t>
  </si>
  <si>
    <t>Trubka ochranná z PE, uložená volně, DN do 80 mm</t>
  </si>
  <si>
    <t>Pol111</t>
  </si>
  <si>
    <t>Trubka kabelová chránička korug, vnější plášť trubky je vyroben z HDPE, vnitřní z LDPE, 75 mm</t>
  </si>
  <si>
    <t>5*1,05</t>
  </si>
  <si>
    <t>Pol112</t>
  </si>
  <si>
    <t>Krabice přístrojová KP, bez zapojení, kruhová</t>
  </si>
  <si>
    <t>Pol113</t>
  </si>
  <si>
    <t>Krabice univerzální KU 68/71 L1</t>
  </si>
  <si>
    <t>Pol114</t>
  </si>
  <si>
    <t>Krabice rozvodná KR 97, se zapojením, kruhová</t>
  </si>
  <si>
    <t>Pol115</t>
  </si>
  <si>
    <t>Krabice odbočná s víčkem a svorkovnicí KR 97/L</t>
  </si>
  <si>
    <t>Pol116</t>
  </si>
  <si>
    <t>Krabice odbočná KT 250, bez zapojení - obdélníková</t>
  </si>
  <si>
    <t>Pol117</t>
  </si>
  <si>
    <t>Krabice rozvodná s víčkem KT 250</t>
  </si>
  <si>
    <t>Pol118</t>
  </si>
  <si>
    <t>Žlab kabelový s přísluš., 250/50 mm bez víka</t>
  </si>
  <si>
    <t>Pol119</t>
  </si>
  <si>
    <t>Žlab kabelový s povrchovou úpravou, vč. spojek a doplňkových prvků</t>
  </si>
  <si>
    <t>Pol120</t>
  </si>
  <si>
    <t>Spínač zapuštěný jednopólový, řazení 1</t>
  </si>
  <si>
    <t>Pol121</t>
  </si>
  <si>
    <t>Spínač jednopólový, řazení 1, kompletní</t>
  </si>
  <si>
    <t>Pol122</t>
  </si>
  <si>
    <t>Spínač zapuštěný seriový, řazení 5</t>
  </si>
  <si>
    <t>Pol123</t>
  </si>
  <si>
    <t>Přepínač sériový, řazení 5, kompletní</t>
  </si>
  <si>
    <t>Pol124</t>
  </si>
  <si>
    <t>Spínač zapuštěný střídavý, řazení 6</t>
  </si>
  <si>
    <t>Pol125</t>
  </si>
  <si>
    <t>Přepínač střídavý, řazení 6, kompletní</t>
  </si>
  <si>
    <t>Pol126</t>
  </si>
  <si>
    <t>Spínač nástěnný jednopól.- řaz. 1, venkovní</t>
  </si>
  <si>
    <t>Pol127</t>
  </si>
  <si>
    <t>Spínač jednopólový, řazení 1, IP44, kompletní</t>
  </si>
  <si>
    <t>Pol128</t>
  </si>
  <si>
    <t>Spínač nástěnný střídavý - řaz. 6, venkovní</t>
  </si>
  <si>
    <t>Pol129</t>
  </si>
  <si>
    <t>Přepínač střídavý, řazení 6, IP44, kompletní</t>
  </si>
  <si>
    <t>Pol130</t>
  </si>
  <si>
    <t>Spínač nástěnný trojpól.16A - řaz. 3, venkovní</t>
  </si>
  <si>
    <t>Pol131</t>
  </si>
  <si>
    <t>Spínač trojpólový IP44/IP54</t>
  </si>
  <si>
    <t>Pol132</t>
  </si>
  <si>
    <t>Spínač trojpólový venkovní, uzamykatelný</t>
  </si>
  <si>
    <t>Pol133</t>
  </si>
  <si>
    <t>Hlavní vypínač objektu</t>
  </si>
  <si>
    <t>Pol134</t>
  </si>
  <si>
    <t>Zásuvka domovní zapuštěná - 2P+PE, průběž.zapojení</t>
  </si>
  <si>
    <t>Pol135</t>
  </si>
  <si>
    <t>Zásuvka jednonásobná s clonkami, 16A, 230V, kompletní</t>
  </si>
  <si>
    <t>Pol136</t>
  </si>
  <si>
    <t>Zásuvka domovní v krabici - 2P+PE, venkovní</t>
  </si>
  <si>
    <t>Pol137</t>
  </si>
  <si>
    <t>Zásuvka jednonásobná 16A, 230V, IP44/IP54, kompletní</t>
  </si>
  <si>
    <t>Pol138</t>
  </si>
  <si>
    <t>Kabel PRAFlaDur 5 x 1,5 mm2 pevně uložený</t>
  </si>
  <si>
    <t>Pol139</t>
  </si>
  <si>
    <t>Kabel PRAFlaDur 5 x 1,5 RE P60-R</t>
  </si>
  <si>
    <t>30*1,05</t>
  </si>
  <si>
    <t>Pol140</t>
  </si>
  <si>
    <t>Vodič H07V-K (CYA) 6 mm2 uložený pevně</t>
  </si>
  <si>
    <t>Pol141</t>
  </si>
  <si>
    <t>Vodič silový pevné uložení CYA 6,00 mm2</t>
  </si>
  <si>
    <t>60*1,05</t>
  </si>
  <si>
    <t>Pol142</t>
  </si>
  <si>
    <t>Vodič H07V-K (CYA) 16 mm2 uložený pevně</t>
  </si>
  <si>
    <t>Pol143</t>
  </si>
  <si>
    <t>Vodič silový pevné uložení CYA 16 mm2</t>
  </si>
  <si>
    <t>35*1,05</t>
  </si>
  <si>
    <t>Pol144</t>
  </si>
  <si>
    <t>Vodič H07V-K (CYA) 50 mm2 uložený pevně</t>
  </si>
  <si>
    <t>Pol145</t>
  </si>
  <si>
    <t>Vodič silový pevné uložení CYA 50 mm2</t>
  </si>
  <si>
    <t>Pol146</t>
  </si>
  <si>
    <t>Kabel CYKY-m 750 V 3 x 1,5 mm2 pevně uložený</t>
  </si>
  <si>
    <t>Pol147</t>
  </si>
  <si>
    <t>Kabel silový s Cu jádrem 750 V CYKY 3 x 1,5 mm2</t>
  </si>
  <si>
    <t>350*1,05</t>
  </si>
  <si>
    <t>Pol148</t>
  </si>
  <si>
    <t>Kabel CYKY-m 750 V 3 x 2,5 mm2 pevně uložený</t>
  </si>
  <si>
    <t>Pol149</t>
  </si>
  <si>
    <t>Kabel silový s Cu jádrem 750 V CYKY 3 x 2,5 mm2</t>
  </si>
  <si>
    <t>390*1,05</t>
  </si>
  <si>
    <t>Pol150</t>
  </si>
  <si>
    <t>Kabel CYKY-m 750 V 4 x 10 mm2 pevně uložený</t>
  </si>
  <si>
    <t>Pol151</t>
  </si>
  <si>
    <t>Kabel silový s Cu jádrem 750 V CYKY 4 x10 mm2</t>
  </si>
  <si>
    <t>80*1,05</t>
  </si>
  <si>
    <t>Pol152</t>
  </si>
  <si>
    <t>Kabel CYKY-m 750 V 5 x 1,5 mm2 pevně uložený</t>
  </si>
  <si>
    <t>Pol153</t>
  </si>
  <si>
    <t>Kabel silový s Cu jádrem 750 V CYKY 5 x 1,5 mm2</t>
  </si>
  <si>
    <t>40*1,05</t>
  </si>
  <si>
    <t>Pol154</t>
  </si>
  <si>
    <t>Kabel CYKY-m 750 V 5 x 2,5 mm2 pevně uložený</t>
  </si>
  <si>
    <t>Pol155</t>
  </si>
  <si>
    <t>Kabel silový s Cu jádrem 750 V CYKY 5 x 2,5 mm2</t>
  </si>
  <si>
    <t>Pol156</t>
  </si>
  <si>
    <t>Kabel CYKY-m 750 V 5 žil 4 až 16 mm pevně uložený</t>
  </si>
  <si>
    <t>Pol157</t>
  </si>
  <si>
    <t>Kabel silový s Cu jádrem 750 V CYKY 5 x 6 mm2</t>
  </si>
  <si>
    <t>Pol158</t>
  </si>
  <si>
    <t>Kabel CYKY-m 1 kV 4 x 25 mm2 pevně uložený</t>
  </si>
  <si>
    <t>Pol159</t>
  </si>
  <si>
    <t>Kabel silový s Cu jádrem 1 kV 1-CYKY 4 x 25 mm2</t>
  </si>
  <si>
    <t>Pol160</t>
  </si>
  <si>
    <t>Kabel speciální JYTY s Al 4 x 1 mm pevně uložený</t>
  </si>
  <si>
    <t>Pol161</t>
  </si>
  <si>
    <t>Kabel sdělovací s Cu jádrem JYTY 4 x 1 mm</t>
  </si>
  <si>
    <t>Pol162</t>
  </si>
  <si>
    <t>Kabel speciální JYTY s Al 7 x 1 mm pevně uložený</t>
  </si>
  <si>
    <t>Pol163</t>
  </si>
  <si>
    <t>Kabel sdělovací s Cu jádrem JYTY 7 x 1 mm</t>
  </si>
  <si>
    <t>20*1,05</t>
  </si>
  <si>
    <t>Pol164</t>
  </si>
  <si>
    <t>Montáž LED svítidla stropního zavěšeného</t>
  </si>
  <si>
    <t>Pol165</t>
  </si>
  <si>
    <t>Svítidlo LED interiérové stropní prvek A</t>
  </si>
  <si>
    <t>Pol166</t>
  </si>
  <si>
    <t>Svítidlo LED interiérové stropní prvek B</t>
  </si>
  <si>
    <t>Pol167</t>
  </si>
  <si>
    <t>Svítidlo LED interiérové stropní prvek C</t>
  </si>
  <si>
    <t>Pol168</t>
  </si>
  <si>
    <t>Svítidlo LED interiérové stropní prvek D</t>
  </si>
  <si>
    <t>Pol169</t>
  </si>
  <si>
    <t>Montáž LED svítidla stropního přisazeného</t>
  </si>
  <si>
    <t>Pol170</t>
  </si>
  <si>
    <t>Svítidlo LED interiérové stropní prvek E</t>
  </si>
  <si>
    <t>Pol171</t>
  </si>
  <si>
    <t>Svítidlo LED interiérové stropní prvek F</t>
  </si>
  <si>
    <t>Pol172</t>
  </si>
  <si>
    <t>Montáž LED svítidla nástěnného přisazeného</t>
  </si>
  <si>
    <t>Pol173</t>
  </si>
  <si>
    <t>Svítidlo venkovní LED IP44 prvek G</t>
  </si>
  <si>
    <t>Pol174</t>
  </si>
  <si>
    <t>DOD+MT modul nouzového osvětlení</t>
  </si>
  <si>
    <t>Pol175</t>
  </si>
  <si>
    <t>Zapojení a oživení ventilátorů a digestoře</t>
  </si>
  <si>
    <t>Pol176</t>
  </si>
  <si>
    <t>Připojení kuchyňského sporáku - vývod 3-fázový 400V</t>
  </si>
  <si>
    <t>Pol177</t>
  </si>
  <si>
    <t>Zapojení a oživení prvků vytápěcí soustavy</t>
  </si>
  <si>
    <t>Pol178</t>
  </si>
  <si>
    <t>Podružný materiál pro silnoproud</t>
  </si>
  <si>
    <t>sada</t>
  </si>
  <si>
    <t>Montáž sdělovací a zabezp. techniky</t>
  </si>
  <si>
    <t>Pol179</t>
  </si>
  <si>
    <t>DOD+MT sestavy datového rozváděče vč. skříně, zdroje, zapojení, oživení</t>
  </si>
  <si>
    <t>Pol180</t>
  </si>
  <si>
    <t>DOD+MT wi-fi vysílač</t>
  </si>
  <si>
    <t>Pol181</t>
  </si>
  <si>
    <t>Krabice KP 68 ve zdi v přípraveném lůžku</t>
  </si>
  <si>
    <t>Pol182</t>
  </si>
  <si>
    <t>Krabice KO 100 ve zdi v přípraveném lůžku</t>
  </si>
  <si>
    <t>Pol183</t>
  </si>
  <si>
    <t>Krabice odbočná s víčkem a přepážkou KO 110/L</t>
  </si>
  <si>
    <t>Pol184</t>
  </si>
  <si>
    <t>Trubka PVC pod omítku, vnější průměr 20 mm</t>
  </si>
  <si>
    <t>Pol185</t>
  </si>
  <si>
    <t>Trubka elektroinstalační ohebná 20 mm</t>
  </si>
  <si>
    <t>140*1,0</t>
  </si>
  <si>
    <t>Pol186</t>
  </si>
  <si>
    <t>Kabel UTP kat.6 v trubkách</t>
  </si>
  <si>
    <t>Pol187</t>
  </si>
  <si>
    <t>Kabel UTP Elite, Cat6, drát</t>
  </si>
  <si>
    <t>Pol188</t>
  </si>
  <si>
    <t>Kabel propojovací drát Cat6, FTP</t>
  </si>
  <si>
    <t>130*1,05</t>
  </si>
  <si>
    <t>Pol189</t>
  </si>
  <si>
    <t>Zásuvka 1xRJ45 UTP kat.6 pod omítku</t>
  </si>
  <si>
    <t>Pol190</t>
  </si>
  <si>
    <t>Zásuvka datová 1xRJ45, kompletní</t>
  </si>
  <si>
    <t>Pol191</t>
  </si>
  <si>
    <t>Zásuvka 2xRJ45 UTP kat.6 pod omítku</t>
  </si>
  <si>
    <t>Pol192</t>
  </si>
  <si>
    <t>Zásuvka datová 2xRJ45, kompletní</t>
  </si>
  <si>
    <t>Pol193</t>
  </si>
  <si>
    <t>DOD+MT autonomní hlásič kouře</t>
  </si>
  <si>
    <t>Pol194</t>
  </si>
  <si>
    <t>DOD+MT sestava domovního videotelefonu s el. vrátným</t>
  </si>
  <si>
    <t>Pol195</t>
  </si>
  <si>
    <t>Zapojení a oživení prostorových termostatů a čidel pro vytápění</t>
  </si>
  <si>
    <t>Pol196</t>
  </si>
  <si>
    <t>Podružný materiál pro slaboproud</t>
  </si>
  <si>
    <t>Zemní práce při montážích</t>
  </si>
  <si>
    <t>Pol197</t>
  </si>
  <si>
    <t xml:space="preserve">Výkop kabelové rýhy 35/70 cm  hor.3</t>
  </si>
  <si>
    <t>Pol198</t>
  </si>
  <si>
    <t>Zřízení kabelového lože v rýze š.do 35 cm z písku</t>
  </si>
  <si>
    <t>Pol199</t>
  </si>
  <si>
    <t>Fólie výstražná z PVC, šířka 33 cm</t>
  </si>
  <si>
    <t>Pol200</t>
  </si>
  <si>
    <t>Zához rýhy 35/70 cm, hornina třídy 3, se zhutněním</t>
  </si>
  <si>
    <t>Pol201</t>
  </si>
  <si>
    <t>Naložení a odvoz zeminy odvoz na vzdálenost 10000 m</t>
  </si>
  <si>
    <t>"přebytečný výkopek :"0,35*0,20*44,0</t>
  </si>
  <si>
    <t>"Odkaz na mn. položky pořadí 130 : "3,08000</t>
  </si>
  <si>
    <t>DS_Nisovice_demolice - DS_Nisovice_demolice</t>
  </si>
  <si>
    <t>96 - Bourání konstrukcí</t>
  </si>
  <si>
    <t>765 - Krytiny tvrdé</t>
  </si>
  <si>
    <t>M21 - Elektromontáže</t>
  </si>
  <si>
    <t>D96 - Přesuny suti a vybouraných hmot</t>
  </si>
  <si>
    <t>111201101R00</t>
  </si>
  <si>
    <t>Odstranění křovin i s kořeny na ploše do 1000 m2</t>
  </si>
  <si>
    <t>111201401R00</t>
  </si>
  <si>
    <t>Spálení křovin a stromů o průměru do 100 mm</t>
  </si>
  <si>
    <t>R8009901</t>
  </si>
  <si>
    <t>Uzavření přípojky vodovodu</t>
  </si>
  <si>
    <t>R8009902</t>
  </si>
  <si>
    <t>Zaslepení a vyplnění potrubí přípojky kanalizace</t>
  </si>
  <si>
    <t>962023391R00</t>
  </si>
  <si>
    <t>Bourání zdiva nadzákladového smíšeného na MVC</t>
  </si>
  <si>
    <t>"obvodové zdivo " 0,6*5,1*(15,08+10,38+11,31+8,6)</t>
  </si>
  <si>
    <t>-0,6*(0,62*0,85+1,45*2,4+0,45*0,7+1,4*1,2*4+1,0*1,2+0,6*1,2+0,6*0,8)</t>
  </si>
  <si>
    <t>0,6*3,2*(17,0+8,2+16,93)</t>
  </si>
  <si>
    <t>-0,6*(0,6*0,9*3+2,0*2,25+1,0*2,0)</t>
  </si>
  <si>
    <t>"vnitřní zdivo " 0,45*(5,1*8,28+4,02+5,31+2,28+2,85+3,09)</t>
  </si>
  <si>
    <t>-0,45*(1,0*1,5+0,9*2,0*5+0,8*2,0+0,7*2,0+0,6*2,0)</t>
  </si>
  <si>
    <t>962031116R00</t>
  </si>
  <si>
    <t>Bourání příček z cihel pálených plných tl. 140 mm</t>
  </si>
  <si>
    <t>2,62*(5,85+4,31+1,25+1,42)-0,9*2,0*3</t>
  </si>
  <si>
    <t>2,3*(0,5+1,47)-0,6*2,0</t>
  </si>
  <si>
    <t>2,95*(6,98-0,3*2)</t>
  </si>
  <si>
    <t>962032231R00</t>
  </si>
  <si>
    <t>Bourání zdiva z cihel pálených na MVC</t>
  </si>
  <si>
    <t>"štíty "0,30*(2,57*(5,6+10,38)/2+5,0*10,38/2)</t>
  </si>
  <si>
    <t>0,30*3,86*8,2/2</t>
  </si>
  <si>
    <t>962032314R00</t>
  </si>
  <si>
    <t>Bourání pilířů cihelných</t>
  </si>
  <si>
    <t>0,3*0,3*2,95*2</t>
  </si>
  <si>
    <t>962032631R00</t>
  </si>
  <si>
    <t>Bourání zdiva komínového z cihel na MVC</t>
  </si>
  <si>
    <t>0,75*0,75*10,66</t>
  </si>
  <si>
    <t>963011510R00</t>
  </si>
  <si>
    <t>Bourání stropů z tvárnic tl. 8 cm, nosníky ocelové</t>
  </si>
  <si>
    <t>50,8+19,8+8,7+10,6+5,3+5,7+23,6+23,7</t>
  </si>
  <si>
    <t>963031432R00</t>
  </si>
  <si>
    <t>Bourání cihelných kleneb na MVC tl. 15 cm</t>
  </si>
  <si>
    <t>44,8+65,6</t>
  </si>
  <si>
    <t>963031532R00</t>
  </si>
  <si>
    <t>Bourání cihel.kleneb na MVC,ocel.nosníky tl. 15 cm</t>
  </si>
  <si>
    <t>19,8+8,7</t>
  </si>
  <si>
    <t>964035111R00</t>
  </si>
  <si>
    <t>Bourání cihelných klenbových pásů</t>
  </si>
  <si>
    <t>0,6*(1,5+0,30)/2*7,0*4</t>
  </si>
  <si>
    <t>964072231R00</t>
  </si>
  <si>
    <t>Vybourání nosníků ze zdi smíšené dl. 4 m, 35 kg/m</t>
  </si>
  <si>
    <t>"stropní nosníky cca po 150 cm = 17 kg/m2 stropu "</t>
  </si>
  <si>
    <t>"Odkaz na mn. položky pořadí 10 " 148,20000*0,017</t>
  </si>
  <si>
    <t>"Odkaz na mn. položky pořadí 12 :"28,50000*0,017</t>
  </si>
  <si>
    <t>965022131R00</t>
  </si>
  <si>
    <t>Bourání kamenných podlah z kostek plochy nad 1 m2</t>
  </si>
  <si>
    <t>965042141R00</t>
  </si>
  <si>
    <t>Bourání mazanin betonových tl. 10 cm, nad 4 m2</t>
  </si>
  <si>
    <t>0,10*(1,2+5,6+5,3+5,7+8,7)</t>
  </si>
  <si>
    <t>965082923R00</t>
  </si>
  <si>
    <t>Odstranění násypu tl. do 10 cm, plocha nad 2 m2</t>
  </si>
  <si>
    <t>"pod prkenné podlahy "0,08*(19,8+6,0+17,7+23,6+3,8)</t>
  </si>
  <si>
    <t>965082933R00</t>
  </si>
  <si>
    <t>Odstranění násypu tl. do 20 cm, plocha nad 2 m2</t>
  </si>
  <si>
    <t>"násyp na půdě " 0,15*112,0+0,20*115,0</t>
  </si>
  <si>
    <t>968061112R00</t>
  </si>
  <si>
    <t>Vyvěšení dřevěných a plastových okenních křídel pl. do 1,5 m2</t>
  </si>
  <si>
    <t>1*6+2*1+4*1+6*4</t>
  </si>
  <si>
    <t>968061125R00</t>
  </si>
  <si>
    <t>Vyvěšení dřevěných a plastových dveřních křídel pl. do 2 m2</t>
  </si>
  <si>
    <t>1*6+2*2</t>
  </si>
  <si>
    <t>968061126R00</t>
  </si>
  <si>
    <t>Vyvěšení dřevěných a plastových dveřních křídel pl. nad 2 m2</t>
  </si>
  <si>
    <t>2*1</t>
  </si>
  <si>
    <t>968062244R00</t>
  </si>
  <si>
    <t>Vybourání dřevěných rámů oken jednoduch. pl. 1 m2</t>
  </si>
  <si>
    <t>0,6*0,9*3+0,62*0,85+0,45*0,7+0,6*1,2+0,6*0,8</t>
  </si>
  <si>
    <t>968062245R00</t>
  </si>
  <si>
    <t>Vybourání dřevěných rámů oken jednoduch. pl. 2 m2</t>
  </si>
  <si>
    <t>2*(1,0*1,2+1,4*1,2*4)</t>
  </si>
  <si>
    <t>968062455R00</t>
  </si>
  <si>
    <t>Vybourání dřevěných dveřních zárubní pl. do 2 m2</t>
  </si>
  <si>
    <t>1,0*2,0+0,9*2,0*6</t>
  </si>
  <si>
    <t>968062456R00</t>
  </si>
  <si>
    <t>Vybourání dřevěných dveřních zárubní pl. nad 2 m2</t>
  </si>
  <si>
    <t>2,0*2,25+1,45*2,4</t>
  </si>
  <si>
    <t>762342812R00</t>
  </si>
  <si>
    <t>Demontáž laťování střech, rozteč latí do 50 cm</t>
  </si>
  <si>
    <t>(6,9*15,2-3,3*2,3/2)*2+3,3*5,6/2</t>
  </si>
  <si>
    <t>5,8*17,0*2</t>
  </si>
  <si>
    <t>762522812R00</t>
  </si>
  <si>
    <t>Demontáž podlah s polštáři z prken tl. do 50 mm</t>
  </si>
  <si>
    <t>19,8+6,0+17,7+23,6+3,8</t>
  </si>
  <si>
    <t>762900030RA0</t>
  </si>
  <si>
    <t>Demontáž dřevěného krovu s odvozem demontovaných prvků krovu</t>
  </si>
  <si>
    <t>"půdorysná plocha " 280</t>
  </si>
  <si>
    <t>764352811R00</t>
  </si>
  <si>
    <t>Demontáž žlabů půlkruh. rovných, rš 330 mm, do 45°</t>
  </si>
  <si>
    <t>15,2*2+5,6</t>
  </si>
  <si>
    <t>764410850R00</t>
  </si>
  <si>
    <t>Demontáž oplechování parapetů,rš od 100 do 330 mm</t>
  </si>
  <si>
    <t>0,6*2+1,0+1,4*2+1,34*2+0,45+0,6+0,6*3</t>
  </si>
  <si>
    <t>764421850R00</t>
  </si>
  <si>
    <t>Demontáž oplechování říms,rš od 250 do 330 mm</t>
  </si>
  <si>
    <t>765</t>
  </si>
  <si>
    <t>Krytiny tvrdé</t>
  </si>
  <si>
    <t>765311810R00</t>
  </si>
  <si>
    <t>Demontáž krytiny bobrovky na sucho, do suti</t>
  </si>
  <si>
    <t>765312810R00</t>
  </si>
  <si>
    <t>Demontáž krytiny dvoudrážkové, na sucho, do suti</t>
  </si>
  <si>
    <t>765318861R00</t>
  </si>
  <si>
    <t>Demontáž krytiny z hřebenáčů, zvětr.malta, do suti</t>
  </si>
  <si>
    <t>12,9+4,0*2+17,0</t>
  </si>
  <si>
    <t>M21</t>
  </si>
  <si>
    <t>R2109901</t>
  </si>
  <si>
    <t>Odpojení objektu z veřejné sítě NN</t>
  </si>
  <si>
    <t>D96</t>
  </si>
  <si>
    <t>979081111R00</t>
  </si>
  <si>
    <t>979081121R00</t>
  </si>
  <si>
    <t>979082111R00</t>
  </si>
  <si>
    <t>979990161R00</t>
  </si>
  <si>
    <t>Poplatek za uložení - dřevo, skupina odpadu 170201</t>
  </si>
  <si>
    <t>979990162R00</t>
  </si>
  <si>
    <t>Poplatek za uložení suti - dřevo+sklo, skupina odpadu 170904</t>
  </si>
  <si>
    <t>979999973R00</t>
  </si>
  <si>
    <t>979999981R00</t>
  </si>
  <si>
    <t>Poplatek za recyklaci betonu kusovost do 1600 cm2, čistý (skup.170101)</t>
  </si>
  <si>
    <t>979999984R00</t>
  </si>
  <si>
    <t>Poplatek za recyklaci - tašky, keramika, do 1600 cm2 (skup.170103)</t>
  </si>
  <si>
    <t>DS_Nisovice_FVE - DS_Nisovice_FVE</t>
  </si>
  <si>
    <t>D1 - Montáže energetických a tepelných zařízení</t>
  </si>
  <si>
    <t>Montáže energetických a tepelných zařízení</t>
  </si>
  <si>
    <t>Pol202</t>
  </si>
  <si>
    <t>DOD+MT kompletní dodávka FVE, instalovaný výkon 4,8 kWp</t>
  </si>
  <si>
    <t>sestava</t>
  </si>
  <si>
    <t xml:space="preserve">Poznámka k položce:_x000d_
položka obsahuje: 10x solární panel monokrystalický 480 Wp, nosná konstrukce solárních panelů, střídaš třífázový, rozváděč RFVE, kabeláž, kabelové žlaby,komunikaci LAN, stavební výpomoce_x000d_
_x000d_
</t>
  </si>
  <si>
    <t>DS_Nisovice_zp_ploch - DS_Nisovice_zpevnene_plochy_oploceni</t>
  </si>
  <si>
    <t>2 - Základy a zvláštní zakládání</t>
  </si>
  <si>
    <t>4 - Vodorovné konstrukce</t>
  </si>
  <si>
    <t>5 - Komunikace</t>
  </si>
  <si>
    <t>91 - Doplňující práce na komunikaci</t>
  </si>
  <si>
    <t>95 - Dokončovací konstrukce na pozemních stavbách</t>
  </si>
  <si>
    <t>111201501R00</t>
  </si>
  <si>
    <t>Spálení větví stromů o průměru nad 100 mm</t>
  </si>
  <si>
    <t>112101122R00</t>
  </si>
  <si>
    <t>Kácení stromů jehličnatých o průměru kmene 30-50cm</t>
  </si>
  <si>
    <t>112201102R00</t>
  </si>
  <si>
    <t>Odstranění pařezů pod úrovní, o průměru 30 - 50 cm</t>
  </si>
  <si>
    <t>122201101R00</t>
  </si>
  <si>
    <t>Odkopávky nezapažené v hor. 3 do 100 m3</t>
  </si>
  <si>
    <t>"základ oplocení :"0,4*0,8*(1,55+5,25+(2,5+1,0)*2+2,0+2,0)</t>
  </si>
  <si>
    <t>0,6*0,8*1,0</t>
  </si>
  <si>
    <t>"pískoviště " 0,3*0,15*(5,3+1,34+5,34+2,04)</t>
  </si>
  <si>
    <t>"přebytečný výkopek : "95,26+6,81</t>
  </si>
  <si>
    <t>162201416R00</t>
  </si>
  <si>
    <t>Vod.přemístění kmenů jehlič., D 50 cm do 1000 m</t>
  </si>
  <si>
    <t>162201422R00</t>
  </si>
  <si>
    <t xml:space="preserve">Vodorovné přemístění pařezů  D 50 cm do 1000 m</t>
  </si>
  <si>
    <t>180402111R00</t>
  </si>
  <si>
    <t>Založení trávníku parkového výsevem v rovině</t>
  </si>
  <si>
    <t>"na rozprostřenou ornici :" 711,0</t>
  </si>
  <si>
    <t>"skladba A : "150,0</t>
  </si>
  <si>
    <t>"skladba B : "127,0</t>
  </si>
  <si>
    <t>"okapový chodník : "0,5*(6,8+4,0+5,8+6,9)</t>
  </si>
  <si>
    <t>"skladba C :" 110,0</t>
  </si>
  <si>
    <t>181301113R00</t>
  </si>
  <si>
    <t>Rozprostření ornice, rovina, tl.15-20 cm,nad 500m2</t>
  </si>
  <si>
    <t>"Odkaz na mn. položky pořadí 6 : "102,07000</t>
  </si>
  <si>
    <t>R1802110</t>
  </si>
  <si>
    <t>Výsadba živého plotu</t>
  </si>
  <si>
    <t>00572440R</t>
  </si>
  <si>
    <t>Směs travní - vysoká zátěž</t>
  </si>
  <si>
    <t>"spotřeba 0,03 kg/m2 "</t>
  </si>
  <si>
    <t>"Odkaz na mn. položky pořadí 9 : "711,00000*0,03</t>
  </si>
  <si>
    <t>Základy a zvláštní zakládání</t>
  </si>
  <si>
    <t>274313511R00</t>
  </si>
  <si>
    <t>Beton základových pasů prostý C 12/15</t>
  </si>
  <si>
    <t>"základ oplocení :" 0,4*0,8*(1,55+5,25+(2,5+1,0)*2+2,0+2,0)*1,05</t>
  </si>
  <si>
    <t>0,6*0,8*1,0*1,05</t>
  </si>
  <si>
    <t>"pískoviště :" 0,3*0,15*(5,3+1,34+5,34+2,04)*1,05</t>
  </si>
  <si>
    <t>Koeficient navýšení za betonáž do výkopu: 0,05</t>
  </si>
  <si>
    <t>339941312R00</t>
  </si>
  <si>
    <t>Držák plotového pole koncový lakovaný</t>
  </si>
  <si>
    <t>339941416R00</t>
  </si>
  <si>
    <t>Držák plotového pole průběžný lakovaný</t>
  </si>
  <si>
    <t>341321510R00</t>
  </si>
  <si>
    <t>Beton nosných stěn železový C 20/25</t>
  </si>
  <si>
    <t xml:space="preserve">probetonování dutin plot.zdiva, 0,19 m3/m2 zdi : </t>
  </si>
  <si>
    <t>"Odkaz na mn. položky pořadí 21 : "34,27500*0,19</t>
  </si>
  <si>
    <t xml:space="preserve">probetonování dutin zdiva pískoviště, 0,11 m3/m2 zdi : </t>
  </si>
  <si>
    <t>"Odkaz na mn. položky pořadí 20 : "3,50500*0,11</t>
  </si>
  <si>
    <t>341361821R00</t>
  </si>
  <si>
    <t>Výztuž stěn a příček z betonářské oceli B500B (10 505)</t>
  </si>
  <si>
    <t>"výztuž plot.zdiva, pískoviště, 15 kg/m2 : "</t>
  </si>
  <si>
    <t>"Odkaz na mn. položky pořadí 20 :" 3,50533*0,015</t>
  </si>
  <si>
    <t>"Odkaz na mn. položky pořadí 21 :" 34,27533*0,015</t>
  </si>
  <si>
    <t>348922211R00</t>
  </si>
  <si>
    <t>Zdivo plot.tl.200mm z tvar.hladkých přírodních</t>
  </si>
  <si>
    <t>"pískoviště :" 0,25*(5,3+1,34+5,34+2,04)</t>
  </si>
  <si>
    <t>348922311R00</t>
  </si>
  <si>
    <t>Zdivo plot.tl.300mm z tvar.hladkých přírodních</t>
  </si>
  <si>
    <t>"oplocení :" 0,5*(1,55+5,25+2,0+2,0)+1,75*(5,5*2+2,5+1,0*2+1,0)</t>
  </si>
  <si>
    <t>348924231R00</t>
  </si>
  <si>
    <t>Stříška plot.zeď tl.300mm z tvar.hlad.přír.</t>
  </si>
  <si>
    <t>0,8+2,0*3+1,0</t>
  </si>
  <si>
    <t>331232400VL1</t>
  </si>
  <si>
    <t>Stříška na sloupek - montáž</t>
  </si>
  <si>
    <t>339361132VL1</t>
  </si>
  <si>
    <t>Výztuž a probetonování plotového sloupku 300 x 500 mm</t>
  </si>
  <si>
    <t>1,25*6</t>
  </si>
  <si>
    <t>339921950VL1</t>
  </si>
  <si>
    <t>Sloup plotový 300 x 500 mm z betonových tvarovek hladkých přírodní barvy</t>
  </si>
  <si>
    <t>M3311101</t>
  </si>
  <si>
    <t>Stříška sloupku 300 x 500 mm</t>
  </si>
  <si>
    <t>M3311102</t>
  </si>
  <si>
    <t>Stříška sloupku rohového 300 x (250+250) mm</t>
  </si>
  <si>
    <t>411121131R00</t>
  </si>
  <si>
    <t>Osaz.stropních panelů š. do 180, dl. do 380 cm</t>
  </si>
  <si>
    <t>"střecha přístřešku na popelnice :" 1</t>
  </si>
  <si>
    <t>M4111201</t>
  </si>
  <si>
    <t>Stropní deska přístřešku na popelnice, pohledový beton</t>
  </si>
  <si>
    <t>564231111R00</t>
  </si>
  <si>
    <t>Podklad ze štěrkopísku po zhutnění tloušťky 10 cm</t>
  </si>
  <si>
    <t>564251111R00</t>
  </si>
  <si>
    <t>Podklad ze štěrkopísku po zhutnění tloušťky 15 cm</t>
  </si>
  <si>
    <t>"skladba C : "110,0</t>
  </si>
  <si>
    <t>564261111R00</t>
  </si>
  <si>
    <t>Podklad ze štěrkopísku po zhutnění tloušťky 20 cm</t>
  </si>
  <si>
    <t>"skladba A :" 150,0</t>
  </si>
  <si>
    <t>564731111R00</t>
  </si>
  <si>
    <t>Podklad z kameniva drceného vel.32-63 mm,tl. 10 cm</t>
  </si>
  <si>
    <t>564761111R00</t>
  </si>
  <si>
    <t>Podklad z kameniva drceného vel.32-63 mm,tl. 20 cm</t>
  </si>
  <si>
    <t>564811111R00</t>
  </si>
  <si>
    <t>Podklad ze štěrkodrti po zhutnění tloušťky 5 cm</t>
  </si>
  <si>
    <t>"skladba B :" 127,0</t>
  </si>
  <si>
    <t>564871111RT4</t>
  </si>
  <si>
    <t>Podklad ze štěrkodrti po zhutnění tloušťky 25 cm štěrkodrť frakce 0-63 mm</t>
  </si>
  <si>
    <t>"okapový chodník :" 0,5*(6,8+4,0+5,8+6,9)</t>
  </si>
  <si>
    <t>564922105R00</t>
  </si>
  <si>
    <t>Mlatový kryt z mech.zpevněného kameniva tl. 5 cm</t>
  </si>
  <si>
    <t>568111111R00</t>
  </si>
  <si>
    <t>Zřízení vrstvy z geotextilie skl.do 1:5, š.do 3 m</t>
  </si>
  <si>
    <t>"pískoviště : "(1,64+0,94)/2*4,9</t>
  </si>
  <si>
    <t>0,25*(4,9+0,94+4,94+1,64)</t>
  </si>
  <si>
    <t>596215020R00</t>
  </si>
  <si>
    <t>Kladení zámkové dlažby tl. 6 cm do drtě tl. 3 cm</t>
  </si>
  <si>
    <t>596291113R00</t>
  </si>
  <si>
    <t>Řezání zámkové dlažby tl. 80 mm</t>
  </si>
  <si>
    <t>596811111R00</t>
  </si>
  <si>
    <t>Kladení dlaždic kom.pro pěší, lože z kameniva těž.</t>
  </si>
  <si>
    <t>R5682101</t>
  </si>
  <si>
    <t>Kotvení geotextilie na svislou plochu</t>
  </si>
  <si>
    <t>"pískoviště : "4,9+0,94+4,94+1,64</t>
  </si>
  <si>
    <t>592452560R</t>
  </si>
  <si>
    <t>Dlažba zatravňovací 200x200 mm, přírodní v. 60 mm</t>
  </si>
  <si>
    <t>"Odkaz na mn. položky pořadí 39 :" 150,00000*1,02</t>
  </si>
  <si>
    <t>Koeficient ztratné: 0,02</t>
  </si>
  <si>
    <t>592453331R</t>
  </si>
  <si>
    <t>Dlaždice betonová 500 x 500 x 50 mm hladká standard šedá</t>
  </si>
  <si>
    <t>"skladba B :" 127,0*1,02</t>
  </si>
  <si>
    <t>"okapový chodník :" 0,5*(6,8+4,0+5,8+6,9)*1,02</t>
  </si>
  <si>
    <t>69366077R</t>
  </si>
  <si>
    <t>Geotextilie netkaná UV stabilní, 300 g/m2</t>
  </si>
  <si>
    <t xml:space="preserve">pískoviště : </t>
  </si>
  <si>
    <t>"Odkaz na mn. položky pořadí 38 : "9,42600*0,20</t>
  </si>
  <si>
    <t>Koeficient ztratné,přesahy: 0,20</t>
  </si>
  <si>
    <t>"výplň pískoviště :" 0,20*(1,64+0,94)/2*4,9</t>
  </si>
  <si>
    <t>M6315701</t>
  </si>
  <si>
    <t>Písek pro pískoviště 0/4</t>
  </si>
  <si>
    <t xml:space="preserve">spotřeba 2,100 t/m3 : </t>
  </si>
  <si>
    <t>"Odkaz na mn. položky pořadí 46 : "1,26420*2,1</t>
  </si>
  <si>
    <t>916561111R00</t>
  </si>
  <si>
    <t>Osazení záhon.obrubníků do lože z C 12/15 s opěrou</t>
  </si>
  <si>
    <t>"skladba B, C :" 75,0</t>
  </si>
  <si>
    <t>917762111R00</t>
  </si>
  <si>
    <t>Osazení ležatého obrubníku betonového, s boční opěrou, do lože z betonu C 12/15</t>
  </si>
  <si>
    <t>"skladba A :" 3,5</t>
  </si>
  <si>
    <t>917862111R00</t>
  </si>
  <si>
    <t>"skladba A : "55,5</t>
  </si>
  <si>
    <t>59217010R</t>
  </si>
  <si>
    <t>Obrubník silniční betonový 150 x 250 x 1000 mm přírodní</t>
  </si>
  <si>
    <t>"skladba A : "(55,5+3,5)*1,01</t>
  </si>
  <si>
    <t>Koeficient ztratné: 0,01</t>
  </si>
  <si>
    <t>59217335R</t>
  </si>
  <si>
    <t>Obrubník zahradní v. 250 x 50 x 1000 mm šedý</t>
  </si>
  <si>
    <t>"skladba B, C : "75,0*1,01</t>
  </si>
  <si>
    <t>Dokončovací konstrukce na pozemních stavbách</t>
  </si>
  <si>
    <t>R9562101</t>
  </si>
  <si>
    <t>DOD+MT pískoviště 2x2m</t>
  </si>
  <si>
    <t>ks</t>
  </si>
  <si>
    <t>R9562102</t>
  </si>
  <si>
    <t>DOD+MT zakrytí pískoviště</t>
  </si>
  <si>
    <t>R9562103</t>
  </si>
  <si>
    <t>DOD+MT universal dvojvěžová sestava</t>
  </si>
  <si>
    <t>R9562104</t>
  </si>
  <si>
    <t>DOD+MT houpadlo na pružině</t>
  </si>
  <si>
    <t>R9562105</t>
  </si>
  <si>
    <t>DOD+MT lavičky</t>
  </si>
  <si>
    <t>R9562106</t>
  </si>
  <si>
    <t>DOD+MT odpadkového koše</t>
  </si>
  <si>
    <t>R9562107</t>
  </si>
  <si>
    <t>DOD+MT domeček v.p. do 1 m</t>
  </si>
  <si>
    <t>R9562108</t>
  </si>
  <si>
    <t>DOD+MT houpačky</t>
  </si>
  <si>
    <t>998223011R00</t>
  </si>
  <si>
    <t>Přesun hmot, pozemní komunikace, kryt dlážděný</t>
  </si>
  <si>
    <t>711111001RZ1</t>
  </si>
  <si>
    <t>Provedení izolace proti vlhkosti na ploše vodorovné, 1x asfaltovým penetračním nátěrem včetně dodávky asfaltového penetračního laku</t>
  </si>
  <si>
    <t>"základ oplocení :" 0,4*(1,55+5,25+(2,5+1,0)*2+2,0+2,0)</t>
  </si>
  <si>
    <t>0,6*1,0</t>
  </si>
  <si>
    <t>711141559RY2</t>
  </si>
  <si>
    <t>Provedení izolace proti vlhkosti na ploše vodorovné, asfaltovými pásy přitavením 1 vrstva - včetně dod. asf. pásu</t>
  </si>
  <si>
    <t>"základ oplocení : "0,4*(1,55+5,25+(2,5+1,0)*2+2,0+2,0)</t>
  </si>
  <si>
    <t>998711101R00</t>
  </si>
  <si>
    <t>767914120R00</t>
  </si>
  <si>
    <t>Montáž oplocení rámového H do 1,5 m</t>
  </si>
  <si>
    <t>R9002110</t>
  </si>
  <si>
    <t>DOD+MT vrat 2-kř., š. 3500 mm, kompletní</t>
  </si>
  <si>
    <t>R9002120</t>
  </si>
  <si>
    <t>DOD+MT vstupní branky 2-kř., š. 2000 mm, kompletní</t>
  </si>
  <si>
    <t>R9002130</t>
  </si>
  <si>
    <t>DOD+MT dvířek 2-kř. do přístřešku na popelnice, š. 1500 mm, kompletní</t>
  </si>
  <si>
    <t>M7679101</t>
  </si>
  <si>
    <t>Plotový dílec z hoblovaných prvků, kompletní</t>
  </si>
  <si>
    <t>1,15*(0,8+2,0*3+1,0)</t>
  </si>
  <si>
    <t>998767101R00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</si>
</sst>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7" fillId="0" borderId="3" xfId="0" applyFont="1" applyBorder="1" applyAlignme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7" fillId="0" borderId="14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8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7" fontId="8" fillId="0" borderId="0" xfId="0" applyNumberFormat="1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1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34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7" fillId="0" borderId="19" xfId="0" applyFont="1" applyBorder="1" applyAlignment="1"/>
    <xf numFmtId="0" fontId="7" fillId="0" borderId="20" xfId="0" applyFont="1" applyBorder="1" applyAlignment="1"/>
    <xf numFmtId="166" fontId="7" fillId="0" borderId="20" xfId="0" applyNumberFormat="1" applyFont="1" applyBorder="1" applyAlignment="1"/>
    <xf numFmtId="166" fontId="7" fillId="0" borderId="21" xfId="0" applyNumberFormat="1" applyFont="1" applyBorder="1" applyAlignment="1"/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="1" customFormat="1" ht="36.96" customHeight="1">
      <c r="AR2" s="16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="1" customFormat="1" ht="12" customHeight="1">
      <c r="B5" s="20"/>
      <c r="D5" s="24" t="s">
        <v>13</v>
      </c>
      <c r="K5" s="25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0"/>
      <c r="BE5" s="26" t="s">
        <v>15</v>
      </c>
      <c r="BS5" s="17" t="s">
        <v>6</v>
      </c>
    </row>
    <row r="6" s="1" customFormat="1" ht="36.96" customHeight="1">
      <c r="B6" s="20"/>
      <c r="D6" s="27" t="s">
        <v>16</v>
      </c>
      <c r="K6" s="28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0"/>
      <c r="BE6" s="29"/>
      <c r="BS6" s="17" t="s">
        <v>6</v>
      </c>
    </row>
    <row r="7" s="1" customFormat="1" ht="12" customHeight="1">
      <c r="B7" s="20"/>
      <c r="D7" s="30" t="s">
        <v>18</v>
      </c>
      <c r="K7" s="25" t="s">
        <v>1</v>
      </c>
      <c r="AK7" s="30" t="s">
        <v>19</v>
      </c>
      <c r="AN7" s="25" t="s">
        <v>1</v>
      </c>
      <c r="AR7" s="20"/>
      <c r="BE7" s="29"/>
      <c r="BS7" s="17" t="s">
        <v>6</v>
      </c>
    </row>
    <row r="8" s="1" customFormat="1" ht="12" customHeight="1">
      <c r="B8" s="20"/>
      <c r="D8" s="30" t="s">
        <v>20</v>
      </c>
      <c r="K8" s="25" t="s">
        <v>21</v>
      </c>
      <c r="AK8" s="30" t="s">
        <v>22</v>
      </c>
      <c r="AN8" s="31" t="s">
        <v>23</v>
      </c>
      <c r="AR8" s="20"/>
      <c r="BE8" s="29"/>
      <c r="BS8" s="17" t="s">
        <v>6</v>
      </c>
    </row>
    <row r="9" s="1" customFormat="1" ht="14.4" customHeight="1">
      <c r="B9" s="20"/>
      <c r="AR9" s="20"/>
      <c r="BE9" s="29"/>
      <c r="BS9" s="17" t="s">
        <v>6</v>
      </c>
    </row>
    <row r="10" s="1" customFormat="1" ht="12" customHeight="1">
      <c r="B10" s="20"/>
      <c r="D10" s="30" t="s">
        <v>24</v>
      </c>
      <c r="AK10" s="30" t="s">
        <v>25</v>
      </c>
      <c r="AN10" s="25" t="s">
        <v>1</v>
      </c>
      <c r="AR10" s="20"/>
      <c r="BE10" s="29"/>
      <c r="BS10" s="17" t="s">
        <v>6</v>
      </c>
    </row>
    <row r="11" s="1" customFormat="1" ht="18.48" customHeight="1">
      <c r="B11" s="20"/>
      <c r="E11" s="25" t="s">
        <v>26</v>
      </c>
      <c r="AK11" s="30" t="s">
        <v>27</v>
      </c>
      <c r="AN11" s="25" t="s">
        <v>1</v>
      </c>
      <c r="AR11" s="20"/>
      <c r="BE11" s="29"/>
      <c r="BS11" s="17" t="s">
        <v>6</v>
      </c>
    </row>
    <row r="12" s="1" customFormat="1" ht="6.96" customHeight="1">
      <c r="B12" s="20"/>
      <c r="AR12" s="20"/>
      <c r="BE12" s="29"/>
      <c r="BS12" s="17" t="s">
        <v>6</v>
      </c>
    </row>
    <row r="13" s="1" customFormat="1" ht="12" customHeight="1">
      <c r="B13" s="20"/>
      <c r="D13" s="30" t="s">
        <v>28</v>
      </c>
      <c r="AK13" s="30" t="s">
        <v>25</v>
      </c>
      <c r="AN13" s="32" t="s">
        <v>29</v>
      </c>
      <c r="AR13" s="20"/>
      <c r="BE13" s="29"/>
      <c r="BS13" s="17" t="s">
        <v>6</v>
      </c>
    </row>
    <row r="14">
      <c r="B14" s="20"/>
      <c r="E14" s="32" t="s">
        <v>29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27</v>
      </c>
      <c r="AN14" s="32" t="s">
        <v>29</v>
      </c>
      <c r="AR14" s="20"/>
      <c r="BE14" s="29"/>
      <c r="BS14" s="17" t="s">
        <v>6</v>
      </c>
    </row>
    <row r="15" s="1" customFormat="1" ht="6.96" customHeight="1">
      <c r="B15" s="20"/>
      <c r="AR15" s="20"/>
      <c r="BE15" s="29"/>
      <c r="BS15" s="17" t="s">
        <v>3</v>
      </c>
    </row>
    <row r="16" s="1" customFormat="1" ht="12" customHeight="1">
      <c r="B16" s="20"/>
      <c r="D16" s="30" t="s">
        <v>30</v>
      </c>
      <c r="AK16" s="30" t="s">
        <v>25</v>
      </c>
      <c r="AN16" s="25" t="s">
        <v>1</v>
      </c>
      <c r="AR16" s="20"/>
      <c r="BE16" s="29"/>
      <c r="BS16" s="17" t="s">
        <v>3</v>
      </c>
    </row>
    <row r="17" s="1" customFormat="1" ht="18.48" customHeight="1">
      <c r="B17" s="20"/>
      <c r="E17" s="25" t="s">
        <v>31</v>
      </c>
      <c r="AK17" s="30" t="s">
        <v>27</v>
      </c>
      <c r="AN17" s="25" t="s">
        <v>1</v>
      </c>
      <c r="AR17" s="20"/>
      <c r="BE17" s="29"/>
      <c r="BS17" s="17" t="s">
        <v>3</v>
      </c>
    </row>
    <row r="18" s="1" customFormat="1" ht="6.96" customHeight="1">
      <c r="B18" s="20"/>
      <c r="AR18" s="20"/>
      <c r="BE18" s="29"/>
      <c r="BS18" s="17" t="s">
        <v>6</v>
      </c>
    </row>
    <row r="19" s="1" customFormat="1" ht="12" customHeight="1">
      <c r="B19" s="20"/>
      <c r="D19" s="30" t="s">
        <v>32</v>
      </c>
      <c r="AK19" s="30" t="s">
        <v>25</v>
      </c>
      <c r="AN19" s="25" t="s">
        <v>1</v>
      </c>
      <c r="AR19" s="20"/>
      <c r="BE19" s="29"/>
      <c r="BS19" s="17" t="s">
        <v>6</v>
      </c>
    </row>
    <row r="20" s="1" customFormat="1" ht="18.48" customHeight="1">
      <c r="B20" s="20"/>
      <c r="E20" s="25" t="s">
        <v>33</v>
      </c>
      <c r="AK20" s="30" t="s">
        <v>27</v>
      </c>
      <c r="AN20" s="25" t="s">
        <v>1</v>
      </c>
      <c r="AR20" s="20"/>
      <c r="BE20" s="29"/>
      <c r="BS20" s="17" t="s">
        <v>34</v>
      </c>
    </row>
    <row r="21" s="1" customFormat="1" ht="6.96" customHeight="1">
      <c r="B21" s="20"/>
      <c r="AR21" s="20"/>
      <c r="BE21" s="29"/>
    </row>
    <row r="22" s="1" customFormat="1" ht="12" customHeight="1">
      <c r="B22" s="20"/>
      <c r="D22" s="30" t="s">
        <v>35</v>
      </c>
      <c r="AR22" s="20"/>
      <c r="BE22" s="29"/>
    </row>
    <row r="23" s="1" customFormat="1" ht="47.25" customHeight="1">
      <c r="B23" s="20"/>
      <c r="E23" s="34" t="s">
        <v>36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R23" s="20"/>
      <c r="BE23" s="29"/>
    </row>
    <row r="24" s="1" customFormat="1" ht="6.96" customHeight="1">
      <c r="B24" s="20"/>
      <c r="AR24" s="20"/>
      <c r="BE24" s="29"/>
    </row>
    <row r="25" s="1" customFormat="1" ht="6.96" customHeight="1">
      <c r="B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R25" s="20"/>
      <c r="BE25" s="29"/>
    </row>
    <row r="26" s="2" customFormat="1" ht="25.92" customHeight="1">
      <c r="A26" s="36"/>
      <c r="B26" s="37"/>
      <c r="C26" s="36"/>
      <c r="D26" s="38" t="s">
        <v>37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6"/>
      <c r="AQ26" s="36"/>
      <c r="AR26" s="37"/>
      <c r="BE26" s="29"/>
    </row>
    <row r="27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7"/>
      <c r="BE27" s="29"/>
    </row>
    <row r="28" s="2" customForma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41" t="s">
        <v>38</v>
      </c>
      <c r="M28" s="41"/>
      <c r="N28" s="41"/>
      <c r="O28" s="41"/>
      <c r="P28" s="41"/>
      <c r="Q28" s="36"/>
      <c r="R28" s="36"/>
      <c r="S28" s="36"/>
      <c r="T28" s="36"/>
      <c r="U28" s="36"/>
      <c r="V28" s="36"/>
      <c r="W28" s="41" t="s">
        <v>39</v>
      </c>
      <c r="X28" s="41"/>
      <c r="Y28" s="41"/>
      <c r="Z28" s="41"/>
      <c r="AA28" s="41"/>
      <c r="AB28" s="41"/>
      <c r="AC28" s="41"/>
      <c r="AD28" s="41"/>
      <c r="AE28" s="41"/>
      <c r="AF28" s="36"/>
      <c r="AG28" s="36"/>
      <c r="AH28" s="36"/>
      <c r="AI28" s="36"/>
      <c r="AJ28" s="36"/>
      <c r="AK28" s="41" t="s">
        <v>40</v>
      </c>
      <c r="AL28" s="41"/>
      <c r="AM28" s="41"/>
      <c r="AN28" s="41"/>
      <c r="AO28" s="41"/>
      <c r="AP28" s="36"/>
      <c r="AQ28" s="36"/>
      <c r="AR28" s="37"/>
      <c r="BE28" s="29"/>
    </row>
    <row r="29" s="3" customFormat="1" ht="14.4" customHeight="1">
      <c r="A29" s="3"/>
      <c r="B29" s="42"/>
      <c r="C29" s="3"/>
      <c r="D29" s="30" t="s">
        <v>41</v>
      </c>
      <c r="E29" s="3"/>
      <c r="F29" s="30" t="s">
        <v>42</v>
      </c>
      <c r="G29" s="3"/>
      <c r="H29" s="3"/>
      <c r="I29" s="3"/>
      <c r="J29" s="3"/>
      <c r="K29" s="3"/>
      <c r="L29" s="43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4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4">
        <f>ROUND(AV94, 2)</f>
        <v>0</v>
      </c>
      <c r="AL29" s="3"/>
      <c r="AM29" s="3"/>
      <c r="AN29" s="3"/>
      <c r="AO29" s="3"/>
      <c r="AP29" s="3"/>
      <c r="AQ29" s="3"/>
      <c r="AR29" s="42"/>
      <c r="BE29" s="45"/>
    </row>
    <row r="30" s="3" customFormat="1" ht="14.4" customHeight="1">
      <c r="A30" s="3"/>
      <c r="B30" s="42"/>
      <c r="C30" s="3"/>
      <c r="D30" s="3"/>
      <c r="E30" s="3"/>
      <c r="F30" s="30" t="s">
        <v>43</v>
      </c>
      <c r="G30" s="3"/>
      <c r="H30" s="3"/>
      <c r="I30" s="3"/>
      <c r="J30" s="3"/>
      <c r="K30" s="3"/>
      <c r="L30" s="43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4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4">
        <f>ROUND(AW94, 2)</f>
        <v>0</v>
      </c>
      <c r="AL30" s="3"/>
      <c r="AM30" s="3"/>
      <c r="AN30" s="3"/>
      <c r="AO30" s="3"/>
      <c r="AP30" s="3"/>
      <c r="AQ30" s="3"/>
      <c r="AR30" s="42"/>
      <c r="BE30" s="45"/>
    </row>
    <row r="31" hidden="1" s="3" customFormat="1" ht="14.4" customHeight="1">
      <c r="A31" s="3"/>
      <c r="B31" s="42"/>
      <c r="C31" s="3"/>
      <c r="D31" s="3"/>
      <c r="E31" s="3"/>
      <c r="F31" s="30" t="s">
        <v>44</v>
      </c>
      <c r="G31" s="3"/>
      <c r="H31" s="3"/>
      <c r="I31" s="3"/>
      <c r="J31" s="3"/>
      <c r="K31" s="3"/>
      <c r="L31" s="43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4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4">
        <v>0</v>
      </c>
      <c r="AL31" s="3"/>
      <c r="AM31" s="3"/>
      <c r="AN31" s="3"/>
      <c r="AO31" s="3"/>
      <c r="AP31" s="3"/>
      <c r="AQ31" s="3"/>
      <c r="AR31" s="42"/>
      <c r="BE31" s="45"/>
    </row>
    <row r="32" hidden="1" s="3" customFormat="1" ht="14.4" customHeight="1">
      <c r="A32" s="3"/>
      <c r="B32" s="42"/>
      <c r="C32" s="3"/>
      <c r="D32" s="3"/>
      <c r="E32" s="3"/>
      <c r="F32" s="30" t="s">
        <v>45</v>
      </c>
      <c r="G32" s="3"/>
      <c r="H32" s="3"/>
      <c r="I32" s="3"/>
      <c r="J32" s="3"/>
      <c r="K32" s="3"/>
      <c r="L32" s="43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4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4">
        <v>0</v>
      </c>
      <c r="AL32" s="3"/>
      <c r="AM32" s="3"/>
      <c r="AN32" s="3"/>
      <c r="AO32" s="3"/>
      <c r="AP32" s="3"/>
      <c r="AQ32" s="3"/>
      <c r="AR32" s="42"/>
      <c r="BE32" s="45"/>
    </row>
    <row r="33" hidden="1" s="3" customFormat="1" ht="14.4" customHeight="1">
      <c r="A33" s="3"/>
      <c r="B33" s="42"/>
      <c r="C33" s="3"/>
      <c r="D33" s="3"/>
      <c r="E33" s="3"/>
      <c r="F33" s="30" t="s">
        <v>46</v>
      </c>
      <c r="G33" s="3"/>
      <c r="H33" s="3"/>
      <c r="I33" s="3"/>
      <c r="J33" s="3"/>
      <c r="K33" s="3"/>
      <c r="L33" s="43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4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4">
        <v>0</v>
      </c>
      <c r="AL33" s="3"/>
      <c r="AM33" s="3"/>
      <c r="AN33" s="3"/>
      <c r="AO33" s="3"/>
      <c r="AP33" s="3"/>
      <c r="AQ33" s="3"/>
      <c r="AR33" s="42"/>
      <c r="BE33" s="45"/>
    </row>
    <row r="34" s="2" customFormat="1" ht="6.96" customHeight="1">
      <c r="A34" s="36"/>
      <c r="B34" s="37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7"/>
      <c r="BE34" s="29"/>
    </row>
    <row r="35" s="2" customFormat="1" ht="25.92" customHeight="1">
      <c r="A35" s="36"/>
      <c r="B35" s="37"/>
      <c r="C35" s="46"/>
      <c r="D35" s="47" t="s">
        <v>47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48</v>
      </c>
      <c r="U35" s="48"/>
      <c r="V35" s="48"/>
      <c r="W35" s="48"/>
      <c r="X35" s="50" t="s">
        <v>49</v>
      </c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51">
        <f>SUM(AK26:AK33)</f>
        <v>0</v>
      </c>
      <c r="AL35" s="48"/>
      <c r="AM35" s="48"/>
      <c r="AN35" s="48"/>
      <c r="AO35" s="52"/>
      <c r="AP35" s="46"/>
      <c r="AQ35" s="46"/>
      <c r="AR35" s="37"/>
      <c r="BE35" s="36"/>
    </row>
    <row r="36" s="2" customFormat="1" ht="6.96" customHeight="1">
      <c r="A36" s="36"/>
      <c r="B36" s="37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7"/>
      <c r="BE36" s="36"/>
    </row>
    <row r="37" s="2" customFormat="1" ht="14.4" customHeight="1">
      <c r="A37" s="36"/>
      <c r="B37" s="37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7"/>
      <c r="BE37" s="36"/>
    </row>
    <row r="38" s="1" customFormat="1" ht="14.4" customHeight="1">
      <c r="B38" s="20"/>
      <c r="AR38" s="20"/>
    </row>
    <row r="39" s="1" customFormat="1" ht="14.4" customHeight="1">
      <c r="B39" s="20"/>
      <c r="AR39" s="20"/>
    </row>
    <row r="40" s="1" customFormat="1" ht="14.4" customHeight="1">
      <c r="B40" s="20"/>
      <c r="AR40" s="20"/>
    </row>
    <row r="41" s="1" customFormat="1" ht="14.4" customHeight="1">
      <c r="B41" s="20"/>
      <c r="AR41" s="20"/>
    </row>
    <row r="42" s="1" customFormat="1" ht="14.4" customHeight="1">
      <c r="B42" s="20"/>
      <c r="AR42" s="20"/>
    </row>
    <row r="43" s="1" customFormat="1" ht="14.4" customHeight="1">
      <c r="B43" s="20"/>
      <c r="AR43" s="20"/>
    </row>
    <row r="44" s="1" customFormat="1" ht="14.4" customHeight="1">
      <c r="B44" s="20"/>
      <c r="AR44" s="20"/>
    </row>
    <row r="45" s="1" customFormat="1" ht="14.4" customHeight="1">
      <c r="B45" s="20"/>
      <c r="AR45" s="20"/>
    </row>
    <row r="46" s="1" customFormat="1" ht="14.4" customHeight="1">
      <c r="B46" s="20"/>
      <c r="AR46" s="20"/>
    </row>
    <row r="47" s="1" customFormat="1" ht="14.4" customHeight="1">
      <c r="B47" s="20"/>
      <c r="AR47" s="20"/>
    </row>
    <row r="48" s="1" customFormat="1" ht="14.4" customHeight="1">
      <c r="B48" s="20"/>
      <c r="AR48" s="20"/>
    </row>
    <row r="49" s="2" customFormat="1" ht="14.4" customHeight="1">
      <c r="B49" s="53"/>
      <c r="D49" s="54" t="s">
        <v>50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4" t="s">
        <v>51</v>
      </c>
      <c r="AI49" s="55"/>
      <c r="AJ49" s="55"/>
      <c r="AK49" s="55"/>
      <c r="AL49" s="55"/>
      <c r="AM49" s="55"/>
      <c r="AN49" s="55"/>
      <c r="AO49" s="55"/>
      <c r="AR49" s="53"/>
    </row>
    <row r="50">
      <c r="B50" s="20"/>
      <c r="AR50" s="20"/>
    </row>
    <row r="51">
      <c r="B51" s="20"/>
      <c r="AR51" s="20"/>
    </row>
    <row r="52">
      <c r="B52" s="20"/>
      <c r="AR52" s="20"/>
    </row>
    <row r="53">
      <c r="B53" s="20"/>
      <c r="AR53" s="20"/>
    </row>
    <row r="54">
      <c r="B54" s="20"/>
      <c r="AR54" s="20"/>
    </row>
    <row r="55">
      <c r="B55" s="20"/>
      <c r="AR55" s="20"/>
    </row>
    <row r="56">
      <c r="B56" s="20"/>
      <c r="AR56" s="20"/>
    </row>
    <row r="57">
      <c r="B57" s="20"/>
      <c r="AR57" s="20"/>
    </row>
    <row r="58">
      <c r="B58" s="20"/>
      <c r="AR58" s="20"/>
    </row>
    <row r="59">
      <c r="B59" s="20"/>
      <c r="AR59" s="20"/>
    </row>
    <row r="60" s="2" customFormat="1">
      <c r="A60" s="36"/>
      <c r="B60" s="37"/>
      <c r="C60" s="36"/>
      <c r="D60" s="56" t="s">
        <v>52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6" t="s">
        <v>53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6" t="s">
        <v>52</v>
      </c>
      <c r="AI60" s="39"/>
      <c r="AJ60" s="39"/>
      <c r="AK60" s="39"/>
      <c r="AL60" s="39"/>
      <c r="AM60" s="56" t="s">
        <v>53</v>
      </c>
      <c r="AN60" s="39"/>
      <c r="AO60" s="39"/>
      <c r="AP60" s="36"/>
      <c r="AQ60" s="36"/>
      <c r="AR60" s="37"/>
      <c r="BE60" s="36"/>
    </row>
    <row r="61">
      <c r="B61" s="20"/>
      <c r="AR61" s="20"/>
    </row>
    <row r="62">
      <c r="B62" s="20"/>
      <c r="AR62" s="20"/>
    </row>
    <row r="63">
      <c r="B63" s="20"/>
      <c r="AR63" s="20"/>
    </row>
    <row r="64" s="2" customFormat="1">
      <c r="A64" s="36"/>
      <c r="B64" s="37"/>
      <c r="C64" s="36"/>
      <c r="D64" s="54" t="s">
        <v>54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4" t="s">
        <v>55</v>
      </c>
      <c r="AI64" s="57"/>
      <c r="AJ64" s="57"/>
      <c r="AK64" s="57"/>
      <c r="AL64" s="57"/>
      <c r="AM64" s="57"/>
      <c r="AN64" s="57"/>
      <c r="AO64" s="57"/>
      <c r="AP64" s="36"/>
      <c r="AQ64" s="36"/>
      <c r="AR64" s="37"/>
      <c r="BE64" s="36"/>
    </row>
    <row r="65">
      <c r="B65" s="20"/>
      <c r="AR65" s="20"/>
    </row>
    <row r="66">
      <c r="B66" s="20"/>
      <c r="AR66" s="20"/>
    </row>
    <row r="67">
      <c r="B67" s="20"/>
      <c r="AR67" s="20"/>
    </row>
    <row r="68">
      <c r="B68" s="20"/>
      <c r="AR68" s="20"/>
    </row>
    <row r="69">
      <c r="B69" s="20"/>
      <c r="AR69" s="20"/>
    </row>
    <row r="70">
      <c r="B70" s="20"/>
      <c r="AR70" s="20"/>
    </row>
    <row r="71">
      <c r="B71" s="20"/>
      <c r="AR71" s="20"/>
    </row>
    <row r="72">
      <c r="B72" s="20"/>
      <c r="AR72" s="20"/>
    </row>
    <row r="73">
      <c r="B73" s="20"/>
      <c r="AR73" s="20"/>
    </row>
    <row r="74">
      <c r="B74" s="20"/>
      <c r="AR74" s="20"/>
    </row>
    <row r="75" s="2" customFormat="1">
      <c r="A75" s="36"/>
      <c r="B75" s="37"/>
      <c r="C75" s="36"/>
      <c r="D75" s="56" t="s">
        <v>52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6" t="s">
        <v>53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6" t="s">
        <v>52</v>
      </c>
      <c r="AI75" s="39"/>
      <c r="AJ75" s="39"/>
      <c r="AK75" s="39"/>
      <c r="AL75" s="39"/>
      <c r="AM75" s="56" t="s">
        <v>53</v>
      </c>
      <c r="AN75" s="39"/>
      <c r="AO75" s="39"/>
      <c r="AP75" s="36"/>
      <c r="AQ75" s="36"/>
      <c r="AR75" s="37"/>
      <c r="BE75" s="36"/>
    </row>
    <row r="76" s="2" customFormat="1">
      <c r="A76" s="36"/>
      <c r="B76" s="37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7"/>
      <c r="BE76" s="36"/>
    </row>
    <row r="77" s="2" customFormat="1" ht="6.96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37"/>
      <c r="B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37"/>
      <c r="BE81" s="36"/>
    </row>
    <row r="82" s="2" customFormat="1" ht="24.96" customHeight="1">
      <c r="A82" s="36"/>
      <c r="B82" s="37"/>
      <c r="C82" s="21" t="s">
        <v>56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7"/>
      <c r="B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7"/>
      <c r="BE83" s="36"/>
    </row>
    <row r="84" s="4" customFormat="1" ht="12" customHeight="1">
      <c r="A84" s="4"/>
      <c r="B84" s="62"/>
      <c r="C84" s="30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DS_Nisovice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2"/>
      <c r="BE84" s="4"/>
    </row>
    <row r="85" s="5" customFormat="1" ht="36.96" customHeight="1">
      <c r="A85" s="5"/>
      <c r="B85" s="63"/>
      <c r="C85" s="64" t="s">
        <v>16</v>
      </c>
      <c r="D85" s="5"/>
      <c r="E85" s="5"/>
      <c r="F85" s="5"/>
      <c r="G85" s="5"/>
      <c r="H85" s="5"/>
      <c r="I85" s="5"/>
      <c r="J85" s="5"/>
      <c r="K85" s="5"/>
      <c r="L85" s="65" t="str">
        <f>K6</f>
        <v>Dětská skupina, p.č.st 24/1 a p.č. 39/6 v k.ú. Nišovice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3"/>
      <c r="BE85" s="5"/>
    </row>
    <row r="86" s="2" customFormat="1" ht="6.96" customHeight="1">
      <c r="A86" s="36"/>
      <c r="B86" s="37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7"/>
      <c r="BE86" s="36"/>
    </row>
    <row r="87" s="2" customFormat="1" ht="12" customHeight="1">
      <c r="A87" s="36"/>
      <c r="B87" s="37"/>
      <c r="C87" s="30" t="s">
        <v>20</v>
      </c>
      <c r="D87" s="36"/>
      <c r="E87" s="36"/>
      <c r="F87" s="36"/>
      <c r="G87" s="36"/>
      <c r="H87" s="36"/>
      <c r="I87" s="36"/>
      <c r="J87" s="36"/>
      <c r="K87" s="36"/>
      <c r="L87" s="66" t="str">
        <f>IF(K8="","",K8)</f>
        <v>p.č.st 24/1 a p.č. 39/6 v k.ú. Nišovice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0" t="s">
        <v>22</v>
      </c>
      <c r="AJ87" s="36"/>
      <c r="AK87" s="36"/>
      <c r="AL87" s="36"/>
      <c r="AM87" s="67" t="str">
        <f>IF(AN8= "","",AN8)</f>
        <v>5. 3. 2025</v>
      </c>
      <c r="AN87" s="67"/>
      <c r="AO87" s="36"/>
      <c r="AP87" s="36"/>
      <c r="AQ87" s="36"/>
      <c r="AR87" s="37"/>
      <c r="B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7"/>
      <c r="BE88" s="36"/>
    </row>
    <row r="89" s="2" customFormat="1" ht="15.15" customHeight="1">
      <c r="A89" s="36"/>
      <c r="B89" s="37"/>
      <c r="C89" s="30" t="s">
        <v>24</v>
      </c>
      <c r="D89" s="36"/>
      <c r="E89" s="36"/>
      <c r="F89" s="36"/>
      <c r="G89" s="36"/>
      <c r="H89" s="36"/>
      <c r="I89" s="36"/>
      <c r="J89" s="36"/>
      <c r="K89" s="36"/>
      <c r="L89" s="4" t="str">
        <f>IF(E11= "","",E11)</f>
        <v>Obec Nišovice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0" t="s">
        <v>30</v>
      </c>
      <c r="AJ89" s="36"/>
      <c r="AK89" s="36"/>
      <c r="AL89" s="36"/>
      <c r="AM89" s="68" t="str">
        <f>IF(E17="","",E17)</f>
        <v>Ing. Pavel Drobil</v>
      </c>
      <c r="AN89" s="4"/>
      <c r="AO89" s="4"/>
      <c r="AP89" s="4"/>
      <c r="AQ89" s="36"/>
      <c r="AR89" s="37"/>
      <c r="AS89" s="69" t="s">
        <v>57</v>
      </c>
      <c r="AT89" s="70"/>
      <c r="AU89" s="71"/>
      <c r="AV89" s="71"/>
      <c r="AW89" s="71"/>
      <c r="AX89" s="71"/>
      <c r="AY89" s="71"/>
      <c r="AZ89" s="71"/>
      <c r="BA89" s="71"/>
      <c r="BB89" s="71"/>
      <c r="BC89" s="71"/>
      <c r="BD89" s="72"/>
      <c r="BE89" s="36"/>
    </row>
    <row r="90" s="2" customFormat="1" ht="15.15" customHeight="1">
      <c r="A90" s="36"/>
      <c r="B90" s="37"/>
      <c r="C90" s="30" t="s">
        <v>28</v>
      </c>
      <c r="D90" s="36"/>
      <c r="E90" s="36"/>
      <c r="F90" s="36"/>
      <c r="G90" s="36"/>
      <c r="H90" s="36"/>
      <c r="I90" s="36"/>
      <c r="J90" s="36"/>
      <c r="K90" s="36"/>
      <c r="L90" s="4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0" t="s">
        <v>32</v>
      </c>
      <c r="AJ90" s="36"/>
      <c r="AK90" s="36"/>
      <c r="AL90" s="36"/>
      <c r="AM90" s="68" t="str">
        <f>IF(E20="","",E20)</f>
        <v xml:space="preserve"> </v>
      </c>
      <c r="AN90" s="4"/>
      <c r="AO90" s="4"/>
      <c r="AP90" s="4"/>
      <c r="AQ90" s="36"/>
      <c r="AR90" s="37"/>
      <c r="AS90" s="73"/>
      <c r="AT90" s="74"/>
      <c r="AU90" s="75"/>
      <c r="AV90" s="75"/>
      <c r="AW90" s="75"/>
      <c r="AX90" s="75"/>
      <c r="AY90" s="75"/>
      <c r="AZ90" s="75"/>
      <c r="BA90" s="75"/>
      <c r="BB90" s="75"/>
      <c r="BC90" s="75"/>
      <c r="BD90" s="76"/>
      <c r="BE90" s="36"/>
    </row>
    <row r="91" s="2" customFormat="1" ht="10.8" customHeight="1">
      <c r="A91" s="36"/>
      <c r="B91" s="37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7"/>
      <c r="AS91" s="73"/>
      <c r="AT91" s="74"/>
      <c r="AU91" s="75"/>
      <c r="AV91" s="75"/>
      <c r="AW91" s="75"/>
      <c r="AX91" s="75"/>
      <c r="AY91" s="75"/>
      <c r="AZ91" s="75"/>
      <c r="BA91" s="75"/>
      <c r="BB91" s="75"/>
      <c r="BC91" s="75"/>
      <c r="BD91" s="76"/>
      <c r="BE91" s="36"/>
    </row>
    <row r="92" s="2" customFormat="1" ht="29.28" customHeight="1">
      <c r="A92" s="36"/>
      <c r="B92" s="37"/>
      <c r="C92" s="77" t="s">
        <v>58</v>
      </c>
      <c r="D92" s="78"/>
      <c r="E92" s="78"/>
      <c r="F92" s="78"/>
      <c r="G92" s="78"/>
      <c r="H92" s="79"/>
      <c r="I92" s="80" t="s">
        <v>59</v>
      </c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81" t="s">
        <v>60</v>
      </c>
      <c r="AH92" s="78"/>
      <c r="AI92" s="78"/>
      <c r="AJ92" s="78"/>
      <c r="AK92" s="78"/>
      <c r="AL92" s="78"/>
      <c r="AM92" s="78"/>
      <c r="AN92" s="80" t="s">
        <v>61</v>
      </c>
      <c r="AO92" s="78"/>
      <c r="AP92" s="82"/>
      <c r="AQ92" s="83" t="s">
        <v>62</v>
      </c>
      <c r="AR92" s="37"/>
      <c r="AS92" s="84" t="s">
        <v>63</v>
      </c>
      <c r="AT92" s="85" t="s">
        <v>64</v>
      </c>
      <c r="AU92" s="85" t="s">
        <v>65</v>
      </c>
      <c r="AV92" s="85" t="s">
        <v>66</v>
      </c>
      <c r="AW92" s="85" t="s">
        <v>67</v>
      </c>
      <c r="AX92" s="85" t="s">
        <v>68</v>
      </c>
      <c r="AY92" s="85" t="s">
        <v>69</v>
      </c>
      <c r="AZ92" s="85" t="s">
        <v>70</v>
      </c>
      <c r="BA92" s="85" t="s">
        <v>71</v>
      </c>
      <c r="BB92" s="85" t="s">
        <v>72</v>
      </c>
      <c r="BC92" s="85" t="s">
        <v>73</v>
      </c>
      <c r="BD92" s="86" t="s">
        <v>74</v>
      </c>
      <c r="BE92" s="36"/>
    </row>
    <row r="93" s="2" customFormat="1" ht="10.8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7"/>
      <c r="AS93" s="87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9"/>
      <c r="BE93" s="36"/>
    </row>
    <row r="94" s="6" customFormat="1" ht="32.4" customHeight="1">
      <c r="A94" s="6"/>
      <c r="B94" s="90"/>
      <c r="C94" s="91" t="s">
        <v>75</v>
      </c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3">
        <f>ROUND(SUM(AG95:AG104),2)</f>
        <v>0</v>
      </c>
      <c r="AH94" s="93"/>
      <c r="AI94" s="93"/>
      <c r="AJ94" s="93"/>
      <c r="AK94" s="93"/>
      <c r="AL94" s="93"/>
      <c r="AM94" s="93"/>
      <c r="AN94" s="94">
        <f>SUM(AG94,AT94)</f>
        <v>0</v>
      </c>
      <c r="AO94" s="94"/>
      <c r="AP94" s="94"/>
      <c r="AQ94" s="95" t="s">
        <v>1</v>
      </c>
      <c r="AR94" s="90"/>
      <c r="AS94" s="96">
        <f>ROUND(SUM(AS95:AS104),2)</f>
        <v>0</v>
      </c>
      <c r="AT94" s="97">
        <f>ROUND(SUM(AV94:AW94),2)</f>
        <v>0</v>
      </c>
      <c r="AU94" s="98">
        <f>ROUND(SUM(AU95:AU104),5)</f>
        <v>0</v>
      </c>
      <c r="AV94" s="97">
        <f>ROUND(AZ94*L29,2)</f>
        <v>0</v>
      </c>
      <c r="AW94" s="97">
        <f>ROUND(BA94*L30,2)</f>
        <v>0</v>
      </c>
      <c r="AX94" s="97">
        <f>ROUND(BB94*L29,2)</f>
        <v>0</v>
      </c>
      <c r="AY94" s="97">
        <f>ROUND(BC94*L30,2)</f>
        <v>0</v>
      </c>
      <c r="AZ94" s="97">
        <f>ROUND(SUM(AZ95:AZ104),2)</f>
        <v>0</v>
      </c>
      <c r="BA94" s="97">
        <f>ROUND(SUM(BA95:BA104),2)</f>
        <v>0</v>
      </c>
      <c r="BB94" s="97">
        <f>ROUND(SUM(BB95:BB104),2)</f>
        <v>0</v>
      </c>
      <c r="BC94" s="97">
        <f>ROUND(SUM(BC95:BC104),2)</f>
        <v>0</v>
      </c>
      <c r="BD94" s="99">
        <f>ROUND(SUM(BD95:BD104),2)</f>
        <v>0</v>
      </c>
      <c r="BE94" s="6"/>
      <c r="BS94" s="100" t="s">
        <v>76</v>
      </c>
      <c r="BT94" s="100" t="s">
        <v>77</v>
      </c>
      <c r="BU94" s="101" t="s">
        <v>78</v>
      </c>
      <c r="BV94" s="100" t="s">
        <v>79</v>
      </c>
      <c r="BW94" s="100" t="s">
        <v>4</v>
      </c>
      <c r="BX94" s="100" t="s">
        <v>80</v>
      </c>
      <c r="CL94" s="100" t="s">
        <v>1</v>
      </c>
    </row>
    <row r="95" s="7" customFormat="1" ht="24.75" customHeight="1">
      <c r="A95" s="102" t="s">
        <v>81</v>
      </c>
      <c r="B95" s="103"/>
      <c r="C95" s="104"/>
      <c r="D95" s="105" t="s">
        <v>14</v>
      </c>
      <c r="E95" s="105"/>
      <c r="F95" s="105"/>
      <c r="G95" s="105"/>
      <c r="H95" s="105"/>
      <c r="I95" s="106"/>
      <c r="J95" s="105" t="s">
        <v>82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'DS_Nisovice - DS_Nisovice...'!J30</f>
        <v>0</v>
      </c>
      <c r="AH95" s="106"/>
      <c r="AI95" s="106"/>
      <c r="AJ95" s="106"/>
      <c r="AK95" s="106"/>
      <c r="AL95" s="106"/>
      <c r="AM95" s="106"/>
      <c r="AN95" s="107">
        <f>SUM(AG95,AT95)</f>
        <v>0</v>
      </c>
      <c r="AO95" s="106"/>
      <c r="AP95" s="106"/>
      <c r="AQ95" s="108" t="s">
        <v>83</v>
      </c>
      <c r="AR95" s="103"/>
      <c r="AS95" s="109">
        <v>0</v>
      </c>
      <c r="AT95" s="110">
        <f>ROUND(SUM(AV95:AW95),2)</f>
        <v>0</v>
      </c>
      <c r="AU95" s="111">
        <f>'DS_Nisovice - DS_Nisovice...'!P141</f>
        <v>0</v>
      </c>
      <c r="AV95" s="110">
        <f>'DS_Nisovice - DS_Nisovice...'!J33</f>
        <v>0</v>
      </c>
      <c r="AW95" s="110">
        <f>'DS_Nisovice - DS_Nisovice...'!J34</f>
        <v>0</v>
      </c>
      <c r="AX95" s="110">
        <f>'DS_Nisovice - DS_Nisovice...'!J35</f>
        <v>0</v>
      </c>
      <c r="AY95" s="110">
        <f>'DS_Nisovice - DS_Nisovice...'!J36</f>
        <v>0</v>
      </c>
      <c r="AZ95" s="110">
        <f>'DS_Nisovice - DS_Nisovice...'!F33</f>
        <v>0</v>
      </c>
      <c r="BA95" s="110">
        <f>'DS_Nisovice - DS_Nisovice...'!F34</f>
        <v>0</v>
      </c>
      <c r="BB95" s="110">
        <f>'DS_Nisovice - DS_Nisovice...'!F35</f>
        <v>0</v>
      </c>
      <c r="BC95" s="110">
        <f>'DS_Nisovice - DS_Nisovice...'!F36</f>
        <v>0</v>
      </c>
      <c r="BD95" s="112">
        <f>'DS_Nisovice - DS_Nisovice...'!F37</f>
        <v>0</v>
      </c>
      <c r="BE95" s="7"/>
      <c r="BT95" s="113" t="s">
        <v>84</v>
      </c>
      <c r="BV95" s="113" t="s">
        <v>79</v>
      </c>
      <c r="BW95" s="113" t="s">
        <v>85</v>
      </c>
      <c r="BX95" s="113" t="s">
        <v>4</v>
      </c>
      <c r="CL95" s="113" t="s">
        <v>1</v>
      </c>
      <c r="CM95" s="113" t="s">
        <v>86</v>
      </c>
    </row>
    <row r="96" s="7" customFormat="1" ht="37.5" customHeight="1">
      <c r="A96" s="102" t="s">
        <v>81</v>
      </c>
      <c r="B96" s="103"/>
      <c r="C96" s="104"/>
      <c r="D96" s="105" t="s">
        <v>87</v>
      </c>
      <c r="E96" s="105"/>
      <c r="F96" s="105"/>
      <c r="G96" s="105"/>
      <c r="H96" s="105"/>
      <c r="I96" s="106"/>
      <c r="J96" s="105" t="s">
        <v>88</v>
      </c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7">
        <f>'DS_Nisovice_pripoj - DS_N...'!J30</f>
        <v>0</v>
      </c>
      <c r="AH96" s="106"/>
      <c r="AI96" s="106"/>
      <c r="AJ96" s="106"/>
      <c r="AK96" s="106"/>
      <c r="AL96" s="106"/>
      <c r="AM96" s="106"/>
      <c r="AN96" s="107">
        <f>SUM(AG96,AT96)</f>
        <v>0</v>
      </c>
      <c r="AO96" s="106"/>
      <c r="AP96" s="106"/>
      <c r="AQ96" s="108" t="s">
        <v>83</v>
      </c>
      <c r="AR96" s="103"/>
      <c r="AS96" s="109">
        <v>0</v>
      </c>
      <c r="AT96" s="110">
        <f>ROUND(SUM(AV96:AW96),2)</f>
        <v>0</v>
      </c>
      <c r="AU96" s="111">
        <f>'DS_Nisovice_pripoj - DS_N...'!P126</f>
        <v>0</v>
      </c>
      <c r="AV96" s="110">
        <f>'DS_Nisovice_pripoj - DS_N...'!J33</f>
        <v>0</v>
      </c>
      <c r="AW96" s="110">
        <f>'DS_Nisovice_pripoj - DS_N...'!J34</f>
        <v>0</v>
      </c>
      <c r="AX96" s="110">
        <f>'DS_Nisovice_pripoj - DS_N...'!J35</f>
        <v>0</v>
      </c>
      <c r="AY96" s="110">
        <f>'DS_Nisovice_pripoj - DS_N...'!J36</f>
        <v>0</v>
      </c>
      <c r="AZ96" s="110">
        <f>'DS_Nisovice_pripoj - DS_N...'!F33</f>
        <v>0</v>
      </c>
      <c r="BA96" s="110">
        <f>'DS_Nisovice_pripoj - DS_N...'!F34</f>
        <v>0</v>
      </c>
      <c r="BB96" s="110">
        <f>'DS_Nisovice_pripoj - DS_N...'!F35</f>
        <v>0</v>
      </c>
      <c r="BC96" s="110">
        <f>'DS_Nisovice_pripoj - DS_N...'!F36</f>
        <v>0</v>
      </c>
      <c r="BD96" s="112">
        <f>'DS_Nisovice_pripoj - DS_N...'!F37</f>
        <v>0</v>
      </c>
      <c r="BE96" s="7"/>
      <c r="BT96" s="113" t="s">
        <v>84</v>
      </c>
      <c r="BV96" s="113" t="s">
        <v>79</v>
      </c>
      <c r="BW96" s="113" t="s">
        <v>89</v>
      </c>
      <c r="BX96" s="113" t="s">
        <v>4</v>
      </c>
      <c r="CL96" s="113" t="s">
        <v>1</v>
      </c>
      <c r="CM96" s="113" t="s">
        <v>86</v>
      </c>
    </row>
    <row r="97" s="7" customFormat="1" ht="37.5" customHeight="1">
      <c r="A97" s="102" t="s">
        <v>81</v>
      </c>
      <c r="B97" s="103"/>
      <c r="C97" s="104"/>
      <c r="D97" s="105" t="s">
        <v>90</v>
      </c>
      <c r="E97" s="105"/>
      <c r="F97" s="105"/>
      <c r="G97" s="105"/>
      <c r="H97" s="105"/>
      <c r="I97" s="106"/>
      <c r="J97" s="105" t="s">
        <v>91</v>
      </c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7">
        <f>'DS_Nisovice_destova - DS_...'!J30</f>
        <v>0</v>
      </c>
      <c r="AH97" s="106"/>
      <c r="AI97" s="106"/>
      <c r="AJ97" s="106"/>
      <c r="AK97" s="106"/>
      <c r="AL97" s="106"/>
      <c r="AM97" s="106"/>
      <c r="AN97" s="107">
        <f>SUM(AG97,AT97)</f>
        <v>0</v>
      </c>
      <c r="AO97" s="106"/>
      <c r="AP97" s="106"/>
      <c r="AQ97" s="108" t="s">
        <v>83</v>
      </c>
      <c r="AR97" s="103"/>
      <c r="AS97" s="109">
        <v>0</v>
      </c>
      <c r="AT97" s="110">
        <f>ROUND(SUM(AV97:AW97),2)</f>
        <v>0</v>
      </c>
      <c r="AU97" s="111">
        <f>'DS_Nisovice_destova - DS_...'!P128</f>
        <v>0</v>
      </c>
      <c r="AV97" s="110">
        <f>'DS_Nisovice_destova - DS_...'!J33</f>
        <v>0</v>
      </c>
      <c r="AW97" s="110">
        <f>'DS_Nisovice_destova - DS_...'!J34</f>
        <v>0</v>
      </c>
      <c r="AX97" s="110">
        <f>'DS_Nisovice_destova - DS_...'!J35</f>
        <v>0</v>
      </c>
      <c r="AY97" s="110">
        <f>'DS_Nisovice_destova - DS_...'!J36</f>
        <v>0</v>
      </c>
      <c r="AZ97" s="110">
        <f>'DS_Nisovice_destova - DS_...'!F33</f>
        <v>0</v>
      </c>
      <c r="BA97" s="110">
        <f>'DS_Nisovice_destova - DS_...'!F34</f>
        <v>0</v>
      </c>
      <c r="BB97" s="110">
        <f>'DS_Nisovice_destova - DS_...'!F35</f>
        <v>0</v>
      </c>
      <c r="BC97" s="110">
        <f>'DS_Nisovice_destova - DS_...'!F36</f>
        <v>0</v>
      </c>
      <c r="BD97" s="112">
        <f>'DS_Nisovice_destova - DS_...'!F37</f>
        <v>0</v>
      </c>
      <c r="BE97" s="7"/>
      <c r="BT97" s="113" t="s">
        <v>84</v>
      </c>
      <c r="BV97" s="113" t="s">
        <v>79</v>
      </c>
      <c r="BW97" s="113" t="s">
        <v>92</v>
      </c>
      <c r="BX97" s="113" t="s">
        <v>4</v>
      </c>
      <c r="CL97" s="113" t="s">
        <v>1</v>
      </c>
      <c r="CM97" s="113" t="s">
        <v>86</v>
      </c>
    </row>
    <row r="98" s="7" customFormat="1" ht="24.75" customHeight="1">
      <c r="A98" s="102" t="s">
        <v>81</v>
      </c>
      <c r="B98" s="103"/>
      <c r="C98" s="104"/>
      <c r="D98" s="105" t="s">
        <v>93</v>
      </c>
      <c r="E98" s="105"/>
      <c r="F98" s="105"/>
      <c r="G98" s="105"/>
      <c r="H98" s="105"/>
      <c r="I98" s="106"/>
      <c r="J98" s="105" t="s">
        <v>94</v>
      </c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7">
        <f>'DS_Nisovice_ZTI - DS_Niso...'!J30</f>
        <v>0</v>
      </c>
      <c r="AH98" s="106"/>
      <c r="AI98" s="106"/>
      <c r="AJ98" s="106"/>
      <c r="AK98" s="106"/>
      <c r="AL98" s="106"/>
      <c r="AM98" s="106"/>
      <c r="AN98" s="107">
        <f>SUM(AG98,AT98)</f>
        <v>0</v>
      </c>
      <c r="AO98" s="106"/>
      <c r="AP98" s="106"/>
      <c r="AQ98" s="108" t="s">
        <v>83</v>
      </c>
      <c r="AR98" s="103"/>
      <c r="AS98" s="109">
        <v>0</v>
      </c>
      <c r="AT98" s="110">
        <f>ROUND(SUM(AV98:AW98),2)</f>
        <v>0</v>
      </c>
      <c r="AU98" s="111">
        <f>'DS_Nisovice_ZTI - DS_Niso...'!P125</f>
        <v>0</v>
      </c>
      <c r="AV98" s="110">
        <f>'DS_Nisovice_ZTI - DS_Niso...'!J33</f>
        <v>0</v>
      </c>
      <c r="AW98" s="110">
        <f>'DS_Nisovice_ZTI - DS_Niso...'!J34</f>
        <v>0</v>
      </c>
      <c r="AX98" s="110">
        <f>'DS_Nisovice_ZTI - DS_Niso...'!J35</f>
        <v>0</v>
      </c>
      <c r="AY98" s="110">
        <f>'DS_Nisovice_ZTI - DS_Niso...'!J36</f>
        <v>0</v>
      </c>
      <c r="AZ98" s="110">
        <f>'DS_Nisovice_ZTI - DS_Niso...'!F33</f>
        <v>0</v>
      </c>
      <c r="BA98" s="110">
        <f>'DS_Nisovice_ZTI - DS_Niso...'!F34</f>
        <v>0</v>
      </c>
      <c r="BB98" s="110">
        <f>'DS_Nisovice_ZTI - DS_Niso...'!F35</f>
        <v>0</v>
      </c>
      <c r="BC98" s="110">
        <f>'DS_Nisovice_ZTI - DS_Niso...'!F36</f>
        <v>0</v>
      </c>
      <c r="BD98" s="112">
        <f>'DS_Nisovice_ZTI - DS_Niso...'!F37</f>
        <v>0</v>
      </c>
      <c r="BE98" s="7"/>
      <c r="BT98" s="113" t="s">
        <v>84</v>
      </c>
      <c r="BV98" s="113" t="s">
        <v>79</v>
      </c>
      <c r="BW98" s="113" t="s">
        <v>95</v>
      </c>
      <c r="BX98" s="113" t="s">
        <v>4</v>
      </c>
      <c r="CL98" s="113" t="s">
        <v>1</v>
      </c>
      <c r="CM98" s="113" t="s">
        <v>86</v>
      </c>
    </row>
    <row r="99" s="7" customFormat="1" ht="37.5" customHeight="1">
      <c r="A99" s="102" t="s">
        <v>81</v>
      </c>
      <c r="B99" s="103"/>
      <c r="C99" s="104"/>
      <c r="D99" s="105" t="s">
        <v>96</v>
      </c>
      <c r="E99" s="105"/>
      <c r="F99" s="105"/>
      <c r="G99" s="105"/>
      <c r="H99" s="105"/>
      <c r="I99" s="106"/>
      <c r="J99" s="105" t="s">
        <v>96</v>
      </c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7">
        <f>'DS_Nisovice_vytapeni - DS...'!J30</f>
        <v>0</v>
      </c>
      <c r="AH99" s="106"/>
      <c r="AI99" s="106"/>
      <c r="AJ99" s="106"/>
      <c r="AK99" s="106"/>
      <c r="AL99" s="106"/>
      <c r="AM99" s="106"/>
      <c r="AN99" s="107">
        <f>SUM(AG99,AT99)</f>
        <v>0</v>
      </c>
      <c r="AO99" s="106"/>
      <c r="AP99" s="106"/>
      <c r="AQ99" s="108" t="s">
        <v>83</v>
      </c>
      <c r="AR99" s="103"/>
      <c r="AS99" s="109">
        <v>0</v>
      </c>
      <c r="AT99" s="110">
        <f>ROUND(SUM(AV99:AW99),2)</f>
        <v>0</v>
      </c>
      <c r="AU99" s="111">
        <f>'DS_Nisovice_vytapeni - DS...'!P123</f>
        <v>0</v>
      </c>
      <c r="AV99" s="110">
        <f>'DS_Nisovice_vytapeni - DS...'!J33</f>
        <v>0</v>
      </c>
      <c r="AW99" s="110">
        <f>'DS_Nisovice_vytapeni - DS...'!J34</f>
        <v>0</v>
      </c>
      <c r="AX99" s="110">
        <f>'DS_Nisovice_vytapeni - DS...'!J35</f>
        <v>0</v>
      </c>
      <c r="AY99" s="110">
        <f>'DS_Nisovice_vytapeni - DS...'!J36</f>
        <v>0</v>
      </c>
      <c r="AZ99" s="110">
        <f>'DS_Nisovice_vytapeni - DS...'!F33</f>
        <v>0</v>
      </c>
      <c r="BA99" s="110">
        <f>'DS_Nisovice_vytapeni - DS...'!F34</f>
        <v>0</v>
      </c>
      <c r="BB99" s="110">
        <f>'DS_Nisovice_vytapeni - DS...'!F35</f>
        <v>0</v>
      </c>
      <c r="BC99" s="110">
        <f>'DS_Nisovice_vytapeni - DS...'!F36</f>
        <v>0</v>
      </c>
      <c r="BD99" s="112">
        <f>'DS_Nisovice_vytapeni - DS...'!F37</f>
        <v>0</v>
      </c>
      <c r="BE99" s="7"/>
      <c r="BT99" s="113" t="s">
        <v>84</v>
      </c>
      <c r="BV99" s="113" t="s">
        <v>79</v>
      </c>
      <c r="BW99" s="113" t="s">
        <v>97</v>
      </c>
      <c r="BX99" s="113" t="s">
        <v>4</v>
      </c>
      <c r="CL99" s="113" t="s">
        <v>1</v>
      </c>
      <c r="CM99" s="113" t="s">
        <v>86</v>
      </c>
    </row>
    <row r="100" s="7" customFormat="1" ht="37.5" customHeight="1">
      <c r="A100" s="102" t="s">
        <v>81</v>
      </c>
      <c r="B100" s="103"/>
      <c r="C100" s="104"/>
      <c r="D100" s="105" t="s">
        <v>98</v>
      </c>
      <c r="E100" s="105"/>
      <c r="F100" s="105"/>
      <c r="G100" s="105"/>
      <c r="H100" s="105"/>
      <c r="I100" s="106"/>
      <c r="J100" s="105" t="s">
        <v>99</v>
      </c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7">
        <f>'DS_Nisovice_VZT - DS_Niso...'!J30</f>
        <v>0</v>
      </c>
      <c r="AH100" s="106"/>
      <c r="AI100" s="106"/>
      <c r="AJ100" s="106"/>
      <c r="AK100" s="106"/>
      <c r="AL100" s="106"/>
      <c r="AM100" s="106"/>
      <c r="AN100" s="107">
        <f>SUM(AG100,AT100)</f>
        <v>0</v>
      </c>
      <c r="AO100" s="106"/>
      <c r="AP100" s="106"/>
      <c r="AQ100" s="108" t="s">
        <v>83</v>
      </c>
      <c r="AR100" s="103"/>
      <c r="AS100" s="109">
        <v>0</v>
      </c>
      <c r="AT100" s="110">
        <f>ROUND(SUM(AV100:AW100),2)</f>
        <v>0</v>
      </c>
      <c r="AU100" s="111">
        <f>'DS_Nisovice_VZT - DS_Niso...'!P123</f>
        <v>0</v>
      </c>
      <c r="AV100" s="110">
        <f>'DS_Nisovice_VZT - DS_Niso...'!J33</f>
        <v>0</v>
      </c>
      <c r="AW100" s="110">
        <f>'DS_Nisovice_VZT - DS_Niso...'!J34</f>
        <v>0</v>
      </c>
      <c r="AX100" s="110">
        <f>'DS_Nisovice_VZT - DS_Niso...'!J35</f>
        <v>0</v>
      </c>
      <c r="AY100" s="110">
        <f>'DS_Nisovice_VZT - DS_Niso...'!J36</f>
        <v>0</v>
      </c>
      <c r="AZ100" s="110">
        <f>'DS_Nisovice_VZT - DS_Niso...'!F33</f>
        <v>0</v>
      </c>
      <c r="BA100" s="110">
        <f>'DS_Nisovice_VZT - DS_Niso...'!F34</f>
        <v>0</v>
      </c>
      <c r="BB100" s="110">
        <f>'DS_Nisovice_VZT - DS_Niso...'!F35</f>
        <v>0</v>
      </c>
      <c r="BC100" s="110">
        <f>'DS_Nisovice_VZT - DS_Niso...'!F36</f>
        <v>0</v>
      </c>
      <c r="BD100" s="112">
        <f>'DS_Nisovice_VZT - DS_Niso...'!F37</f>
        <v>0</v>
      </c>
      <c r="BE100" s="7"/>
      <c r="BT100" s="113" t="s">
        <v>84</v>
      </c>
      <c r="BV100" s="113" t="s">
        <v>79</v>
      </c>
      <c r="BW100" s="113" t="s">
        <v>100</v>
      </c>
      <c r="BX100" s="113" t="s">
        <v>4</v>
      </c>
      <c r="CL100" s="113" t="s">
        <v>1</v>
      </c>
      <c r="CM100" s="113" t="s">
        <v>86</v>
      </c>
    </row>
    <row r="101" s="7" customFormat="1" ht="37.5" customHeight="1">
      <c r="A101" s="102" t="s">
        <v>81</v>
      </c>
      <c r="B101" s="103"/>
      <c r="C101" s="104"/>
      <c r="D101" s="105" t="s">
        <v>101</v>
      </c>
      <c r="E101" s="105"/>
      <c r="F101" s="105"/>
      <c r="G101" s="105"/>
      <c r="H101" s="105"/>
      <c r="I101" s="106"/>
      <c r="J101" s="105" t="s">
        <v>102</v>
      </c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7">
        <f>'DS_Nisovice_elektroi - DS...'!J30</f>
        <v>0</v>
      </c>
      <c r="AH101" s="106"/>
      <c r="AI101" s="106"/>
      <c r="AJ101" s="106"/>
      <c r="AK101" s="106"/>
      <c r="AL101" s="106"/>
      <c r="AM101" s="106"/>
      <c r="AN101" s="107">
        <f>SUM(AG101,AT101)</f>
        <v>0</v>
      </c>
      <c r="AO101" s="106"/>
      <c r="AP101" s="106"/>
      <c r="AQ101" s="108" t="s">
        <v>83</v>
      </c>
      <c r="AR101" s="103"/>
      <c r="AS101" s="109">
        <v>0</v>
      </c>
      <c r="AT101" s="110">
        <f>ROUND(SUM(AV101:AW101),2)</f>
        <v>0</v>
      </c>
      <c r="AU101" s="111">
        <f>'DS_Nisovice_elektroi - DS...'!P120</f>
        <v>0</v>
      </c>
      <c r="AV101" s="110">
        <f>'DS_Nisovice_elektroi - DS...'!J33</f>
        <v>0</v>
      </c>
      <c r="AW101" s="110">
        <f>'DS_Nisovice_elektroi - DS...'!J34</f>
        <v>0</v>
      </c>
      <c r="AX101" s="110">
        <f>'DS_Nisovice_elektroi - DS...'!J35</f>
        <v>0</v>
      </c>
      <c r="AY101" s="110">
        <f>'DS_Nisovice_elektroi - DS...'!J36</f>
        <v>0</v>
      </c>
      <c r="AZ101" s="110">
        <f>'DS_Nisovice_elektroi - DS...'!F33</f>
        <v>0</v>
      </c>
      <c r="BA101" s="110">
        <f>'DS_Nisovice_elektroi - DS...'!F34</f>
        <v>0</v>
      </c>
      <c r="BB101" s="110">
        <f>'DS_Nisovice_elektroi - DS...'!F35</f>
        <v>0</v>
      </c>
      <c r="BC101" s="110">
        <f>'DS_Nisovice_elektroi - DS...'!F36</f>
        <v>0</v>
      </c>
      <c r="BD101" s="112">
        <f>'DS_Nisovice_elektroi - DS...'!F37</f>
        <v>0</v>
      </c>
      <c r="BE101" s="7"/>
      <c r="BT101" s="113" t="s">
        <v>84</v>
      </c>
      <c r="BV101" s="113" t="s">
        <v>79</v>
      </c>
      <c r="BW101" s="113" t="s">
        <v>103</v>
      </c>
      <c r="BX101" s="113" t="s">
        <v>4</v>
      </c>
      <c r="CL101" s="113" t="s">
        <v>1</v>
      </c>
      <c r="CM101" s="113" t="s">
        <v>86</v>
      </c>
    </row>
    <row r="102" s="7" customFormat="1" ht="37.5" customHeight="1">
      <c r="A102" s="102" t="s">
        <v>81</v>
      </c>
      <c r="B102" s="103"/>
      <c r="C102" s="104"/>
      <c r="D102" s="105" t="s">
        <v>104</v>
      </c>
      <c r="E102" s="105"/>
      <c r="F102" s="105"/>
      <c r="G102" s="105"/>
      <c r="H102" s="105"/>
      <c r="I102" s="106"/>
      <c r="J102" s="105" t="s">
        <v>104</v>
      </c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7">
        <f>'DS_Nisovice_demolice - DS...'!J30</f>
        <v>0</v>
      </c>
      <c r="AH102" s="106"/>
      <c r="AI102" s="106"/>
      <c r="AJ102" s="106"/>
      <c r="AK102" s="106"/>
      <c r="AL102" s="106"/>
      <c r="AM102" s="106"/>
      <c r="AN102" s="107">
        <f>SUM(AG102,AT102)</f>
        <v>0</v>
      </c>
      <c r="AO102" s="106"/>
      <c r="AP102" s="106"/>
      <c r="AQ102" s="108" t="s">
        <v>83</v>
      </c>
      <c r="AR102" s="103"/>
      <c r="AS102" s="109">
        <v>0</v>
      </c>
      <c r="AT102" s="110">
        <f>ROUND(SUM(AV102:AW102),2)</f>
        <v>0</v>
      </c>
      <c r="AU102" s="111">
        <f>'DS_Nisovice_demolice - DS...'!P125</f>
        <v>0</v>
      </c>
      <c r="AV102" s="110">
        <f>'DS_Nisovice_demolice - DS...'!J33</f>
        <v>0</v>
      </c>
      <c r="AW102" s="110">
        <f>'DS_Nisovice_demolice - DS...'!J34</f>
        <v>0</v>
      </c>
      <c r="AX102" s="110">
        <f>'DS_Nisovice_demolice - DS...'!J35</f>
        <v>0</v>
      </c>
      <c r="AY102" s="110">
        <f>'DS_Nisovice_demolice - DS...'!J36</f>
        <v>0</v>
      </c>
      <c r="AZ102" s="110">
        <f>'DS_Nisovice_demolice - DS...'!F33</f>
        <v>0</v>
      </c>
      <c r="BA102" s="110">
        <f>'DS_Nisovice_demolice - DS...'!F34</f>
        <v>0</v>
      </c>
      <c r="BB102" s="110">
        <f>'DS_Nisovice_demolice - DS...'!F35</f>
        <v>0</v>
      </c>
      <c r="BC102" s="110">
        <f>'DS_Nisovice_demolice - DS...'!F36</f>
        <v>0</v>
      </c>
      <c r="BD102" s="112">
        <f>'DS_Nisovice_demolice - DS...'!F37</f>
        <v>0</v>
      </c>
      <c r="BE102" s="7"/>
      <c r="BT102" s="113" t="s">
        <v>84</v>
      </c>
      <c r="BV102" s="113" t="s">
        <v>79</v>
      </c>
      <c r="BW102" s="113" t="s">
        <v>105</v>
      </c>
      <c r="BX102" s="113" t="s">
        <v>4</v>
      </c>
      <c r="CL102" s="113" t="s">
        <v>1</v>
      </c>
      <c r="CM102" s="113" t="s">
        <v>86</v>
      </c>
    </row>
    <row r="103" s="7" customFormat="1" ht="37.5" customHeight="1">
      <c r="A103" s="102" t="s">
        <v>81</v>
      </c>
      <c r="B103" s="103"/>
      <c r="C103" s="104"/>
      <c r="D103" s="105" t="s">
        <v>106</v>
      </c>
      <c r="E103" s="105"/>
      <c r="F103" s="105"/>
      <c r="G103" s="105"/>
      <c r="H103" s="105"/>
      <c r="I103" s="106"/>
      <c r="J103" s="105" t="s">
        <v>106</v>
      </c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7">
        <f>'DS_Nisovice_FVE - DS_Niso...'!J30</f>
        <v>0</v>
      </c>
      <c r="AH103" s="106"/>
      <c r="AI103" s="106"/>
      <c r="AJ103" s="106"/>
      <c r="AK103" s="106"/>
      <c r="AL103" s="106"/>
      <c r="AM103" s="106"/>
      <c r="AN103" s="107">
        <f>SUM(AG103,AT103)</f>
        <v>0</v>
      </c>
      <c r="AO103" s="106"/>
      <c r="AP103" s="106"/>
      <c r="AQ103" s="108" t="s">
        <v>83</v>
      </c>
      <c r="AR103" s="103"/>
      <c r="AS103" s="109">
        <v>0</v>
      </c>
      <c r="AT103" s="110">
        <f>ROUND(SUM(AV103:AW103),2)</f>
        <v>0</v>
      </c>
      <c r="AU103" s="111">
        <f>'DS_Nisovice_FVE - DS_Niso...'!P117</f>
        <v>0</v>
      </c>
      <c r="AV103" s="110">
        <f>'DS_Nisovice_FVE - DS_Niso...'!J33</f>
        <v>0</v>
      </c>
      <c r="AW103" s="110">
        <f>'DS_Nisovice_FVE - DS_Niso...'!J34</f>
        <v>0</v>
      </c>
      <c r="AX103" s="110">
        <f>'DS_Nisovice_FVE - DS_Niso...'!J35</f>
        <v>0</v>
      </c>
      <c r="AY103" s="110">
        <f>'DS_Nisovice_FVE - DS_Niso...'!J36</f>
        <v>0</v>
      </c>
      <c r="AZ103" s="110">
        <f>'DS_Nisovice_FVE - DS_Niso...'!F33</f>
        <v>0</v>
      </c>
      <c r="BA103" s="110">
        <f>'DS_Nisovice_FVE - DS_Niso...'!F34</f>
        <v>0</v>
      </c>
      <c r="BB103" s="110">
        <f>'DS_Nisovice_FVE - DS_Niso...'!F35</f>
        <v>0</v>
      </c>
      <c r="BC103" s="110">
        <f>'DS_Nisovice_FVE - DS_Niso...'!F36</f>
        <v>0</v>
      </c>
      <c r="BD103" s="112">
        <f>'DS_Nisovice_FVE - DS_Niso...'!F37</f>
        <v>0</v>
      </c>
      <c r="BE103" s="7"/>
      <c r="BT103" s="113" t="s">
        <v>84</v>
      </c>
      <c r="BV103" s="113" t="s">
        <v>79</v>
      </c>
      <c r="BW103" s="113" t="s">
        <v>107</v>
      </c>
      <c r="BX103" s="113" t="s">
        <v>4</v>
      </c>
      <c r="CL103" s="113" t="s">
        <v>1</v>
      </c>
      <c r="CM103" s="113" t="s">
        <v>86</v>
      </c>
    </row>
    <row r="104" s="7" customFormat="1" ht="37.5" customHeight="1">
      <c r="A104" s="102" t="s">
        <v>81</v>
      </c>
      <c r="B104" s="103"/>
      <c r="C104" s="104"/>
      <c r="D104" s="105" t="s">
        <v>108</v>
      </c>
      <c r="E104" s="105"/>
      <c r="F104" s="105"/>
      <c r="G104" s="105"/>
      <c r="H104" s="105"/>
      <c r="I104" s="106"/>
      <c r="J104" s="105" t="s">
        <v>109</v>
      </c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7">
        <f>'DS_Nisovice_zp_ploch - DS...'!J30</f>
        <v>0</v>
      </c>
      <c r="AH104" s="106"/>
      <c r="AI104" s="106"/>
      <c r="AJ104" s="106"/>
      <c r="AK104" s="106"/>
      <c r="AL104" s="106"/>
      <c r="AM104" s="106"/>
      <c r="AN104" s="107">
        <f>SUM(AG104,AT104)</f>
        <v>0</v>
      </c>
      <c r="AO104" s="106"/>
      <c r="AP104" s="106"/>
      <c r="AQ104" s="108" t="s">
        <v>83</v>
      </c>
      <c r="AR104" s="103"/>
      <c r="AS104" s="114">
        <v>0</v>
      </c>
      <c r="AT104" s="115">
        <f>ROUND(SUM(AV104:AW104),2)</f>
        <v>0</v>
      </c>
      <c r="AU104" s="116">
        <f>'DS_Nisovice_zp_ploch - DS...'!P128</f>
        <v>0</v>
      </c>
      <c r="AV104" s="115">
        <f>'DS_Nisovice_zp_ploch - DS...'!J33</f>
        <v>0</v>
      </c>
      <c r="AW104" s="115">
        <f>'DS_Nisovice_zp_ploch - DS...'!J34</f>
        <v>0</v>
      </c>
      <c r="AX104" s="115">
        <f>'DS_Nisovice_zp_ploch - DS...'!J35</f>
        <v>0</v>
      </c>
      <c r="AY104" s="115">
        <f>'DS_Nisovice_zp_ploch - DS...'!J36</f>
        <v>0</v>
      </c>
      <c r="AZ104" s="115">
        <f>'DS_Nisovice_zp_ploch - DS...'!F33</f>
        <v>0</v>
      </c>
      <c r="BA104" s="115">
        <f>'DS_Nisovice_zp_ploch - DS...'!F34</f>
        <v>0</v>
      </c>
      <c r="BB104" s="115">
        <f>'DS_Nisovice_zp_ploch - DS...'!F35</f>
        <v>0</v>
      </c>
      <c r="BC104" s="115">
        <f>'DS_Nisovice_zp_ploch - DS...'!F36</f>
        <v>0</v>
      </c>
      <c r="BD104" s="117">
        <f>'DS_Nisovice_zp_ploch - DS...'!F37</f>
        <v>0</v>
      </c>
      <c r="BE104" s="7"/>
      <c r="BT104" s="113" t="s">
        <v>84</v>
      </c>
      <c r="BV104" s="113" t="s">
        <v>79</v>
      </c>
      <c r="BW104" s="113" t="s">
        <v>110</v>
      </c>
      <c r="BX104" s="113" t="s">
        <v>4</v>
      </c>
      <c r="CL104" s="113" t="s">
        <v>1</v>
      </c>
      <c r="CM104" s="113" t="s">
        <v>86</v>
      </c>
    </row>
    <row r="105" s="2" customFormat="1" ht="30" customHeight="1">
      <c r="A105" s="36"/>
      <c r="B105" s="37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7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="2" customFormat="1" ht="6.96" customHeight="1">
      <c r="A106" s="36"/>
      <c r="B106" s="58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37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</sheetData>
  <mergeCells count="78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O85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94:AP94"/>
  </mergeCells>
  <hyperlinks>
    <hyperlink ref="A95" location="'DS_Nisovice - DS_Nisovice...'!C2" display="/"/>
    <hyperlink ref="A96" location="'DS_Nisovice_pripoj - DS_N...'!C2" display="/"/>
    <hyperlink ref="A97" location="'DS_Nisovice_destova - DS_...'!C2" display="/"/>
    <hyperlink ref="A98" location="'DS_Nisovice_ZTI - DS_Niso...'!C2" display="/"/>
    <hyperlink ref="A99" location="'DS_Nisovice_vytapeni - DS...'!C2" display="/"/>
    <hyperlink ref="A100" location="'DS_Nisovice_VZT - DS_Niso...'!C2" display="/"/>
    <hyperlink ref="A101" location="'DS_Nisovice_elektroi - DS...'!C2" display="/"/>
    <hyperlink ref="A102" location="'DS_Nisovice_demolice - DS...'!C2" display="/"/>
    <hyperlink ref="A103" location="'DS_Nisovice_FVE - DS_Niso...'!C2" display="/"/>
    <hyperlink ref="A104" location="'DS_Nisovice_zp_ploch - DS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="1" customFormat="1" ht="24.96" customHeight="1">
      <c r="B4" s="20"/>
      <c r="D4" s="21" t="s">
        <v>111</v>
      </c>
      <c r="L4" s="20"/>
      <c r="M4" s="118" t="s">
        <v>10</v>
      </c>
      <c r="AT4" s="17" t="s">
        <v>3</v>
      </c>
    </row>
    <row r="5" s="1" customFormat="1" ht="6.96" customHeight="1">
      <c r="B5" s="20"/>
      <c r="L5" s="20"/>
    </row>
    <row r="6" s="1" customFormat="1" ht="12" customHeight="1">
      <c r="B6" s="20"/>
      <c r="D6" s="30" t="s">
        <v>16</v>
      </c>
      <c r="L6" s="20"/>
    </row>
    <row r="7" s="1" customFormat="1" ht="16.5" customHeight="1">
      <c r="B7" s="20"/>
      <c r="E7" s="119" t="str">
        <f>'Rekapitulace stavby'!K6</f>
        <v>Dětská skupina, p.č.st 24/1 a p.č. 39/6 v k.ú. Nišovice</v>
      </c>
      <c r="F7" s="30"/>
      <c r="G7" s="30"/>
      <c r="H7" s="30"/>
      <c r="L7" s="20"/>
    </row>
    <row r="8" s="2" customFormat="1" ht="12" customHeight="1">
      <c r="A8" s="36"/>
      <c r="B8" s="37"/>
      <c r="C8" s="36"/>
      <c r="D8" s="30" t="s">
        <v>112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1811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30" t="s">
        <v>18</v>
      </c>
      <c r="E11" s="36"/>
      <c r="F11" s="25" t="s">
        <v>1</v>
      </c>
      <c r="G11" s="36"/>
      <c r="H11" s="36"/>
      <c r="I11" s="30" t="s">
        <v>19</v>
      </c>
      <c r="J11" s="25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20</v>
      </c>
      <c r="E12" s="36"/>
      <c r="F12" s="25" t="s">
        <v>21</v>
      </c>
      <c r="G12" s="36"/>
      <c r="H12" s="36"/>
      <c r="I12" s="30" t="s">
        <v>22</v>
      </c>
      <c r="J12" s="67" t="str">
        <f>'Rekapitulace stavby'!AN8</f>
        <v>5. 3. 2025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24</v>
      </c>
      <c r="E14" s="36"/>
      <c r="F14" s="36"/>
      <c r="G14" s="36"/>
      <c r="H14" s="36"/>
      <c r="I14" s="30" t="s">
        <v>25</v>
      </c>
      <c r="J14" s="25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5" t="s">
        <v>26</v>
      </c>
      <c r="F15" s="36"/>
      <c r="G15" s="36"/>
      <c r="H15" s="36"/>
      <c r="I15" s="30" t="s">
        <v>27</v>
      </c>
      <c r="J15" s="25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30" t="s">
        <v>28</v>
      </c>
      <c r="E17" s="36"/>
      <c r="F17" s="36"/>
      <c r="G17" s="36"/>
      <c r="H17" s="36"/>
      <c r="I17" s="30" t="s">
        <v>25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30" t="s">
        <v>27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30" t="s">
        <v>30</v>
      </c>
      <c r="E20" s="36"/>
      <c r="F20" s="36"/>
      <c r="G20" s="36"/>
      <c r="H20" s="36"/>
      <c r="I20" s="30" t="s">
        <v>25</v>
      </c>
      <c r="J20" s="25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5" t="s">
        <v>31</v>
      </c>
      <c r="F21" s="36"/>
      <c r="G21" s="36"/>
      <c r="H21" s="36"/>
      <c r="I21" s="30" t="s">
        <v>27</v>
      </c>
      <c r="J21" s="25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30" t="s">
        <v>32</v>
      </c>
      <c r="E23" s="36"/>
      <c r="F23" s="36"/>
      <c r="G23" s="36"/>
      <c r="H23" s="36"/>
      <c r="I23" s="30" t="s">
        <v>25</v>
      </c>
      <c r="J23" s="25" t="str">
        <f>IF('Rekapitulace stavby'!AN19="","",'Rekapitulace stavby'!AN19)</f>
        <v/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5" t="str">
        <f>IF('Rekapitulace stavby'!E20="","",'Rekapitulace stavby'!E20)</f>
        <v xml:space="preserve"> </v>
      </c>
      <c r="F24" s="36"/>
      <c r="G24" s="36"/>
      <c r="H24" s="36"/>
      <c r="I24" s="30" t="s">
        <v>27</v>
      </c>
      <c r="J24" s="25" t="str">
        <f>IF('Rekapitulace stavby'!AN20="","",'Rekapitulace stavby'!AN20)</f>
        <v/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30" t="s">
        <v>35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20"/>
      <c r="B27" s="121"/>
      <c r="C27" s="120"/>
      <c r="D27" s="120"/>
      <c r="E27" s="34" t="s">
        <v>1</v>
      </c>
      <c r="F27" s="34"/>
      <c r="G27" s="34"/>
      <c r="H27" s="34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37"/>
      <c r="C30" s="36"/>
      <c r="D30" s="123" t="s">
        <v>37</v>
      </c>
      <c r="E30" s="36"/>
      <c r="F30" s="36"/>
      <c r="G30" s="36"/>
      <c r="H30" s="36"/>
      <c r="I30" s="36"/>
      <c r="J30" s="94">
        <f>ROUND(J117,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8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6"/>
      <c r="F32" s="41" t="s">
        <v>39</v>
      </c>
      <c r="G32" s="36"/>
      <c r="H32" s="36"/>
      <c r="I32" s="41" t="s">
        <v>38</v>
      </c>
      <c r="J32" s="41" t="s">
        <v>40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124" t="s">
        <v>41</v>
      </c>
      <c r="E33" s="30" t="s">
        <v>42</v>
      </c>
      <c r="F33" s="125">
        <f>ROUND((SUM(BE117:BE120)),  2)</f>
        <v>0</v>
      </c>
      <c r="G33" s="36"/>
      <c r="H33" s="36"/>
      <c r="I33" s="126">
        <v>0.20999999999999999</v>
      </c>
      <c r="J33" s="125">
        <f>ROUND(((SUM(BE117:BE120))*I33),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0" t="s">
        <v>43</v>
      </c>
      <c r="F34" s="125">
        <f>ROUND((SUM(BF117:BF120)),  2)</f>
        <v>0</v>
      </c>
      <c r="G34" s="36"/>
      <c r="H34" s="36"/>
      <c r="I34" s="126">
        <v>0.12</v>
      </c>
      <c r="J34" s="125">
        <f>ROUND(((SUM(BF117:BF120))*I34),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44</v>
      </c>
      <c r="F35" s="125">
        <f>ROUND((SUM(BG117:BG120)),  2)</f>
        <v>0</v>
      </c>
      <c r="G35" s="36"/>
      <c r="H35" s="36"/>
      <c r="I35" s="126">
        <v>0.20999999999999999</v>
      </c>
      <c r="J35" s="125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45</v>
      </c>
      <c r="F36" s="125">
        <f>ROUND((SUM(BH117:BH120)),  2)</f>
        <v>0</v>
      </c>
      <c r="G36" s="36"/>
      <c r="H36" s="36"/>
      <c r="I36" s="126">
        <v>0.12</v>
      </c>
      <c r="J36" s="125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46</v>
      </c>
      <c r="F37" s="125">
        <f>ROUND((SUM(BI117:BI120)),  2)</f>
        <v>0</v>
      </c>
      <c r="G37" s="36"/>
      <c r="H37" s="36"/>
      <c r="I37" s="126">
        <v>0</v>
      </c>
      <c r="J37" s="125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37"/>
      <c r="C39" s="127"/>
      <c r="D39" s="128" t="s">
        <v>47</v>
      </c>
      <c r="E39" s="79"/>
      <c r="F39" s="79"/>
      <c r="G39" s="129" t="s">
        <v>48</v>
      </c>
      <c r="H39" s="130" t="s">
        <v>49</v>
      </c>
      <c r="I39" s="79"/>
      <c r="J39" s="131">
        <f>SUM(J30:J37)</f>
        <v>0</v>
      </c>
      <c r="K39" s="132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53"/>
      <c r="D50" s="54" t="s">
        <v>50</v>
      </c>
      <c r="E50" s="55"/>
      <c r="F50" s="55"/>
      <c r="G50" s="54" t="s">
        <v>51</v>
      </c>
      <c r="H50" s="55"/>
      <c r="I50" s="55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52</v>
      </c>
      <c r="E61" s="39"/>
      <c r="F61" s="133" t="s">
        <v>53</v>
      </c>
      <c r="G61" s="56" t="s">
        <v>52</v>
      </c>
      <c r="H61" s="39"/>
      <c r="I61" s="39"/>
      <c r="J61" s="134" t="s">
        <v>53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54</v>
      </c>
      <c r="E65" s="57"/>
      <c r="F65" s="57"/>
      <c r="G65" s="54" t="s">
        <v>55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52</v>
      </c>
      <c r="E76" s="39"/>
      <c r="F76" s="133" t="s">
        <v>53</v>
      </c>
      <c r="G76" s="56" t="s">
        <v>52</v>
      </c>
      <c r="H76" s="39"/>
      <c r="I76" s="39"/>
      <c r="J76" s="134" t="s">
        <v>53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114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19" t="str">
        <f>E7</f>
        <v>Dětská skupina, p.č.st 24/1 a p.č. 39/6 v k.ú. Nišovice</v>
      </c>
      <c r="F85" s="30"/>
      <c r="G85" s="30"/>
      <c r="H85" s="30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112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DS_Nisovice_FVE - DS_Nisovice_FVE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6"/>
      <c r="E89" s="36"/>
      <c r="F89" s="25" t="str">
        <f>F12</f>
        <v>p.č.st 24/1 a p.č. 39/6 v k.ú. Nišovice</v>
      </c>
      <c r="G89" s="36"/>
      <c r="H89" s="36"/>
      <c r="I89" s="30" t="s">
        <v>22</v>
      </c>
      <c r="J89" s="67" t="str">
        <f>IF(J12="","",J12)</f>
        <v>5. 3. 2025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6"/>
      <c r="E91" s="36"/>
      <c r="F91" s="25" t="str">
        <f>E15</f>
        <v>Obec Nišovice</v>
      </c>
      <c r="G91" s="36"/>
      <c r="H91" s="36"/>
      <c r="I91" s="30" t="s">
        <v>30</v>
      </c>
      <c r="J91" s="34" t="str">
        <f>E21</f>
        <v>Ing. Pavel Drobil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28</v>
      </c>
      <c r="D92" s="36"/>
      <c r="E92" s="36"/>
      <c r="F92" s="25" t="str">
        <f>IF(E18="","",E18)</f>
        <v>Vyplň údaj</v>
      </c>
      <c r="G92" s="36"/>
      <c r="H92" s="36"/>
      <c r="I92" s="30" t="s">
        <v>32</v>
      </c>
      <c r="J92" s="34" t="str">
        <f>E24</f>
        <v xml:space="preserve"> 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35" t="s">
        <v>115</v>
      </c>
      <c r="D94" s="127"/>
      <c r="E94" s="127"/>
      <c r="F94" s="127"/>
      <c r="G94" s="127"/>
      <c r="H94" s="127"/>
      <c r="I94" s="127"/>
      <c r="J94" s="136" t="s">
        <v>116</v>
      </c>
      <c r="K94" s="127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37" t="s">
        <v>117</v>
      </c>
      <c r="D96" s="36"/>
      <c r="E96" s="36"/>
      <c r="F96" s="36"/>
      <c r="G96" s="36"/>
      <c r="H96" s="36"/>
      <c r="I96" s="36"/>
      <c r="J96" s="94">
        <f>J117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7" t="s">
        <v>118</v>
      </c>
    </row>
    <row r="97" s="9" customFormat="1" ht="24.96" customHeight="1">
      <c r="A97" s="9"/>
      <c r="B97" s="138"/>
      <c r="C97" s="9"/>
      <c r="D97" s="139" t="s">
        <v>1812</v>
      </c>
      <c r="E97" s="140"/>
      <c r="F97" s="140"/>
      <c r="G97" s="140"/>
      <c r="H97" s="140"/>
      <c r="I97" s="140"/>
      <c r="J97" s="141">
        <f>J118</f>
        <v>0</v>
      </c>
      <c r="K97" s="9"/>
      <c r="L97" s="13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6"/>
      <c r="B98" s="37"/>
      <c r="C98" s="36"/>
      <c r="D98" s="36"/>
      <c r="E98" s="36"/>
      <c r="F98" s="36"/>
      <c r="G98" s="36"/>
      <c r="H98" s="36"/>
      <c r="I98" s="36"/>
      <c r="J98" s="36"/>
      <c r="K98" s="36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="2" customFormat="1" ht="6.96" customHeight="1">
      <c r="A99" s="36"/>
      <c r="B99" s="58"/>
      <c r="C99" s="59"/>
      <c r="D99" s="59"/>
      <c r="E99" s="59"/>
      <c r="F99" s="59"/>
      <c r="G99" s="59"/>
      <c r="H99" s="59"/>
      <c r="I99" s="59"/>
      <c r="J99" s="59"/>
      <c r="K99" s="59"/>
      <c r="L99" s="53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3" s="2" customFormat="1" ht="6.96" customHeight="1">
      <c r="A103" s="36"/>
      <c r="B103" s="60"/>
      <c r="C103" s="61"/>
      <c r="D103" s="61"/>
      <c r="E103" s="61"/>
      <c r="F103" s="61"/>
      <c r="G103" s="61"/>
      <c r="H103" s="61"/>
      <c r="I103" s="61"/>
      <c r="J103" s="61"/>
      <c r="K103" s="61"/>
      <c r="L103" s="53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24.96" customHeight="1">
      <c r="A104" s="36"/>
      <c r="B104" s="37"/>
      <c r="C104" s="21" t="s">
        <v>144</v>
      </c>
      <c r="D104" s="36"/>
      <c r="E104" s="36"/>
      <c r="F104" s="36"/>
      <c r="G104" s="36"/>
      <c r="H104" s="36"/>
      <c r="I104" s="36"/>
      <c r="J104" s="36"/>
      <c r="K104" s="36"/>
      <c r="L104" s="53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="2" customFormat="1" ht="6.96" customHeight="1">
      <c r="A105" s="36"/>
      <c r="B105" s="37"/>
      <c r="C105" s="36"/>
      <c r="D105" s="36"/>
      <c r="E105" s="36"/>
      <c r="F105" s="36"/>
      <c r="G105" s="36"/>
      <c r="H105" s="36"/>
      <c r="I105" s="36"/>
      <c r="J105" s="36"/>
      <c r="K105" s="36"/>
      <c r="L105" s="53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="2" customFormat="1" ht="12" customHeight="1">
      <c r="A106" s="36"/>
      <c r="B106" s="37"/>
      <c r="C106" s="30" t="s">
        <v>16</v>
      </c>
      <c r="D106" s="36"/>
      <c r="E106" s="36"/>
      <c r="F106" s="36"/>
      <c r="G106" s="36"/>
      <c r="H106" s="36"/>
      <c r="I106" s="36"/>
      <c r="J106" s="36"/>
      <c r="K106" s="36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16.5" customHeight="1">
      <c r="A107" s="36"/>
      <c r="B107" s="37"/>
      <c r="C107" s="36"/>
      <c r="D107" s="36"/>
      <c r="E107" s="119" t="str">
        <f>E7</f>
        <v>Dětská skupina, p.č.st 24/1 a p.č. 39/6 v k.ú. Nišovice</v>
      </c>
      <c r="F107" s="30"/>
      <c r="G107" s="30"/>
      <c r="H107" s="30"/>
      <c r="I107" s="36"/>
      <c r="J107" s="36"/>
      <c r="K107" s="36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12" customHeight="1">
      <c r="A108" s="36"/>
      <c r="B108" s="37"/>
      <c r="C108" s="30" t="s">
        <v>112</v>
      </c>
      <c r="D108" s="36"/>
      <c r="E108" s="36"/>
      <c r="F108" s="36"/>
      <c r="G108" s="36"/>
      <c r="H108" s="36"/>
      <c r="I108" s="36"/>
      <c r="J108" s="36"/>
      <c r="K108" s="36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6.5" customHeight="1">
      <c r="A109" s="36"/>
      <c r="B109" s="37"/>
      <c r="C109" s="36"/>
      <c r="D109" s="36"/>
      <c r="E109" s="65" t="str">
        <f>E9</f>
        <v>DS_Nisovice_FVE - DS_Nisovice_FVE</v>
      </c>
      <c r="F109" s="36"/>
      <c r="G109" s="36"/>
      <c r="H109" s="36"/>
      <c r="I109" s="36"/>
      <c r="J109" s="36"/>
      <c r="K109" s="36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6.96" customHeight="1">
      <c r="A110" s="36"/>
      <c r="B110" s="37"/>
      <c r="C110" s="36"/>
      <c r="D110" s="36"/>
      <c r="E110" s="36"/>
      <c r="F110" s="36"/>
      <c r="G110" s="36"/>
      <c r="H110" s="36"/>
      <c r="I110" s="36"/>
      <c r="J110" s="36"/>
      <c r="K110" s="36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2" customHeight="1">
      <c r="A111" s="36"/>
      <c r="B111" s="37"/>
      <c r="C111" s="30" t="s">
        <v>20</v>
      </c>
      <c r="D111" s="36"/>
      <c r="E111" s="36"/>
      <c r="F111" s="25" t="str">
        <f>F12</f>
        <v>p.č.st 24/1 a p.č. 39/6 v k.ú. Nišovice</v>
      </c>
      <c r="G111" s="36"/>
      <c r="H111" s="36"/>
      <c r="I111" s="30" t="s">
        <v>22</v>
      </c>
      <c r="J111" s="67" t="str">
        <f>IF(J12="","",J12)</f>
        <v>5. 3. 2025</v>
      </c>
      <c r="K111" s="36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37"/>
      <c r="C112" s="36"/>
      <c r="D112" s="36"/>
      <c r="E112" s="36"/>
      <c r="F112" s="36"/>
      <c r="G112" s="36"/>
      <c r="H112" s="36"/>
      <c r="I112" s="36"/>
      <c r="J112" s="36"/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5.15" customHeight="1">
      <c r="A113" s="36"/>
      <c r="B113" s="37"/>
      <c r="C113" s="30" t="s">
        <v>24</v>
      </c>
      <c r="D113" s="36"/>
      <c r="E113" s="36"/>
      <c r="F113" s="25" t="str">
        <f>E15</f>
        <v>Obec Nišovice</v>
      </c>
      <c r="G113" s="36"/>
      <c r="H113" s="36"/>
      <c r="I113" s="30" t="s">
        <v>30</v>
      </c>
      <c r="J113" s="34" t="str">
        <f>E21</f>
        <v>Ing. Pavel Drobil</v>
      </c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5.15" customHeight="1">
      <c r="A114" s="36"/>
      <c r="B114" s="37"/>
      <c r="C114" s="30" t="s">
        <v>28</v>
      </c>
      <c r="D114" s="36"/>
      <c r="E114" s="36"/>
      <c r="F114" s="25" t="str">
        <f>IF(E18="","",E18)</f>
        <v>Vyplň údaj</v>
      </c>
      <c r="G114" s="36"/>
      <c r="H114" s="36"/>
      <c r="I114" s="30" t="s">
        <v>32</v>
      </c>
      <c r="J114" s="34" t="str">
        <f>E24</f>
        <v xml:space="preserve"> </v>
      </c>
      <c r="K114" s="36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0.32" customHeight="1">
      <c r="A115" s="36"/>
      <c r="B115" s="37"/>
      <c r="C115" s="36"/>
      <c r="D115" s="36"/>
      <c r="E115" s="36"/>
      <c r="F115" s="36"/>
      <c r="G115" s="36"/>
      <c r="H115" s="36"/>
      <c r="I115" s="36"/>
      <c r="J115" s="36"/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10" customFormat="1" ht="29.28" customHeight="1">
      <c r="A116" s="142"/>
      <c r="B116" s="143"/>
      <c r="C116" s="144" t="s">
        <v>145</v>
      </c>
      <c r="D116" s="145" t="s">
        <v>62</v>
      </c>
      <c r="E116" s="145" t="s">
        <v>58</v>
      </c>
      <c r="F116" s="145" t="s">
        <v>59</v>
      </c>
      <c r="G116" s="145" t="s">
        <v>146</v>
      </c>
      <c r="H116" s="145" t="s">
        <v>147</v>
      </c>
      <c r="I116" s="145" t="s">
        <v>148</v>
      </c>
      <c r="J116" s="146" t="s">
        <v>116</v>
      </c>
      <c r="K116" s="147" t="s">
        <v>149</v>
      </c>
      <c r="L116" s="148"/>
      <c r="M116" s="84" t="s">
        <v>1</v>
      </c>
      <c r="N116" s="85" t="s">
        <v>41</v>
      </c>
      <c r="O116" s="85" t="s">
        <v>150</v>
      </c>
      <c r="P116" s="85" t="s">
        <v>151</v>
      </c>
      <c r="Q116" s="85" t="s">
        <v>152</v>
      </c>
      <c r="R116" s="85" t="s">
        <v>153</v>
      </c>
      <c r="S116" s="85" t="s">
        <v>154</v>
      </c>
      <c r="T116" s="86" t="s">
        <v>155</v>
      </c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</row>
    <row r="117" s="2" customFormat="1" ht="22.8" customHeight="1">
      <c r="A117" s="36"/>
      <c r="B117" s="37"/>
      <c r="C117" s="91" t="s">
        <v>156</v>
      </c>
      <c r="D117" s="36"/>
      <c r="E117" s="36"/>
      <c r="F117" s="36"/>
      <c r="G117" s="36"/>
      <c r="H117" s="36"/>
      <c r="I117" s="36"/>
      <c r="J117" s="149">
        <f>BK117</f>
        <v>0</v>
      </c>
      <c r="K117" s="36"/>
      <c r="L117" s="37"/>
      <c r="M117" s="87"/>
      <c r="N117" s="71"/>
      <c r="O117" s="88"/>
      <c r="P117" s="150">
        <f>P118</f>
        <v>0</v>
      </c>
      <c r="Q117" s="88"/>
      <c r="R117" s="150">
        <f>R118</f>
        <v>0</v>
      </c>
      <c r="S117" s="88"/>
      <c r="T117" s="151">
        <f>T118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7" t="s">
        <v>76</v>
      </c>
      <c r="AU117" s="17" t="s">
        <v>118</v>
      </c>
      <c r="BK117" s="152">
        <f>BK118</f>
        <v>0</v>
      </c>
    </row>
    <row r="118" s="11" customFormat="1" ht="25.92" customHeight="1">
      <c r="A118" s="11"/>
      <c r="B118" s="153"/>
      <c r="C118" s="11"/>
      <c r="D118" s="154" t="s">
        <v>76</v>
      </c>
      <c r="E118" s="155" t="s">
        <v>812</v>
      </c>
      <c r="F118" s="155" t="s">
        <v>1813</v>
      </c>
      <c r="G118" s="11"/>
      <c r="H118" s="11"/>
      <c r="I118" s="156"/>
      <c r="J118" s="157">
        <f>BK118</f>
        <v>0</v>
      </c>
      <c r="K118" s="11"/>
      <c r="L118" s="153"/>
      <c r="M118" s="158"/>
      <c r="N118" s="159"/>
      <c r="O118" s="159"/>
      <c r="P118" s="160">
        <f>SUM(P119:P120)</f>
        <v>0</v>
      </c>
      <c r="Q118" s="159"/>
      <c r="R118" s="160">
        <f>SUM(R119:R120)</f>
        <v>0</v>
      </c>
      <c r="S118" s="159"/>
      <c r="T118" s="161">
        <f>SUM(T119:T120)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154" t="s">
        <v>84</v>
      </c>
      <c r="AT118" s="162" t="s">
        <v>76</v>
      </c>
      <c r="AU118" s="162" t="s">
        <v>77</v>
      </c>
      <c r="AY118" s="154" t="s">
        <v>158</v>
      </c>
      <c r="BK118" s="163">
        <f>SUM(BK119:BK120)</f>
        <v>0</v>
      </c>
    </row>
    <row r="119" s="2" customFormat="1" ht="24.15" customHeight="1">
      <c r="A119" s="36"/>
      <c r="B119" s="164"/>
      <c r="C119" s="165" t="s">
        <v>84</v>
      </c>
      <c r="D119" s="165" t="s">
        <v>159</v>
      </c>
      <c r="E119" s="166" t="s">
        <v>1814</v>
      </c>
      <c r="F119" s="167" t="s">
        <v>1815</v>
      </c>
      <c r="G119" s="168" t="s">
        <v>1816</v>
      </c>
      <c r="H119" s="169">
        <v>1</v>
      </c>
      <c r="I119" s="170"/>
      <c r="J119" s="171">
        <f>ROUND(I119*H119,2)</f>
        <v>0</v>
      </c>
      <c r="K119" s="172"/>
      <c r="L119" s="37"/>
      <c r="M119" s="173" t="s">
        <v>1</v>
      </c>
      <c r="N119" s="174" t="s">
        <v>42</v>
      </c>
      <c r="O119" s="75"/>
      <c r="P119" s="175">
        <f>O119*H119</f>
        <v>0</v>
      </c>
      <c r="Q119" s="175">
        <v>0</v>
      </c>
      <c r="R119" s="175">
        <f>Q119*H119</f>
        <v>0</v>
      </c>
      <c r="S119" s="175">
        <v>0</v>
      </c>
      <c r="T119" s="176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77" t="s">
        <v>163</v>
      </c>
      <c r="AT119" s="177" t="s">
        <v>159</v>
      </c>
      <c r="AU119" s="177" t="s">
        <v>84</v>
      </c>
      <c r="AY119" s="17" t="s">
        <v>158</v>
      </c>
      <c r="BE119" s="178">
        <f>IF(N119="základní",J119,0)</f>
        <v>0</v>
      </c>
      <c r="BF119" s="178">
        <f>IF(N119="snížená",J119,0)</f>
        <v>0</v>
      </c>
      <c r="BG119" s="178">
        <f>IF(N119="zákl. přenesená",J119,0)</f>
        <v>0</v>
      </c>
      <c r="BH119" s="178">
        <f>IF(N119="sníž. přenesená",J119,0)</f>
        <v>0</v>
      </c>
      <c r="BI119" s="178">
        <f>IF(N119="nulová",J119,0)</f>
        <v>0</v>
      </c>
      <c r="BJ119" s="17" t="s">
        <v>84</v>
      </c>
      <c r="BK119" s="178">
        <f>ROUND(I119*H119,2)</f>
        <v>0</v>
      </c>
      <c r="BL119" s="17" t="s">
        <v>163</v>
      </c>
      <c r="BM119" s="177" t="s">
        <v>86</v>
      </c>
    </row>
    <row r="120" s="2" customFormat="1">
      <c r="A120" s="36"/>
      <c r="B120" s="37"/>
      <c r="C120" s="36"/>
      <c r="D120" s="180" t="s">
        <v>581</v>
      </c>
      <c r="E120" s="36"/>
      <c r="F120" s="197" t="s">
        <v>1817</v>
      </c>
      <c r="G120" s="36"/>
      <c r="H120" s="36"/>
      <c r="I120" s="198"/>
      <c r="J120" s="36"/>
      <c r="K120" s="36"/>
      <c r="L120" s="37"/>
      <c r="M120" s="217"/>
      <c r="N120" s="218"/>
      <c r="O120" s="210"/>
      <c r="P120" s="210"/>
      <c r="Q120" s="210"/>
      <c r="R120" s="210"/>
      <c r="S120" s="210"/>
      <c r="T120" s="219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7" t="s">
        <v>581</v>
      </c>
      <c r="AU120" s="17" t="s">
        <v>84</v>
      </c>
    </row>
    <row r="121" s="2" customFormat="1" ht="6.96" customHeight="1">
      <c r="A121" s="36"/>
      <c r="B121" s="58"/>
      <c r="C121" s="59"/>
      <c r="D121" s="59"/>
      <c r="E121" s="59"/>
      <c r="F121" s="59"/>
      <c r="G121" s="59"/>
      <c r="H121" s="59"/>
      <c r="I121" s="59"/>
      <c r="J121" s="59"/>
      <c r="K121" s="59"/>
      <c r="L121" s="37"/>
      <c r="M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</sheetData>
  <autoFilter ref="C116:K120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110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="1" customFormat="1" ht="24.96" customHeight="1">
      <c r="B4" s="20"/>
      <c r="D4" s="21" t="s">
        <v>111</v>
      </c>
      <c r="L4" s="20"/>
      <c r="M4" s="118" t="s">
        <v>10</v>
      </c>
      <c r="AT4" s="17" t="s">
        <v>3</v>
      </c>
    </row>
    <row r="5" s="1" customFormat="1" ht="6.96" customHeight="1">
      <c r="B5" s="20"/>
      <c r="L5" s="20"/>
    </row>
    <row r="6" s="1" customFormat="1" ht="12" customHeight="1">
      <c r="B6" s="20"/>
      <c r="D6" s="30" t="s">
        <v>16</v>
      </c>
      <c r="L6" s="20"/>
    </row>
    <row r="7" s="1" customFormat="1" ht="16.5" customHeight="1">
      <c r="B7" s="20"/>
      <c r="E7" s="119" t="str">
        <f>'Rekapitulace stavby'!K6</f>
        <v>Dětská skupina, p.č.st 24/1 a p.č. 39/6 v k.ú. Nišovice</v>
      </c>
      <c r="F7" s="30"/>
      <c r="G7" s="30"/>
      <c r="H7" s="30"/>
      <c r="L7" s="20"/>
    </row>
    <row r="8" s="2" customFormat="1" ht="12" customHeight="1">
      <c r="A8" s="36"/>
      <c r="B8" s="37"/>
      <c r="C8" s="36"/>
      <c r="D8" s="30" t="s">
        <v>112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1818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30" t="s">
        <v>18</v>
      </c>
      <c r="E11" s="36"/>
      <c r="F11" s="25" t="s">
        <v>1</v>
      </c>
      <c r="G11" s="36"/>
      <c r="H11" s="36"/>
      <c r="I11" s="30" t="s">
        <v>19</v>
      </c>
      <c r="J11" s="25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20</v>
      </c>
      <c r="E12" s="36"/>
      <c r="F12" s="25" t="s">
        <v>33</v>
      </c>
      <c r="G12" s="36"/>
      <c r="H12" s="36"/>
      <c r="I12" s="30" t="s">
        <v>22</v>
      </c>
      <c r="J12" s="67" t="str">
        <f>'Rekapitulace stavby'!AN8</f>
        <v>5. 3. 2025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24</v>
      </c>
      <c r="E14" s="36"/>
      <c r="F14" s="36"/>
      <c r="G14" s="36"/>
      <c r="H14" s="36"/>
      <c r="I14" s="30" t="s">
        <v>25</v>
      </c>
      <c r="J14" s="25" t="str">
        <f>IF('Rekapitulace stavby'!AN10="","",'Rekapitulace stavby'!AN10)</f>
        <v/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5" t="str">
        <f>IF('Rekapitulace stavby'!E11="","",'Rekapitulace stavby'!E11)</f>
        <v>Obec Nišovice</v>
      </c>
      <c r="F15" s="36"/>
      <c r="G15" s="36"/>
      <c r="H15" s="36"/>
      <c r="I15" s="30" t="s">
        <v>27</v>
      </c>
      <c r="J15" s="25" t="str">
        <f>IF('Rekapitulace stavby'!AN11="","",'Rekapitulace stavby'!AN11)</f>
        <v/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30" t="s">
        <v>28</v>
      </c>
      <c r="E17" s="36"/>
      <c r="F17" s="36"/>
      <c r="G17" s="36"/>
      <c r="H17" s="36"/>
      <c r="I17" s="30" t="s">
        <v>25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30" t="s">
        <v>27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30" t="s">
        <v>30</v>
      </c>
      <c r="E20" s="36"/>
      <c r="F20" s="36"/>
      <c r="G20" s="36"/>
      <c r="H20" s="36"/>
      <c r="I20" s="30" t="s">
        <v>25</v>
      </c>
      <c r="J20" s="25" t="str">
        <f>IF('Rekapitulace stavby'!AN16="","",'Rekapitulace stavby'!AN16)</f>
        <v/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5" t="str">
        <f>IF('Rekapitulace stavby'!E17="","",'Rekapitulace stavby'!E17)</f>
        <v>Ing. Pavel Drobil</v>
      </c>
      <c r="F21" s="36"/>
      <c r="G21" s="36"/>
      <c r="H21" s="36"/>
      <c r="I21" s="30" t="s">
        <v>27</v>
      </c>
      <c r="J21" s="25" t="str">
        <f>IF('Rekapitulace stavby'!AN17="","",'Rekapitulace stavby'!AN17)</f>
        <v/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30" t="s">
        <v>32</v>
      </c>
      <c r="E23" s="36"/>
      <c r="F23" s="36"/>
      <c r="G23" s="36"/>
      <c r="H23" s="36"/>
      <c r="I23" s="30" t="s">
        <v>25</v>
      </c>
      <c r="J23" s="25" t="str">
        <f>IF('Rekapitulace stavby'!AN19="","",'Rekapitulace stavby'!AN19)</f>
        <v/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5" t="str">
        <f>IF('Rekapitulace stavby'!E20="","",'Rekapitulace stavby'!E20)</f>
        <v xml:space="preserve"> </v>
      </c>
      <c r="F24" s="36"/>
      <c r="G24" s="36"/>
      <c r="H24" s="36"/>
      <c r="I24" s="30" t="s">
        <v>27</v>
      </c>
      <c r="J24" s="25" t="str">
        <f>IF('Rekapitulace stavby'!AN20="","",'Rekapitulace stavby'!AN20)</f>
        <v/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30" t="s">
        <v>35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20"/>
      <c r="B27" s="121"/>
      <c r="C27" s="120"/>
      <c r="D27" s="120"/>
      <c r="E27" s="34" t="s">
        <v>1</v>
      </c>
      <c r="F27" s="34"/>
      <c r="G27" s="34"/>
      <c r="H27" s="34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37"/>
      <c r="C30" s="36"/>
      <c r="D30" s="123" t="s">
        <v>37</v>
      </c>
      <c r="E30" s="36"/>
      <c r="F30" s="36"/>
      <c r="G30" s="36"/>
      <c r="H30" s="36"/>
      <c r="I30" s="36"/>
      <c r="J30" s="94">
        <f>ROUND(J128,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8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6"/>
      <c r="F32" s="41" t="s">
        <v>39</v>
      </c>
      <c r="G32" s="36"/>
      <c r="H32" s="36"/>
      <c r="I32" s="41" t="s">
        <v>38</v>
      </c>
      <c r="J32" s="41" t="s">
        <v>40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124" t="s">
        <v>41</v>
      </c>
      <c r="E33" s="30" t="s">
        <v>42</v>
      </c>
      <c r="F33" s="125">
        <f>ROUND((SUM(BE128:BE322)),  2)</f>
        <v>0</v>
      </c>
      <c r="G33" s="36"/>
      <c r="H33" s="36"/>
      <c r="I33" s="126">
        <v>0.20999999999999999</v>
      </c>
      <c r="J33" s="125">
        <f>ROUND(((SUM(BE128:BE322))*I33),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0" t="s">
        <v>43</v>
      </c>
      <c r="F34" s="125">
        <f>ROUND((SUM(BF128:BF322)),  2)</f>
        <v>0</v>
      </c>
      <c r="G34" s="36"/>
      <c r="H34" s="36"/>
      <c r="I34" s="126">
        <v>0.12</v>
      </c>
      <c r="J34" s="125">
        <f>ROUND(((SUM(BF128:BF322))*I34),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44</v>
      </c>
      <c r="F35" s="125">
        <f>ROUND((SUM(BG128:BG322)),  2)</f>
        <v>0</v>
      </c>
      <c r="G35" s="36"/>
      <c r="H35" s="36"/>
      <c r="I35" s="126">
        <v>0.20999999999999999</v>
      </c>
      <c r="J35" s="125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45</v>
      </c>
      <c r="F36" s="125">
        <f>ROUND((SUM(BH128:BH322)),  2)</f>
        <v>0</v>
      </c>
      <c r="G36" s="36"/>
      <c r="H36" s="36"/>
      <c r="I36" s="126">
        <v>0.12</v>
      </c>
      <c r="J36" s="125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46</v>
      </c>
      <c r="F37" s="125">
        <f>ROUND((SUM(BI128:BI322)),  2)</f>
        <v>0</v>
      </c>
      <c r="G37" s="36"/>
      <c r="H37" s="36"/>
      <c r="I37" s="126">
        <v>0</v>
      </c>
      <c r="J37" s="125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37"/>
      <c r="C39" s="127"/>
      <c r="D39" s="128" t="s">
        <v>47</v>
      </c>
      <c r="E39" s="79"/>
      <c r="F39" s="79"/>
      <c r="G39" s="129" t="s">
        <v>48</v>
      </c>
      <c r="H39" s="130" t="s">
        <v>49</v>
      </c>
      <c r="I39" s="79"/>
      <c r="J39" s="131">
        <f>SUM(J30:J37)</f>
        <v>0</v>
      </c>
      <c r="K39" s="132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53"/>
      <c r="D50" s="54" t="s">
        <v>50</v>
      </c>
      <c r="E50" s="55"/>
      <c r="F50" s="55"/>
      <c r="G50" s="54" t="s">
        <v>51</v>
      </c>
      <c r="H50" s="55"/>
      <c r="I50" s="55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52</v>
      </c>
      <c r="E61" s="39"/>
      <c r="F61" s="133" t="s">
        <v>53</v>
      </c>
      <c r="G61" s="56" t="s">
        <v>52</v>
      </c>
      <c r="H61" s="39"/>
      <c r="I61" s="39"/>
      <c r="J61" s="134" t="s">
        <v>53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54</v>
      </c>
      <c r="E65" s="57"/>
      <c r="F65" s="57"/>
      <c r="G65" s="54" t="s">
        <v>55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52</v>
      </c>
      <c r="E76" s="39"/>
      <c r="F76" s="133" t="s">
        <v>53</v>
      </c>
      <c r="G76" s="56" t="s">
        <v>52</v>
      </c>
      <c r="H76" s="39"/>
      <c r="I76" s="39"/>
      <c r="J76" s="134" t="s">
        <v>53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114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19" t="str">
        <f>E7</f>
        <v>Dětská skupina, p.č.st 24/1 a p.č. 39/6 v k.ú. Nišovice</v>
      </c>
      <c r="F85" s="30"/>
      <c r="G85" s="30"/>
      <c r="H85" s="30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112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DS_Nisovice_zp_ploch - DS_Nisovice_zpevnene_plochy_oploceni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6"/>
      <c r="E89" s="36"/>
      <c r="F89" s="25" t="str">
        <f>F12</f>
        <v xml:space="preserve"> </v>
      </c>
      <c r="G89" s="36"/>
      <c r="H89" s="36"/>
      <c r="I89" s="30" t="s">
        <v>22</v>
      </c>
      <c r="J89" s="67" t="str">
        <f>IF(J12="","",J12)</f>
        <v>5. 3. 2025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6"/>
      <c r="E91" s="36"/>
      <c r="F91" s="25" t="str">
        <f>E15</f>
        <v>Obec Nišovice</v>
      </c>
      <c r="G91" s="36"/>
      <c r="H91" s="36"/>
      <c r="I91" s="30" t="s">
        <v>30</v>
      </c>
      <c r="J91" s="34" t="str">
        <f>E21</f>
        <v>Ing. Pavel Drobil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28</v>
      </c>
      <c r="D92" s="36"/>
      <c r="E92" s="36"/>
      <c r="F92" s="25" t="str">
        <f>IF(E18="","",E18)</f>
        <v>Vyplň údaj</v>
      </c>
      <c r="G92" s="36"/>
      <c r="H92" s="36"/>
      <c r="I92" s="30" t="s">
        <v>32</v>
      </c>
      <c r="J92" s="34" t="str">
        <f>E24</f>
        <v xml:space="preserve"> 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35" t="s">
        <v>115</v>
      </c>
      <c r="D94" s="127"/>
      <c r="E94" s="127"/>
      <c r="F94" s="127"/>
      <c r="G94" s="127"/>
      <c r="H94" s="127"/>
      <c r="I94" s="127"/>
      <c r="J94" s="136" t="s">
        <v>116</v>
      </c>
      <c r="K94" s="127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37" t="s">
        <v>117</v>
      </c>
      <c r="D96" s="36"/>
      <c r="E96" s="36"/>
      <c r="F96" s="36"/>
      <c r="G96" s="36"/>
      <c r="H96" s="36"/>
      <c r="I96" s="36"/>
      <c r="J96" s="94">
        <f>J128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7" t="s">
        <v>118</v>
      </c>
    </row>
    <row r="97" s="9" customFormat="1" ht="24.96" customHeight="1">
      <c r="A97" s="9"/>
      <c r="B97" s="138"/>
      <c r="C97" s="9"/>
      <c r="D97" s="139" t="s">
        <v>119</v>
      </c>
      <c r="E97" s="140"/>
      <c r="F97" s="140"/>
      <c r="G97" s="140"/>
      <c r="H97" s="140"/>
      <c r="I97" s="140"/>
      <c r="J97" s="141">
        <f>J129</f>
        <v>0</v>
      </c>
      <c r="K97" s="9"/>
      <c r="L97" s="13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38"/>
      <c r="C98" s="9"/>
      <c r="D98" s="139" t="s">
        <v>1819</v>
      </c>
      <c r="E98" s="140"/>
      <c r="F98" s="140"/>
      <c r="G98" s="140"/>
      <c r="H98" s="140"/>
      <c r="I98" s="140"/>
      <c r="J98" s="141">
        <f>J163</f>
        <v>0</v>
      </c>
      <c r="K98" s="9"/>
      <c r="L98" s="138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38"/>
      <c r="C99" s="9"/>
      <c r="D99" s="139" t="s">
        <v>121</v>
      </c>
      <c r="E99" s="140"/>
      <c r="F99" s="140"/>
      <c r="G99" s="140"/>
      <c r="H99" s="140"/>
      <c r="I99" s="140"/>
      <c r="J99" s="141">
        <f>J170</f>
        <v>0</v>
      </c>
      <c r="K99" s="9"/>
      <c r="L99" s="13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38"/>
      <c r="C100" s="9"/>
      <c r="D100" s="139" t="s">
        <v>1820</v>
      </c>
      <c r="E100" s="140"/>
      <c r="F100" s="140"/>
      <c r="G100" s="140"/>
      <c r="H100" s="140"/>
      <c r="I100" s="140"/>
      <c r="J100" s="141">
        <f>J202</f>
        <v>0</v>
      </c>
      <c r="K100" s="9"/>
      <c r="L100" s="138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38"/>
      <c r="C101" s="9"/>
      <c r="D101" s="139" t="s">
        <v>1821</v>
      </c>
      <c r="E101" s="140"/>
      <c r="F101" s="140"/>
      <c r="G101" s="140"/>
      <c r="H101" s="140"/>
      <c r="I101" s="140"/>
      <c r="J101" s="141">
        <f>J207</f>
        <v>0</v>
      </c>
      <c r="K101" s="9"/>
      <c r="L101" s="138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38"/>
      <c r="C102" s="9"/>
      <c r="D102" s="139" t="s">
        <v>123</v>
      </c>
      <c r="E102" s="140"/>
      <c r="F102" s="140"/>
      <c r="G102" s="140"/>
      <c r="H102" s="140"/>
      <c r="I102" s="140"/>
      <c r="J102" s="141">
        <f>J264</f>
        <v>0</v>
      </c>
      <c r="K102" s="9"/>
      <c r="L102" s="138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38"/>
      <c r="C103" s="9"/>
      <c r="D103" s="139" t="s">
        <v>1822</v>
      </c>
      <c r="E103" s="140"/>
      <c r="F103" s="140"/>
      <c r="G103" s="140"/>
      <c r="H103" s="140"/>
      <c r="I103" s="140"/>
      <c r="J103" s="141">
        <f>J272</f>
        <v>0</v>
      </c>
      <c r="K103" s="9"/>
      <c r="L103" s="138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38"/>
      <c r="C104" s="9"/>
      <c r="D104" s="139" t="s">
        <v>1823</v>
      </c>
      <c r="E104" s="140"/>
      <c r="F104" s="140"/>
      <c r="G104" s="140"/>
      <c r="H104" s="140"/>
      <c r="I104" s="140"/>
      <c r="J104" s="141">
        <f>J290</f>
        <v>0</v>
      </c>
      <c r="K104" s="9"/>
      <c r="L104" s="138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38"/>
      <c r="C105" s="9"/>
      <c r="D105" s="139" t="s">
        <v>127</v>
      </c>
      <c r="E105" s="140"/>
      <c r="F105" s="140"/>
      <c r="G105" s="140"/>
      <c r="H105" s="140"/>
      <c r="I105" s="140"/>
      <c r="J105" s="141">
        <f>J299</f>
        <v>0</v>
      </c>
      <c r="K105" s="9"/>
      <c r="L105" s="138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38"/>
      <c r="C106" s="9"/>
      <c r="D106" s="139" t="s">
        <v>128</v>
      </c>
      <c r="E106" s="140"/>
      <c r="F106" s="140"/>
      <c r="G106" s="140"/>
      <c r="H106" s="140"/>
      <c r="I106" s="140"/>
      <c r="J106" s="141">
        <f>J301</f>
        <v>0</v>
      </c>
      <c r="K106" s="9"/>
      <c r="L106" s="138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38"/>
      <c r="C107" s="9"/>
      <c r="D107" s="139" t="s">
        <v>136</v>
      </c>
      <c r="E107" s="140"/>
      <c r="F107" s="140"/>
      <c r="G107" s="140"/>
      <c r="H107" s="140"/>
      <c r="I107" s="140"/>
      <c r="J107" s="141">
        <f>J311</f>
        <v>0</v>
      </c>
      <c r="K107" s="9"/>
      <c r="L107" s="138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38"/>
      <c r="C108" s="9"/>
      <c r="D108" s="139" t="s">
        <v>1037</v>
      </c>
      <c r="E108" s="140"/>
      <c r="F108" s="140"/>
      <c r="G108" s="140"/>
      <c r="H108" s="140"/>
      <c r="I108" s="140"/>
      <c r="J108" s="141">
        <f>J322</f>
        <v>0</v>
      </c>
      <c r="K108" s="9"/>
      <c r="L108" s="138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2" customFormat="1" ht="21.84" customHeight="1">
      <c r="A109" s="36"/>
      <c r="B109" s="37"/>
      <c r="C109" s="36"/>
      <c r="D109" s="36"/>
      <c r="E109" s="36"/>
      <c r="F109" s="36"/>
      <c r="G109" s="36"/>
      <c r="H109" s="36"/>
      <c r="I109" s="36"/>
      <c r="J109" s="36"/>
      <c r="K109" s="36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6.96" customHeight="1">
      <c r="A110" s="36"/>
      <c r="B110" s="58"/>
      <c r="C110" s="59"/>
      <c r="D110" s="59"/>
      <c r="E110" s="59"/>
      <c r="F110" s="59"/>
      <c r="G110" s="59"/>
      <c r="H110" s="59"/>
      <c r="I110" s="59"/>
      <c r="J110" s="59"/>
      <c r="K110" s="59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4" s="2" customFormat="1" ht="6.96" customHeight="1">
      <c r="A114" s="36"/>
      <c r="B114" s="60"/>
      <c r="C114" s="61"/>
      <c r="D114" s="61"/>
      <c r="E114" s="61"/>
      <c r="F114" s="61"/>
      <c r="G114" s="61"/>
      <c r="H114" s="61"/>
      <c r="I114" s="61"/>
      <c r="J114" s="61"/>
      <c r="K114" s="61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24.96" customHeight="1">
      <c r="A115" s="36"/>
      <c r="B115" s="37"/>
      <c r="C115" s="21" t="s">
        <v>144</v>
      </c>
      <c r="D115" s="36"/>
      <c r="E115" s="36"/>
      <c r="F115" s="36"/>
      <c r="G115" s="36"/>
      <c r="H115" s="36"/>
      <c r="I115" s="36"/>
      <c r="J115" s="36"/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6.96" customHeight="1">
      <c r="A116" s="36"/>
      <c r="B116" s="37"/>
      <c r="C116" s="36"/>
      <c r="D116" s="36"/>
      <c r="E116" s="36"/>
      <c r="F116" s="36"/>
      <c r="G116" s="36"/>
      <c r="H116" s="36"/>
      <c r="I116" s="36"/>
      <c r="J116" s="36"/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2" customHeight="1">
      <c r="A117" s="36"/>
      <c r="B117" s="37"/>
      <c r="C117" s="30" t="s">
        <v>16</v>
      </c>
      <c r="D117" s="36"/>
      <c r="E117" s="36"/>
      <c r="F117" s="36"/>
      <c r="G117" s="36"/>
      <c r="H117" s="36"/>
      <c r="I117" s="36"/>
      <c r="J117" s="36"/>
      <c r="K117" s="36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6.5" customHeight="1">
      <c r="A118" s="36"/>
      <c r="B118" s="37"/>
      <c r="C118" s="36"/>
      <c r="D118" s="36"/>
      <c r="E118" s="119" t="str">
        <f>E7</f>
        <v>Dětská skupina, p.č.st 24/1 a p.č. 39/6 v k.ú. Nišovice</v>
      </c>
      <c r="F118" s="30"/>
      <c r="G118" s="30"/>
      <c r="H118" s="30"/>
      <c r="I118" s="36"/>
      <c r="J118" s="36"/>
      <c r="K118" s="36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112</v>
      </c>
      <c r="D119" s="36"/>
      <c r="E119" s="36"/>
      <c r="F119" s="36"/>
      <c r="G119" s="36"/>
      <c r="H119" s="36"/>
      <c r="I119" s="36"/>
      <c r="J119" s="36"/>
      <c r="K119" s="36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6.5" customHeight="1">
      <c r="A120" s="36"/>
      <c r="B120" s="37"/>
      <c r="C120" s="36"/>
      <c r="D120" s="36"/>
      <c r="E120" s="65" t="str">
        <f>E9</f>
        <v>DS_Nisovice_zp_ploch - DS_Nisovice_zpevnene_plochy_oploceni</v>
      </c>
      <c r="F120" s="36"/>
      <c r="G120" s="36"/>
      <c r="H120" s="36"/>
      <c r="I120" s="36"/>
      <c r="J120" s="36"/>
      <c r="K120" s="36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6.96" customHeight="1">
      <c r="A121" s="36"/>
      <c r="B121" s="37"/>
      <c r="C121" s="36"/>
      <c r="D121" s="36"/>
      <c r="E121" s="36"/>
      <c r="F121" s="36"/>
      <c r="G121" s="36"/>
      <c r="H121" s="36"/>
      <c r="I121" s="36"/>
      <c r="J121" s="36"/>
      <c r="K121" s="36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2" customHeight="1">
      <c r="A122" s="36"/>
      <c r="B122" s="37"/>
      <c r="C122" s="30" t="s">
        <v>20</v>
      </c>
      <c r="D122" s="36"/>
      <c r="E122" s="36"/>
      <c r="F122" s="25" t="str">
        <f>F12</f>
        <v xml:space="preserve"> </v>
      </c>
      <c r="G122" s="36"/>
      <c r="H122" s="36"/>
      <c r="I122" s="30" t="s">
        <v>22</v>
      </c>
      <c r="J122" s="67" t="str">
        <f>IF(J12="","",J12)</f>
        <v>5. 3. 2025</v>
      </c>
      <c r="K122" s="36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6.96" customHeight="1">
      <c r="A123" s="36"/>
      <c r="B123" s="37"/>
      <c r="C123" s="36"/>
      <c r="D123" s="36"/>
      <c r="E123" s="36"/>
      <c r="F123" s="36"/>
      <c r="G123" s="36"/>
      <c r="H123" s="36"/>
      <c r="I123" s="36"/>
      <c r="J123" s="36"/>
      <c r="K123" s="36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5.15" customHeight="1">
      <c r="A124" s="36"/>
      <c r="B124" s="37"/>
      <c r="C124" s="30" t="s">
        <v>24</v>
      </c>
      <c r="D124" s="36"/>
      <c r="E124" s="36"/>
      <c r="F124" s="25" t="str">
        <f>E15</f>
        <v>Obec Nišovice</v>
      </c>
      <c r="G124" s="36"/>
      <c r="H124" s="36"/>
      <c r="I124" s="30" t="s">
        <v>30</v>
      </c>
      <c r="J124" s="34" t="str">
        <f>E21</f>
        <v>Ing. Pavel Drobil</v>
      </c>
      <c r="K124" s="36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15.15" customHeight="1">
      <c r="A125" s="36"/>
      <c r="B125" s="37"/>
      <c r="C125" s="30" t="s">
        <v>28</v>
      </c>
      <c r="D125" s="36"/>
      <c r="E125" s="36"/>
      <c r="F125" s="25" t="str">
        <f>IF(E18="","",E18)</f>
        <v>Vyplň údaj</v>
      </c>
      <c r="G125" s="36"/>
      <c r="H125" s="36"/>
      <c r="I125" s="30" t="s">
        <v>32</v>
      </c>
      <c r="J125" s="34" t="str">
        <f>E24</f>
        <v xml:space="preserve"> </v>
      </c>
      <c r="K125" s="36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0.32" customHeight="1">
      <c r="A126" s="36"/>
      <c r="B126" s="37"/>
      <c r="C126" s="36"/>
      <c r="D126" s="36"/>
      <c r="E126" s="36"/>
      <c r="F126" s="36"/>
      <c r="G126" s="36"/>
      <c r="H126" s="36"/>
      <c r="I126" s="36"/>
      <c r="J126" s="36"/>
      <c r="K126" s="36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10" customFormat="1" ht="29.28" customHeight="1">
      <c r="A127" s="142"/>
      <c r="B127" s="143"/>
      <c r="C127" s="144" t="s">
        <v>145</v>
      </c>
      <c r="D127" s="145" t="s">
        <v>62</v>
      </c>
      <c r="E127" s="145" t="s">
        <v>58</v>
      </c>
      <c r="F127" s="145" t="s">
        <v>59</v>
      </c>
      <c r="G127" s="145" t="s">
        <v>146</v>
      </c>
      <c r="H127" s="145" t="s">
        <v>147</v>
      </c>
      <c r="I127" s="145" t="s">
        <v>148</v>
      </c>
      <c r="J127" s="146" t="s">
        <v>116</v>
      </c>
      <c r="K127" s="147" t="s">
        <v>149</v>
      </c>
      <c r="L127" s="148"/>
      <c r="M127" s="84" t="s">
        <v>1</v>
      </c>
      <c r="N127" s="85" t="s">
        <v>41</v>
      </c>
      <c r="O127" s="85" t="s">
        <v>150</v>
      </c>
      <c r="P127" s="85" t="s">
        <v>151</v>
      </c>
      <c r="Q127" s="85" t="s">
        <v>152</v>
      </c>
      <c r="R127" s="85" t="s">
        <v>153</v>
      </c>
      <c r="S127" s="85" t="s">
        <v>154</v>
      </c>
      <c r="T127" s="86" t="s">
        <v>155</v>
      </c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</row>
    <row r="128" s="2" customFormat="1" ht="22.8" customHeight="1">
      <c r="A128" s="36"/>
      <c r="B128" s="37"/>
      <c r="C128" s="91" t="s">
        <v>156</v>
      </c>
      <c r="D128" s="36"/>
      <c r="E128" s="36"/>
      <c r="F128" s="36"/>
      <c r="G128" s="36"/>
      <c r="H128" s="36"/>
      <c r="I128" s="36"/>
      <c r="J128" s="149">
        <f>BK128</f>
        <v>0</v>
      </c>
      <c r="K128" s="36"/>
      <c r="L128" s="37"/>
      <c r="M128" s="87"/>
      <c r="N128" s="71"/>
      <c r="O128" s="88"/>
      <c r="P128" s="150">
        <f>P129+P163+P170+P202+P207+P264+P272+P290+P299+P301+P311+P322</f>
        <v>0</v>
      </c>
      <c r="Q128" s="88"/>
      <c r="R128" s="150">
        <f>R129+R163+R170+R202+R207+R264+R272+R290+R299+R301+R311+R322</f>
        <v>0</v>
      </c>
      <c r="S128" s="88"/>
      <c r="T128" s="151">
        <f>T129+T163+T170+T202+T207+T264+T272+T290+T299+T301+T311+T322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7" t="s">
        <v>76</v>
      </c>
      <c r="AU128" s="17" t="s">
        <v>118</v>
      </c>
      <c r="BK128" s="152">
        <f>BK129+BK163+BK170+BK202+BK207+BK264+BK272+BK290+BK299+BK301+BK311+BK322</f>
        <v>0</v>
      </c>
    </row>
    <row r="129" s="11" customFormat="1" ht="25.92" customHeight="1">
      <c r="A129" s="11"/>
      <c r="B129" s="153"/>
      <c r="C129" s="11"/>
      <c r="D129" s="154" t="s">
        <v>76</v>
      </c>
      <c r="E129" s="155" t="s">
        <v>84</v>
      </c>
      <c r="F129" s="155" t="s">
        <v>157</v>
      </c>
      <c r="G129" s="11"/>
      <c r="H129" s="11"/>
      <c r="I129" s="156"/>
      <c r="J129" s="157">
        <f>BK129</f>
        <v>0</v>
      </c>
      <c r="K129" s="11"/>
      <c r="L129" s="153"/>
      <c r="M129" s="158"/>
      <c r="N129" s="159"/>
      <c r="O129" s="159"/>
      <c r="P129" s="160">
        <f>SUM(P130:P162)</f>
        <v>0</v>
      </c>
      <c r="Q129" s="159"/>
      <c r="R129" s="160">
        <f>SUM(R130:R162)</f>
        <v>0</v>
      </c>
      <c r="S129" s="159"/>
      <c r="T129" s="161">
        <f>SUM(T130:T162)</f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154" t="s">
        <v>84</v>
      </c>
      <c r="AT129" s="162" t="s">
        <v>76</v>
      </c>
      <c r="AU129" s="162" t="s">
        <v>77</v>
      </c>
      <c r="AY129" s="154" t="s">
        <v>158</v>
      </c>
      <c r="BK129" s="163">
        <f>SUM(BK130:BK162)</f>
        <v>0</v>
      </c>
    </row>
    <row r="130" s="2" customFormat="1" ht="16.5" customHeight="1">
      <c r="A130" s="36"/>
      <c r="B130" s="164"/>
      <c r="C130" s="165" t="s">
        <v>84</v>
      </c>
      <c r="D130" s="165" t="s">
        <v>159</v>
      </c>
      <c r="E130" s="166" t="s">
        <v>1824</v>
      </c>
      <c r="F130" s="167" t="s">
        <v>1825</v>
      </c>
      <c r="G130" s="168" t="s">
        <v>252</v>
      </c>
      <c r="H130" s="169">
        <v>1</v>
      </c>
      <c r="I130" s="170"/>
      <c r="J130" s="171">
        <f>ROUND(I130*H130,2)</f>
        <v>0</v>
      </c>
      <c r="K130" s="172"/>
      <c r="L130" s="37"/>
      <c r="M130" s="173" t="s">
        <v>1</v>
      </c>
      <c r="N130" s="174" t="s">
        <v>42</v>
      </c>
      <c r="O130" s="75"/>
      <c r="P130" s="175">
        <f>O130*H130</f>
        <v>0</v>
      </c>
      <c r="Q130" s="175">
        <v>0</v>
      </c>
      <c r="R130" s="175">
        <f>Q130*H130</f>
        <v>0</v>
      </c>
      <c r="S130" s="175">
        <v>0</v>
      </c>
      <c r="T130" s="176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77" t="s">
        <v>163</v>
      </c>
      <c r="AT130" s="177" t="s">
        <v>159</v>
      </c>
      <c r="AU130" s="177" t="s">
        <v>84</v>
      </c>
      <c r="AY130" s="17" t="s">
        <v>158</v>
      </c>
      <c r="BE130" s="178">
        <f>IF(N130="základní",J130,0)</f>
        <v>0</v>
      </c>
      <c r="BF130" s="178">
        <f>IF(N130="snížená",J130,0)</f>
        <v>0</v>
      </c>
      <c r="BG130" s="178">
        <f>IF(N130="zákl. přenesená",J130,0)</f>
        <v>0</v>
      </c>
      <c r="BH130" s="178">
        <f>IF(N130="sníž. přenesená",J130,0)</f>
        <v>0</v>
      </c>
      <c r="BI130" s="178">
        <f>IF(N130="nulová",J130,0)</f>
        <v>0</v>
      </c>
      <c r="BJ130" s="17" t="s">
        <v>84</v>
      </c>
      <c r="BK130" s="178">
        <f>ROUND(I130*H130,2)</f>
        <v>0</v>
      </c>
      <c r="BL130" s="17" t="s">
        <v>163</v>
      </c>
      <c r="BM130" s="177" t="s">
        <v>86</v>
      </c>
    </row>
    <row r="131" s="2" customFormat="1" ht="21.75" customHeight="1">
      <c r="A131" s="36"/>
      <c r="B131" s="164"/>
      <c r="C131" s="165" t="s">
        <v>86</v>
      </c>
      <c r="D131" s="165" t="s">
        <v>159</v>
      </c>
      <c r="E131" s="166" t="s">
        <v>1826</v>
      </c>
      <c r="F131" s="167" t="s">
        <v>1827</v>
      </c>
      <c r="G131" s="168" t="s">
        <v>252</v>
      </c>
      <c r="H131" s="169">
        <v>1</v>
      </c>
      <c r="I131" s="170"/>
      <c r="J131" s="171">
        <f>ROUND(I131*H131,2)</f>
        <v>0</v>
      </c>
      <c r="K131" s="172"/>
      <c r="L131" s="37"/>
      <c r="M131" s="173" t="s">
        <v>1</v>
      </c>
      <c r="N131" s="174" t="s">
        <v>42</v>
      </c>
      <c r="O131" s="75"/>
      <c r="P131" s="175">
        <f>O131*H131</f>
        <v>0</v>
      </c>
      <c r="Q131" s="175">
        <v>0</v>
      </c>
      <c r="R131" s="175">
        <f>Q131*H131</f>
        <v>0</v>
      </c>
      <c r="S131" s="175">
        <v>0</v>
      </c>
      <c r="T131" s="176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77" t="s">
        <v>163</v>
      </c>
      <c r="AT131" s="177" t="s">
        <v>159</v>
      </c>
      <c r="AU131" s="177" t="s">
        <v>84</v>
      </c>
      <c r="AY131" s="17" t="s">
        <v>158</v>
      </c>
      <c r="BE131" s="178">
        <f>IF(N131="základní",J131,0)</f>
        <v>0</v>
      </c>
      <c r="BF131" s="178">
        <f>IF(N131="snížená",J131,0)</f>
        <v>0</v>
      </c>
      <c r="BG131" s="178">
        <f>IF(N131="zákl. přenesená",J131,0)</f>
        <v>0</v>
      </c>
      <c r="BH131" s="178">
        <f>IF(N131="sníž. přenesená",J131,0)</f>
        <v>0</v>
      </c>
      <c r="BI131" s="178">
        <f>IF(N131="nulová",J131,0)</f>
        <v>0</v>
      </c>
      <c r="BJ131" s="17" t="s">
        <v>84</v>
      </c>
      <c r="BK131" s="178">
        <f>ROUND(I131*H131,2)</f>
        <v>0</v>
      </c>
      <c r="BL131" s="17" t="s">
        <v>163</v>
      </c>
      <c r="BM131" s="177" t="s">
        <v>163</v>
      </c>
    </row>
    <row r="132" s="2" customFormat="1" ht="21.75" customHeight="1">
      <c r="A132" s="36"/>
      <c r="B132" s="164"/>
      <c r="C132" s="165" t="s">
        <v>170</v>
      </c>
      <c r="D132" s="165" t="s">
        <v>159</v>
      </c>
      <c r="E132" s="166" t="s">
        <v>1828</v>
      </c>
      <c r="F132" s="167" t="s">
        <v>1829</v>
      </c>
      <c r="G132" s="168" t="s">
        <v>252</v>
      </c>
      <c r="H132" s="169">
        <v>1</v>
      </c>
      <c r="I132" s="170"/>
      <c r="J132" s="171">
        <f>ROUND(I132*H132,2)</f>
        <v>0</v>
      </c>
      <c r="K132" s="172"/>
      <c r="L132" s="37"/>
      <c r="M132" s="173" t="s">
        <v>1</v>
      </c>
      <c r="N132" s="174" t="s">
        <v>42</v>
      </c>
      <c r="O132" s="75"/>
      <c r="P132" s="175">
        <f>O132*H132</f>
        <v>0</v>
      </c>
      <c r="Q132" s="175">
        <v>0</v>
      </c>
      <c r="R132" s="175">
        <f>Q132*H132</f>
        <v>0</v>
      </c>
      <c r="S132" s="175">
        <v>0</v>
      </c>
      <c r="T132" s="176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77" t="s">
        <v>163</v>
      </c>
      <c r="AT132" s="177" t="s">
        <v>159</v>
      </c>
      <c r="AU132" s="177" t="s">
        <v>84</v>
      </c>
      <c r="AY132" s="17" t="s">
        <v>158</v>
      </c>
      <c r="BE132" s="178">
        <f>IF(N132="základní",J132,0)</f>
        <v>0</v>
      </c>
      <c r="BF132" s="178">
        <f>IF(N132="snížená",J132,0)</f>
        <v>0</v>
      </c>
      <c r="BG132" s="178">
        <f>IF(N132="zákl. přenesená",J132,0)</f>
        <v>0</v>
      </c>
      <c r="BH132" s="178">
        <f>IF(N132="sníž. přenesená",J132,0)</f>
        <v>0</v>
      </c>
      <c r="BI132" s="178">
        <f>IF(N132="nulová",J132,0)</f>
        <v>0</v>
      </c>
      <c r="BJ132" s="17" t="s">
        <v>84</v>
      </c>
      <c r="BK132" s="178">
        <f>ROUND(I132*H132,2)</f>
        <v>0</v>
      </c>
      <c r="BL132" s="17" t="s">
        <v>163</v>
      </c>
      <c r="BM132" s="177" t="s">
        <v>173</v>
      </c>
    </row>
    <row r="133" s="2" customFormat="1" ht="16.5" customHeight="1">
      <c r="A133" s="36"/>
      <c r="B133" s="164"/>
      <c r="C133" s="165" t="s">
        <v>163</v>
      </c>
      <c r="D133" s="165" t="s">
        <v>159</v>
      </c>
      <c r="E133" s="166" t="s">
        <v>1830</v>
      </c>
      <c r="F133" s="167" t="s">
        <v>1831</v>
      </c>
      <c r="G133" s="168" t="s">
        <v>162</v>
      </c>
      <c r="H133" s="169">
        <v>95.259</v>
      </c>
      <c r="I133" s="170"/>
      <c r="J133" s="171">
        <f>ROUND(I133*H133,2)</f>
        <v>0</v>
      </c>
      <c r="K133" s="172"/>
      <c r="L133" s="37"/>
      <c r="M133" s="173" t="s">
        <v>1</v>
      </c>
      <c r="N133" s="174" t="s">
        <v>42</v>
      </c>
      <c r="O133" s="75"/>
      <c r="P133" s="175">
        <f>O133*H133</f>
        <v>0</v>
      </c>
      <c r="Q133" s="175">
        <v>0</v>
      </c>
      <c r="R133" s="175">
        <f>Q133*H133</f>
        <v>0</v>
      </c>
      <c r="S133" s="175">
        <v>0</v>
      </c>
      <c r="T133" s="176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77" t="s">
        <v>163</v>
      </c>
      <c r="AT133" s="177" t="s">
        <v>159</v>
      </c>
      <c r="AU133" s="177" t="s">
        <v>84</v>
      </c>
      <c r="AY133" s="17" t="s">
        <v>158</v>
      </c>
      <c r="BE133" s="178">
        <f>IF(N133="základní",J133,0)</f>
        <v>0</v>
      </c>
      <c r="BF133" s="178">
        <f>IF(N133="snížená",J133,0)</f>
        <v>0</v>
      </c>
      <c r="BG133" s="178">
        <f>IF(N133="zákl. přenesená",J133,0)</f>
        <v>0</v>
      </c>
      <c r="BH133" s="178">
        <f>IF(N133="sníž. přenesená",J133,0)</f>
        <v>0</v>
      </c>
      <c r="BI133" s="178">
        <f>IF(N133="nulová",J133,0)</f>
        <v>0</v>
      </c>
      <c r="BJ133" s="17" t="s">
        <v>84</v>
      </c>
      <c r="BK133" s="178">
        <f>ROUND(I133*H133,2)</f>
        <v>0</v>
      </c>
      <c r="BL133" s="17" t="s">
        <v>163</v>
      </c>
      <c r="BM133" s="177" t="s">
        <v>176</v>
      </c>
    </row>
    <row r="134" s="2" customFormat="1" ht="21.75" customHeight="1">
      <c r="A134" s="36"/>
      <c r="B134" s="164"/>
      <c r="C134" s="165" t="s">
        <v>178</v>
      </c>
      <c r="D134" s="165" t="s">
        <v>159</v>
      </c>
      <c r="E134" s="166" t="s">
        <v>174</v>
      </c>
      <c r="F134" s="167" t="s">
        <v>175</v>
      </c>
      <c r="G134" s="168" t="s">
        <v>162</v>
      </c>
      <c r="H134" s="169">
        <v>6.8070000000000004</v>
      </c>
      <c r="I134" s="170"/>
      <c r="J134" s="171">
        <f>ROUND(I134*H134,2)</f>
        <v>0</v>
      </c>
      <c r="K134" s="172"/>
      <c r="L134" s="37"/>
      <c r="M134" s="173" t="s">
        <v>1</v>
      </c>
      <c r="N134" s="174" t="s">
        <v>42</v>
      </c>
      <c r="O134" s="75"/>
      <c r="P134" s="175">
        <f>O134*H134</f>
        <v>0</v>
      </c>
      <c r="Q134" s="175">
        <v>0</v>
      </c>
      <c r="R134" s="175">
        <f>Q134*H134</f>
        <v>0</v>
      </c>
      <c r="S134" s="175">
        <v>0</v>
      </c>
      <c r="T134" s="176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77" t="s">
        <v>163</v>
      </c>
      <c r="AT134" s="177" t="s">
        <v>159</v>
      </c>
      <c r="AU134" s="177" t="s">
        <v>84</v>
      </c>
      <c r="AY134" s="17" t="s">
        <v>158</v>
      </c>
      <c r="BE134" s="178">
        <f>IF(N134="základní",J134,0)</f>
        <v>0</v>
      </c>
      <c r="BF134" s="178">
        <f>IF(N134="snížená",J134,0)</f>
        <v>0</v>
      </c>
      <c r="BG134" s="178">
        <f>IF(N134="zákl. přenesená",J134,0)</f>
        <v>0</v>
      </c>
      <c r="BH134" s="178">
        <f>IF(N134="sníž. přenesená",J134,0)</f>
        <v>0</v>
      </c>
      <c r="BI134" s="178">
        <f>IF(N134="nulová",J134,0)</f>
        <v>0</v>
      </c>
      <c r="BJ134" s="17" t="s">
        <v>84</v>
      </c>
      <c r="BK134" s="178">
        <f>ROUND(I134*H134,2)</f>
        <v>0</v>
      </c>
      <c r="BL134" s="17" t="s">
        <v>163</v>
      </c>
      <c r="BM134" s="177" t="s">
        <v>181</v>
      </c>
    </row>
    <row r="135" s="12" customFormat="1">
      <c r="A135" s="12"/>
      <c r="B135" s="179"/>
      <c r="C135" s="12"/>
      <c r="D135" s="180" t="s">
        <v>164</v>
      </c>
      <c r="E135" s="181" t="s">
        <v>1</v>
      </c>
      <c r="F135" s="182" t="s">
        <v>1832</v>
      </c>
      <c r="G135" s="12"/>
      <c r="H135" s="183">
        <v>5.6959999999999997</v>
      </c>
      <c r="I135" s="184"/>
      <c r="J135" s="12"/>
      <c r="K135" s="12"/>
      <c r="L135" s="179"/>
      <c r="M135" s="185"/>
      <c r="N135" s="186"/>
      <c r="O135" s="186"/>
      <c r="P135" s="186"/>
      <c r="Q135" s="186"/>
      <c r="R135" s="186"/>
      <c r="S135" s="186"/>
      <c r="T135" s="187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T135" s="181" t="s">
        <v>164</v>
      </c>
      <c r="AU135" s="181" t="s">
        <v>84</v>
      </c>
      <c r="AV135" s="12" t="s">
        <v>86</v>
      </c>
      <c r="AW135" s="12" t="s">
        <v>34</v>
      </c>
      <c r="AX135" s="12" t="s">
        <v>77</v>
      </c>
      <c r="AY135" s="181" t="s">
        <v>158</v>
      </c>
    </row>
    <row r="136" s="12" customFormat="1">
      <c r="A136" s="12"/>
      <c r="B136" s="179"/>
      <c r="C136" s="12"/>
      <c r="D136" s="180" t="s">
        <v>164</v>
      </c>
      <c r="E136" s="181" t="s">
        <v>1</v>
      </c>
      <c r="F136" s="182" t="s">
        <v>1833</v>
      </c>
      <c r="G136" s="12"/>
      <c r="H136" s="183">
        <v>0.47999999999999998</v>
      </c>
      <c r="I136" s="184"/>
      <c r="J136" s="12"/>
      <c r="K136" s="12"/>
      <c r="L136" s="179"/>
      <c r="M136" s="185"/>
      <c r="N136" s="186"/>
      <c r="O136" s="186"/>
      <c r="P136" s="186"/>
      <c r="Q136" s="186"/>
      <c r="R136" s="186"/>
      <c r="S136" s="186"/>
      <c r="T136" s="187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T136" s="181" t="s">
        <v>164</v>
      </c>
      <c r="AU136" s="181" t="s">
        <v>84</v>
      </c>
      <c r="AV136" s="12" t="s">
        <v>86</v>
      </c>
      <c r="AW136" s="12" t="s">
        <v>34</v>
      </c>
      <c r="AX136" s="12" t="s">
        <v>77</v>
      </c>
      <c r="AY136" s="181" t="s">
        <v>158</v>
      </c>
    </row>
    <row r="137" s="12" customFormat="1">
      <c r="A137" s="12"/>
      <c r="B137" s="179"/>
      <c r="C137" s="12"/>
      <c r="D137" s="180" t="s">
        <v>164</v>
      </c>
      <c r="E137" s="181" t="s">
        <v>1</v>
      </c>
      <c r="F137" s="182" t="s">
        <v>1834</v>
      </c>
      <c r="G137" s="12"/>
      <c r="H137" s="183">
        <v>0.63090000000000002</v>
      </c>
      <c r="I137" s="184"/>
      <c r="J137" s="12"/>
      <c r="K137" s="12"/>
      <c r="L137" s="179"/>
      <c r="M137" s="185"/>
      <c r="N137" s="186"/>
      <c r="O137" s="186"/>
      <c r="P137" s="186"/>
      <c r="Q137" s="186"/>
      <c r="R137" s="186"/>
      <c r="S137" s="186"/>
      <c r="T137" s="187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T137" s="181" t="s">
        <v>164</v>
      </c>
      <c r="AU137" s="181" t="s">
        <v>84</v>
      </c>
      <c r="AV137" s="12" t="s">
        <v>86</v>
      </c>
      <c r="AW137" s="12" t="s">
        <v>34</v>
      </c>
      <c r="AX137" s="12" t="s">
        <v>77</v>
      </c>
      <c r="AY137" s="181" t="s">
        <v>158</v>
      </c>
    </row>
    <row r="138" s="13" customFormat="1">
      <c r="A138" s="13"/>
      <c r="B138" s="188"/>
      <c r="C138" s="13"/>
      <c r="D138" s="180" t="s">
        <v>164</v>
      </c>
      <c r="E138" s="189" t="s">
        <v>1</v>
      </c>
      <c r="F138" s="190" t="s">
        <v>166</v>
      </c>
      <c r="G138" s="13"/>
      <c r="H138" s="191">
        <v>6.8068999999999997</v>
      </c>
      <c r="I138" s="192"/>
      <c r="J138" s="13"/>
      <c r="K138" s="13"/>
      <c r="L138" s="188"/>
      <c r="M138" s="193"/>
      <c r="N138" s="194"/>
      <c r="O138" s="194"/>
      <c r="P138" s="194"/>
      <c r="Q138" s="194"/>
      <c r="R138" s="194"/>
      <c r="S138" s="194"/>
      <c r="T138" s="19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9" t="s">
        <v>164</v>
      </c>
      <c r="AU138" s="189" t="s">
        <v>84</v>
      </c>
      <c r="AV138" s="13" t="s">
        <v>163</v>
      </c>
      <c r="AW138" s="13" t="s">
        <v>34</v>
      </c>
      <c r="AX138" s="13" t="s">
        <v>84</v>
      </c>
      <c r="AY138" s="189" t="s">
        <v>158</v>
      </c>
    </row>
    <row r="139" s="2" customFormat="1" ht="21.75" customHeight="1">
      <c r="A139" s="36"/>
      <c r="B139" s="164"/>
      <c r="C139" s="165" t="s">
        <v>173</v>
      </c>
      <c r="D139" s="165" t="s">
        <v>159</v>
      </c>
      <c r="E139" s="166" t="s">
        <v>186</v>
      </c>
      <c r="F139" s="167" t="s">
        <v>187</v>
      </c>
      <c r="G139" s="168" t="s">
        <v>162</v>
      </c>
      <c r="H139" s="169">
        <v>102.06999999999999</v>
      </c>
      <c r="I139" s="170"/>
      <c r="J139" s="171">
        <f>ROUND(I139*H139,2)</f>
        <v>0</v>
      </c>
      <c r="K139" s="172"/>
      <c r="L139" s="37"/>
      <c r="M139" s="173" t="s">
        <v>1</v>
      </c>
      <c r="N139" s="174" t="s">
        <v>42</v>
      </c>
      <c r="O139" s="75"/>
      <c r="P139" s="175">
        <f>O139*H139</f>
        <v>0</v>
      </c>
      <c r="Q139" s="175">
        <v>0</v>
      </c>
      <c r="R139" s="175">
        <f>Q139*H139</f>
        <v>0</v>
      </c>
      <c r="S139" s="175">
        <v>0</v>
      </c>
      <c r="T139" s="176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77" t="s">
        <v>163</v>
      </c>
      <c r="AT139" s="177" t="s">
        <v>159</v>
      </c>
      <c r="AU139" s="177" t="s">
        <v>84</v>
      </c>
      <c r="AY139" s="17" t="s">
        <v>158</v>
      </c>
      <c r="BE139" s="178">
        <f>IF(N139="základní",J139,0)</f>
        <v>0</v>
      </c>
      <c r="BF139" s="178">
        <f>IF(N139="snížená",J139,0)</f>
        <v>0</v>
      </c>
      <c r="BG139" s="178">
        <f>IF(N139="zákl. přenesená",J139,0)</f>
        <v>0</v>
      </c>
      <c r="BH139" s="178">
        <f>IF(N139="sníž. přenesená",J139,0)</f>
        <v>0</v>
      </c>
      <c r="BI139" s="178">
        <f>IF(N139="nulová",J139,0)</f>
        <v>0</v>
      </c>
      <c r="BJ139" s="17" t="s">
        <v>84</v>
      </c>
      <c r="BK139" s="178">
        <f>ROUND(I139*H139,2)</f>
        <v>0</v>
      </c>
      <c r="BL139" s="17" t="s">
        <v>163</v>
      </c>
      <c r="BM139" s="177" t="s">
        <v>8</v>
      </c>
    </row>
    <row r="140" s="12" customFormat="1">
      <c r="A140" s="12"/>
      <c r="B140" s="179"/>
      <c r="C140" s="12"/>
      <c r="D140" s="180" t="s">
        <v>164</v>
      </c>
      <c r="E140" s="181" t="s">
        <v>1</v>
      </c>
      <c r="F140" s="182" t="s">
        <v>1835</v>
      </c>
      <c r="G140" s="12"/>
      <c r="H140" s="183">
        <v>102.06999999999999</v>
      </c>
      <c r="I140" s="184"/>
      <c r="J140" s="12"/>
      <c r="K140" s="12"/>
      <c r="L140" s="179"/>
      <c r="M140" s="185"/>
      <c r="N140" s="186"/>
      <c r="O140" s="186"/>
      <c r="P140" s="186"/>
      <c r="Q140" s="186"/>
      <c r="R140" s="186"/>
      <c r="S140" s="186"/>
      <c r="T140" s="187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T140" s="181" t="s">
        <v>164</v>
      </c>
      <c r="AU140" s="181" t="s">
        <v>84</v>
      </c>
      <c r="AV140" s="12" t="s">
        <v>86</v>
      </c>
      <c r="AW140" s="12" t="s">
        <v>34</v>
      </c>
      <c r="AX140" s="12" t="s">
        <v>77</v>
      </c>
      <c r="AY140" s="181" t="s">
        <v>158</v>
      </c>
    </row>
    <row r="141" s="13" customFormat="1">
      <c r="A141" s="13"/>
      <c r="B141" s="188"/>
      <c r="C141" s="13"/>
      <c r="D141" s="180" t="s">
        <v>164</v>
      </c>
      <c r="E141" s="189" t="s">
        <v>1</v>
      </c>
      <c r="F141" s="190" t="s">
        <v>166</v>
      </c>
      <c r="G141" s="13"/>
      <c r="H141" s="191">
        <v>102.06999999999999</v>
      </c>
      <c r="I141" s="192"/>
      <c r="J141" s="13"/>
      <c r="K141" s="13"/>
      <c r="L141" s="188"/>
      <c r="M141" s="193"/>
      <c r="N141" s="194"/>
      <c r="O141" s="194"/>
      <c r="P141" s="194"/>
      <c r="Q141" s="194"/>
      <c r="R141" s="194"/>
      <c r="S141" s="194"/>
      <c r="T141" s="19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89" t="s">
        <v>164</v>
      </c>
      <c r="AU141" s="189" t="s">
        <v>84</v>
      </c>
      <c r="AV141" s="13" t="s">
        <v>163</v>
      </c>
      <c r="AW141" s="13" t="s">
        <v>34</v>
      </c>
      <c r="AX141" s="13" t="s">
        <v>84</v>
      </c>
      <c r="AY141" s="189" t="s">
        <v>158</v>
      </c>
    </row>
    <row r="142" s="2" customFormat="1" ht="21.75" customHeight="1">
      <c r="A142" s="36"/>
      <c r="B142" s="164"/>
      <c r="C142" s="165" t="s">
        <v>185</v>
      </c>
      <c r="D142" s="165" t="s">
        <v>159</v>
      </c>
      <c r="E142" s="166" t="s">
        <v>1836</v>
      </c>
      <c r="F142" s="167" t="s">
        <v>1837</v>
      </c>
      <c r="G142" s="168" t="s">
        <v>252</v>
      </c>
      <c r="H142" s="169">
        <v>1</v>
      </c>
      <c r="I142" s="170"/>
      <c r="J142" s="171">
        <f>ROUND(I142*H142,2)</f>
        <v>0</v>
      </c>
      <c r="K142" s="172"/>
      <c r="L142" s="37"/>
      <c r="M142" s="173" t="s">
        <v>1</v>
      </c>
      <c r="N142" s="174" t="s">
        <v>42</v>
      </c>
      <c r="O142" s="75"/>
      <c r="P142" s="175">
        <f>O142*H142</f>
        <v>0</v>
      </c>
      <c r="Q142" s="175">
        <v>0</v>
      </c>
      <c r="R142" s="175">
        <f>Q142*H142</f>
        <v>0</v>
      </c>
      <c r="S142" s="175">
        <v>0</v>
      </c>
      <c r="T142" s="176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77" t="s">
        <v>163</v>
      </c>
      <c r="AT142" s="177" t="s">
        <v>159</v>
      </c>
      <c r="AU142" s="177" t="s">
        <v>84</v>
      </c>
      <c r="AY142" s="17" t="s">
        <v>158</v>
      </c>
      <c r="BE142" s="178">
        <f>IF(N142="základní",J142,0)</f>
        <v>0</v>
      </c>
      <c r="BF142" s="178">
        <f>IF(N142="snížená",J142,0)</f>
        <v>0</v>
      </c>
      <c r="BG142" s="178">
        <f>IF(N142="zákl. přenesená",J142,0)</f>
        <v>0</v>
      </c>
      <c r="BH142" s="178">
        <f>IF(N142="sníž. přenesená",J142,0)</f>
        <v>0</v>
      </c>
      <c r="BI142" s="178">
        <f>IF(N142="nulová",J142,0)</f>
        <v>0</v>
      </c>
      <c r="BJ142" s="17" t="s">
        <v>84</v>
      </c>
      <c r="BK142" s="178">
        <f>ROUND(I142*H142,2)</f>
        <v>0</v>
      </c>
      <c r="BL142" s="17" t="s">
        <v>163</v>
      </c>
      <c r="BM142" s="177" t="s">
        <v>188</v>
      </c>
    </row>
    <row r="143" s="2" customFormat="1" ht="21.75" customHeight="1">
      <c r="A143" s="36"/>
      <c r="B143" s="164"/>
      <c r="C143" s="165" t="s">
        <v>176</v>
      </c>
      <c r="D143" s="165" t="s">
        <v>159</v>
      </c>
      <c r="E143" s="166" t="s">
        <v>1838</v>
      </c>
      <c r="F143" s="167" t="s">
        <v>1839</v>
      </c>
      <c r="G143" s="168" t="s">
        <v>252</v>
      </c>
      <c r="H143" s="169">
        <v>1</v>
      </c>
      <c r="I143" s="170"/>
      <c r="J143" s="171">
        <f>ROUND(I143*H143,2)</f>
        <v>0</v>
      </c>
      <c r="K143" s="172"/>
      <c r="L143" s="37"/>
      <c r="M143" s="173" t="s">
        <v>1</v>
      </c>
      <c r="N143" s="174" t="s">
        <v>42</v>
      </c>
      <c r="O143" s="75"/>
      <c r="P143" s="175">
        <f>O143*H143</f>
        <v>0</v>
      </c>
      <c r="Q143" s="175">
        <v>0</v>
      </c>
      <c r="R143" s="175">
        <f>Q143*H143</f>
        <v>0</v>
      </c>
      <c r="S143" s="175">
        <v>0</v>
      </c>
      <c r="T143" s="176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77" t="s">
        <v>163</v>
      </c>
      <c r="AT143" s="177" t="s">
        <v>159</v>
      </c>
      <c r="AU143" s="177" t="s">
        <v>84</v>
      </c>
      <c r="AY143" s="17" t="s">
        <v>158</v>
      </c>
      <c r="BE143" s="178">
        <f>IF(N143="základní",J143,0)</f>
        <v>0</v>
      </c>
      <c r="BF143" s="178">
        <f>IF(N143="snížená",J143,0)</f>
        <v>0</v>
      </c>
      <c r="BG143" s="178">
        <f>IF(N143="zákl. přenesená",J143,0)</f>
        <v>0</v>
      </c>
      <c r="BH143" s="178">
        <f>IF(N143="sníž. přenesená",J143,0)</f>
        <v>0</v>
      </c>
      <c r="BI143" s="178">
        <f>IF(N143="nulová",J143,0)</f>
        <v>0</v>
      </c>
      <c r="BJ143" s="17" t="s">
        <v>84</v>
      </c>
      <c r="BK143" s="178">
        <f>ROUND(I143*H143,2)</f>
        <v>0</v>
      </c>
      <c r="BL143" s="17" t="s">
        <v>163</v>
      </c>
      <c r="BM143" s="177" t="s">
        <v>192</v>
      </c>
    </row>
    <row r="144" s="2" customFormat="1" ht="16.5" customHeight="1">
      <c r="A144" s="36"/>
      <c r="B144" s="164"/>
      <c r="C144" s="165" t="s">
        <v>193</v>
      </c>
      <c r="D144" s="165" t="s">
        <v>159</v>
      </c>
      <c r="E144" s="166" t="s">
        <v>1840</v>
      </c>
      <c r="F144" s="167" t="s">
        <v>1841</v>
      </c>
      <c r="G144" s="168" t="s">
        <v>203</v>
      </c>
      <c r="H144" s="169">
        <v>711</v>
      </c>
      <c r="I144" s="170"/>
      <c r="J144" s="171">
        <f>ROUND(I144*H144,2)</f>
        <v>0</v>
      </c>
      <c r="K144" s="172"/>
      <c r="L144" s="37"/>
      <c r="M144" s="173" t="s">
        <v>1</v>
      </c>
      <c r="N144" s="174" t="s">
        <v>42</v>
      </c>
      <c r="O144" s="75"/>
      <c r="P144" s="175">
        <f>O144*H144</f>
        <v>0</v>
      </c>
      <c r="Q144" s="175">
        <v>0</v>
      </c>
      <c r="R144" s="175">
        <f>Q144*H144</f>
        <v>0</v>
      </c>
      <c r="S144" s="175">
        <v>0</v>
      </c>
      <c r="T144" s="17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77" t="s">
        <v>163</v>
      </c>
      <c r="AT144" s="177" t="s">
        <v>159</v>
      </c>
      <c r="AU144" s="177" t="s">
        <v>84</v>
      </c>
      <c r="AY144" s="17" t="s">
        <v>158</v>
      </c>
      <c r="BE144" s="178">
        <f>IF(N144="základní",J144,0)</f>
        <v>0</v>
      </c>
      <c r="BF144" s="178">
        <f>IF(N144="snížená",J144,0)</f>
        <v>0</v>
      </c>
      <c r="BG144" s="178">
        <f>IF(N144="zákl. přenesená",J144,0)</f>
        <v>0</v>
      </c>
      <c r="BH144" s="178">
        <f>IF(N144="sníž. přenesená",J144,0)</f>
        <v>0</v>
      </c>
      <c r="BI144" s="178">
        <f>IF(N144="nulová",J144,0)</f>
        <v>0</v>
      </c>
      <c r="BJ144" s="17" t="s">
        <v>84</v>
      </c>
      <c r="BK144" s="178">
        <f>ROUND(I144*H144,2)</f>
        <v>0</v>
      </c>
      <c r="BL144" s="17" t="s">
        <v>163</v>
      </c>
      <c r="BM144" s="177" t="s">
        <v>196</v>
      </c>
    </row>
    <row r="145" s="12" customFormat="1">
      <c r="A145" s="12"/>
      <c r="B145" s="179"/>
      <c r="C145" s="12"/>
      <c r="D145" s="180" t="s">
        <v>164</v>
      </c>
      <c r="E145" s="181" t="s">
        <v>1</v>
      </c>
      <c r="F145" s="182" t="s">
        <v>1842</v>
      </c>
      <c r="G145" s="12"/>
      <c r="H145" s="183">
        <v>711</v>
      </c>
      <c r="I145" s="184"/>
      <c r="J145" s="12"/>
      <c r="K145" s="12"/>
      <c r="L145" s="179"/>
      <c r="M145" s="185"/>
      <c r="N145" s="186"/>
      <c r="O145" s="186"/>
      <c r="P145" s="186"/>
      <c r="Q145" s="186"/>
      <c r="R145" s="186"/>
      <c r="S145" s="186"/>
      <c r="T145" s="187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T145" s="181" t="s">
        <v>164</v>
      </c>
      <c r="AU145" s="181" t="s">
        <v>84</v>
      </c>
      <c r="AV145" s="12" t="s">
        <v>86</v>
      </c>
      <c r="AW145" s="12" t="s">
        <v>34</v>
      </c>
      <c r="AX145" s="12" t="s">
        <v>77</v>
      </c>
      <c r="AY145" s="181" t="s">
        <v>158</v>
      </c>
    </row>
    <row r="146" s="13" customFormat="1">
      <c r="A146" s="13"/>
      <c r="B146" s="188"/>
      <c r="C146" s="13"/>
      <c r="D146" s="180" t="s">
        <v>164</v>
      </c>
      <c r="E146" s="189" t="s">
        <v>1</v>
      </c>
      <c r="F146" s="190" t="s">
        <v>166</v>
      </c>
      <c r="G146" s="13"/>
      <c r="H146" s="191">
        <v>711</v>
      </c>
      <c r="I146" s="192"/>
      <c r="J146" s="13"/>
      <c r="K146" s="13"/>
      <c r="L146" s="188"/>
      <c r="M146" s="193"/>
      <c r="N146" s="194"/>
      <c r="O146" s="194"/>
      <c r="P146" s="194"/>
      <c r="Q146" s="194"/>
      <c r="R146" s="194"/>
      <c r="S146" s="194"/>
      <c r="T146" s="19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9" t="s">
        <v>164</v>
      </c>
      <c r="AU146" s="189" t="s">
        <v>84</v>
      </c>
      <c r="AV146" s="13" t="s">
        <v>163</v>
      </c>
      <c r="AW146" s="13" t="s">
        <v>34</v>
      </c>
      <c r="AX146" s="13" t="s">
        <v>84</v>
      </c>
      <c r="AY146" s="189" t="s">
        <v>158</v>
      </c>
    </row>
    <row r="147" s="2" customFormat="1" ht="21.75" customHeight="1">
      <c r="A147" s="36"/>
      <c r="B147" s="164"/>
      <c r="C147" s="165" t="s">
        <v>181</v>
      </c>
      <c r="D147" s="165" t="s">
        <v>159</v>
      </c>
      <c r="E147" s="166" t="s">
        <v>211</v>
      </c>
      <c r="F147" s="167" t="s">
        <v>212</v>
      </c>
      <c r="G147" s="168" t="s">
        <v>203</v>
      </c>
      <c r="H147" s="169">
        <v>398.75</v>
      </c>
      <c r="I147" s="170"/>
      <c r="J147" s="171">
        <f>ROUND(I147*H147,2)</f>
        <v>0</v>
      </c>
      <c r="K147" s="172"/>
      <c r="L147" s="37"/>
      <c r="M147" s="173" t="s">
        <v>1</v>
      </c>
      <c r="N147" s="174" t="s">
        <v>42</v>
      </c>
      <c r="O147" s="75"/>
      <c r="P147" s="175">
        <f>O147*H147</f>
        <v>0</v>
      </c>
      <c r="Q147" s="175">
        <v>0</v>
      </c>
      <c r="R147" s="175">
        <f>Q147*H147</f>
        <v>0</v>
      </c>
      <c r="S147" s="175">
        <v>0</v>
      </c>
      <c r="T147" s="17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77" t="s">
        <v>163</v>
      </c>
      <c r="AT147" s="177" t="s">
        <v>159</v>
      </c>
      <c r="AU147" s="177" t="s">
        <v>84</v>
      </c>
      <c r="AY147" s="17" t="s">
        <v>158</v>
      </c>
      <c r="BE147" s="178">
        <f>IF(N147="základní",J147,0)</f>
        <v>0</v>
      </c>
      <c r="BF147" s="178">
        <f>IF(N147="snížená",J147,0)</f>
        <v>0</v>
      </c>
      <c r="BG147" s="178">
        <f>IF(N147="zákl. přenesená",J147,0)</f>
        <v>0</v>
      </c>
      <c r="BH147" s="178">
        <f>IF(N147="sníž. přenesená",J147,0)</f>
        <v>0</v>
      </c>
      <c r="BI147" s="178">
        <f>IF(N147="nulová",J147,0)</f>
        <v>0</v>
      </c>
      <c r="BJ147" s="17" t="s">
        <v>84</v>
      </c>
      <c r="BK147" s="178">
        <f>ROUND(I147*H147,2)</f>
        <v>0</v>
      </c>
      <c r="BL147" s="17" t="s">
        <v>163</v>
      </c>
      <c r="BM147" s="177" t="s">
        <v>199</v>
      </c>
    </row>
    <row r="148" s="12" customFormat="1">
      <c r="A148" s="12"/>
      <c r="B148" s="179"/>
      <c r="C148" s="12"/>
      <c r="D148" s="180" t="s">
        <v>164</v>
      </c>
      <c r="E148" s="181" t="s">
        <v>1</v>
      </c>
      <c r="F148" s="182" t="s">
        <v>1843</v>
      </c>
      <c r="G148" s="12"/>
      <c r="H148" s="183">
        <v>150</v>
      </c>
      <c r="I148" s="184"/>
      <c r="J148" s="12"/>
      <c r="K148" s="12"/>
      <c r="L148" s="179"/>
      <c r="M148" s="185"/>
      <c r="N148" s="186"/>
      <c r="O148" s="186"/>
      <c r="P148" s="186"/>
      <c r="Q148" s="186"/>
      <c r="R148" s="186"/>
      <c r="S148" s="186"/>
      <c r="T148" s="187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T148" s="181" t="s">
        <v>164</v>
      </c>
      <c r="AU148" s="181" t="s">
        <v>84</v>
      </c>
      <c r="AV148" s="12" t="s">
        <v>86</v>
      </c>
      <c r="AW148" s="12" t="s">
        <v>34</v>
      </c>
      <c r="AX148" s="12" t="s">
        <v>77</v>
      </c>
      <c r="AY148" s="181" t="s">
        <v>158</v>
      </c>
    </row>
    <row r="149" s="12" customFormat="1">
      <c r="A149" s="12"/>
      <c r="B149" s="179"/>
      <c r="C149" s="12"/>
      <c r="D149" s="180" t="s">
        <v>164</v>
      </c>
      <c r="E149" s="181" t="s">
        <v>1</v>
      </c>
      <c r="F149" s="182" t="s">
        <v>1844</v>
      </c>
      <c r="G149" s="12"/>
      <c r="H149" s="183">
        <v>127</v>
      </c>
      <c r="I149" s="184"/>
      <c r="J149" s="12"/>
      <c r="K149" s="12"/>
      <c r="L149" s="179"/>
      <c r="M149" s="185"/>
      <c r="N149" s="186"/>
      <c r="O149" s="186"/>
      <c r="P149" s="186"/>
      <c r="Q149" s="186"/>
      <c r="R149" s="186"/>
      <c r="S149" s="186"/>
      <c r="T149" s="187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T149" s="181" t="s">
        <v>164</v>
      </c>
      <c r="AU149" s="181" t="s">
        <v>84</v>
      </c>
      <c r="AV149" s="12" t="s">
        <v>86</v>
      </c>
      <c r="AW149" s="12" t="s">
        <v>34</v>
      </c>
      <c r="AX149" s="12" t="s">
        <v>77</v>
      </c>
      <c r="AY149" s="181" t="s">
        <v>158</v>
      </c>
    </row>
    <row r="150" s="12" customFormat="1">
      <c r="A150" s="12"/>
      <c r="B150" s="179"/>
      <c r="C150" s="12"/>
      <c r="D150" s="180" t="s">
        <v>164</v>
      </c>
      <c r="E150" s="181" t="s">
        <v>1</v>
      </c>
      <c r="F150" s="182" t="s">
        <v>1845</v>
      </c>
      <c r="G150" s="12"/>
      <c r="H150" s="183">
        <v>11.75</v>
      </c>
      <c r="I150" s="184"/>
      <c r="J150" s="12"/>
      <c r="K150" s="12"/>
      <c r="L150" s="179"/>
      <c r="M150" s="185"/>
      <c r="N150" s="186"/>
      <c r="O150" s="186"/>
      <c r="P150" s="186"/>
      <c r="Q150" s="186"/>
      <c r="R150" s="186"/>
      <c r="S150" s="186"/>
      <c r="T150" s="187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T150" s="181" t="s">
        <v>164</v>
      </c>
      <c r="AU150" s="181" t="s">
        <v>84</v>
      </c>
      <c r="AV150" s="12" t="s">
        <v>86</v>
      </c>
      <c r="AW150" s="12" t="s">
        <v>34</v>
      </c>
      <c r="AX150" s="12" t="s">
        <v>77</v>
      </c>
      <c r="AY150" s="181" t="s">
        <v>158</v>
      </c>
    </row>
    <row r="151" s="12" customFormat="1">
      <c r="A151" s="12"/>
      <c r="B151" s="179"/>
      <c r="C151" s="12"/>
      <c r="D151" s="180" t="s">
        <v>164</v>
      </c>
      <c r="E151" s="181" t="s">
        <v>1</v>
      </c>
      <c r="F151" s="182" t="s">
        <v>1846</v>
      </c>
      <c r="G151" s="12"/>
      <c r="H151" s="183">
        <v>110</v>
      </c>
      <c r="I151" s="184"/>
      <c r="J151" s="12"/>
      <c r="K151" s="12"/>
      <c r="L151" s="179"/>
      <c r="M151" s="185"/>
      <c r="N151" s="186"/>
      <c r="O151" s="186"/>
      <c r="P151" s="186"/>
      <c r="Q151" s="186"/>
      <c r="R151" s="186"/>
      <c r="S151" s="186"/>
      <c r="T151" s="187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T151" s="181" t="s">
        <v>164</v>
      </c>
      <c r="AU151" s="181" t="s">
        <v>84</v>
      </c>
      <c r="AV151" s="12" t="s">
        <v>86</v>
      </c>
      <c r="AW151" s="12" t="s">
        <v>34</v>
      </c>
      <c r="AX151" s="12" t="s">
        <v>77</v>
      </c>
      <c r="AY151" s="181" t="s">
        <v>158</v>
      </c>
    </row>
    <row r="152" s="13" customFormat="1">
      <c r="A152" s="13"/>
      <c r="B152" s="188"/>
      <c r="C152" s="13"/>
      <c r="D152" s="180" t="s">
        <v>164</v>
      </c>
      <c r="E152" s="189" t="s">
        <v>1</v>
      </c>
      <c r="F152" s="190" t="s">
        <v>166</v>
      </c>
      <c r="G152" s="13"/>
      <c r="H152" s="191">
        <v>398.75</v>
      </c>
      <c r="I152" s="192"/>
      <c r="J152" s="13"/>
      <c r="K152" s="13"/>
      <c r="L152" s="188"/>
      <c r="M152" s="193"/>
      <c r="N152" s="194"/>
      <c r="O152" s="194"/>
      <c r="P152" s="194"/>
      <c r="Q152" s="194"/>
      <c r="R152" s="194"/>
      <c r="S152" s="194"/>
      <c r="T152" s="19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9" t="s">
        <v>164</v>
      </c>
      <c r="AU152" s="189" t="s">
        <v>84</v>
      </c>
      <c r="AV152" s="13" t="s">
        <v>163</v>
      </c>
      <c r="AW152" s="13" t="s">
        <v>34</v>
      </c>
      <c r="AX152" s="13" t="s">
        <v>84</v>
      </c>
      <c r="AY152" s="189" t="s">
        <v>158</v>
      </c>
    </row>
    <row r="153" s="2" customFormat="1" ht="21.75" customHeight="1">
      <c r="A153" s="36"/>
      <c r="B153" s="164"/>
      <c r="C153" s="165" t="s">
        <v>200</v>
      </c>
      <c r="D153" s="165" t="s">
        <v>159</v>
      </c>
      <c r="E153" s="166" t="s">
        <v>1847</v>
      </c>
      <c r="F153" s="167" t="s">
        <v>1848</v>
      </c>
      <c r="G153" s="168" t="s">
        <v>203</v>
      </c>
      <c r="H153" s="169">
        <v>711</v>
      </c>
      <c r="I153" s="170"/>
      <c r="J153" s="171">
        <f>ROUND(I153*H153,2)</f>
        <v>0</v>
      </c>
      <c r="K153" s="172"/>
      <c r="L153" s="37"/>
      <c r="M153" s="173" t="s">
        <v>1</v>
      </c>
      <c r="N153" s="174" t="s">
        <v>42</v>
      </c>
      <c r="O153" s="75"/>
      <c r="P153" s="175">
        <f>O153*H153</f>
        <v>0</v>
      </c>
      <c r="Q153" s="175">
        <v>0</v>
      </c>
      <c r="R153" s="175">
        <f>Q153*H153</f>
        <v>0</v>
      </c>
      <c r="S153" s="175">
        <v>0</v>
      </c>
      <c r="T153" s="176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77" t="s">
        <v>163</v>
      </c>
      <c r="AT153" s="177" t="s">
        <v>159</v>
      </c>
      <c r="AU153" s="177" t="s">
        <v>84</v>
      </c>
      <c r="AY153" s="17" t="s">
        <v>158</v>
      </c>
      <c r="BE153" s="178">
        <f>IF(N153="základní",J153,0)</f>
        <v>0</v>
      </c>
      <c r="BF153" s="178">
        <f>IF(N153="snížená",J153,0)</f>
        <v>0</v>
      </c>
      <c r="BG153" s="178">
        <f>IF(N153="zákl. přenesená",J153,0)</f>
        <v>0</v>
      </c>
      <c r="BH153" s="178">
        <f>IF(N153="sníž. přenesená",J153,0)</f>
        <v>0</v>
      </c>
      <c r="BI153" s="178">
        <f>IF(N153="nulová",J153,0)</f>
        <v>0</v>
      </c>
      <c r="BJ153" s="17" t="s">
        <v>84</v>
      </c>
      <c r="BK153" s="178">
        <f>ROUND(I153*H153,2)</f>
        <v>0</v>
      </c>
      <c r="BL153" s="17" t="s">
        <v>163</v>
      </c>
      <c r="BM153" s="177" t="s">
        <v>204</v>
      </c>
    </row>
    <row r="154" s="2" customFormat="1" ht="24.15" customHeight="1">
      <c r="A154" s="36"/>
      <c r="B154" s="164"/>
      <c r="C154" s="165" t="s">
        <v>8</v>
      </c>
      <c r="D154" s="165" t="s">
        <v>159</v>
      </c>
      <c r="E154" s="166" t="s">
        <v>197</v>
      </c>
      <c r="F154" s="167" t="s">
        <v>198</v>
      </c>
      <c r="G154" s="168" t="s">
        <v>162</v>
      </c>
      <c r="H154" s="169">
        <v>102.06999999999999</v>
      </c>
      <c r="I154" s="170"/>
      <c r="J154" s="171">
        <f>ROUND(I154*H154,2)</f>
        <v>0</v>
      </c>
      <c r="K154" s="172"/>
      <c r="L154" s="37"/>
      <c r="M154" s="173" t="s">
        <v>1</v>
      </c>
      <c r="N154" s="174" t="s">
        <v>42</v>
      </c>
      <c r="O154" s="75"/>
      <c r="P154" s="175">
        <f>O154*H154</f>
        <v>0</v>
      </c>
      <c r="Q154" s="175">
        <v>0</v>
      </c>
      <c r="R154" s="175">
        <f>Q154*H154</f>
        <v>0</v>
      </c>
      <c r="S154" s="175">
        <v>0</v>
      </c>
      <c r="T154" s="17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77" t="s">
        <v>163</v>
      </c>
      <c r="AT154" s="177" t="s">
        <v>159</v>
      </c>
      <c r="AU154" s="177" t="s">
        <v>84</v>
      </c>
      <c r="AY154" s="17" t="s">
        <v>158</v>
      </c>
      <c r="BE154" s="178">
        <f>IF(N154="základní",J154,0)</f>
        <v>0</v>
      </c>
      <c r="BF154" s="178">
        <f>IF(N154="snížená",J154,0)</f>
        <v>0</v>
      </c>
      <c r="BG154" s="178">
        <f>IF(N154="zákl. přenesená",J154,0)</f>
        <v>0</v>
      </c>
      <c r="BH154" s="178">
        <f>IF(N154="sníž. přenesená",J154,0)</f>
        <v>0</v>
      </c>
      <c r="BI154" s="178">
        <f>IF(N154="nulová",J154,0)</f>
        <v>0</v>
      </c>
      <c r="BJ154" s="17" t="s">
        <v>84</v>
      </c>
      <c r="BK154" s="178">
        <f>ROUND(I154*H154,2)</f>
        <v>0</v>
      </c>
      <c r="BL154" s="17" t="s">
        <v>163</v>
      </c>
      <c r="BM154" s="177" t="s">
        <v>208</v>
      </c>
    </row>
    <row r="155" s="14" customFormat="1">
      <c r="A155" s="14"/>
      <c r="B155" s="201"/>
      <c r="C155" s="14"/>
      <c r="D155" s="180" t="s">
        <v>164</v>
      </c>
      <c r="E155" s="202" t="s">
        <v>1</v>
      </c>
      <c r="F155" s="203" t="s">
        <v>832</v>
      </c>
      <c r="G155" s="14"/>
      <c r="H155" s="202" t="s">
        <v>1</v>
      </c>
      <c r="I155" s="204"/>
      <c r="J155" s="14"/>
      <c r="K155" s="14"/>
      <c r="L155" s="201"/>
      <c r="M155" s="205"/>
      <c r="N155" s="206"/>
      <c r="O155" s="206"/>
      <c r="P155" s="206"/>
      <c r="Q155" s="206"/>
      <c r="R155" s="206"/>
      <c r="S155" s="206"/>
      <c r="T155" s="207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2" t="s">
        <v>164</v>
      </c>
      <c r="AU155" s="202" t="s">
        <v>84</v>
      </c>
      <c r="AV155" s="14" t="s">
        <v>84</v>
      </c>
      <c r="AW155" s="14" t="s">
        <v>34</v>
      </c>
      <c r="AX155" s="14" t="s">
        <v>77</v>
      </c>
      <c r="AY155" s="202" t="s">
        <v>158</v>
      </c>
    </row>
    <row r="156" s="12" customFormat="1">
      <c r="A156" s="12"/>
      <c r="B156" s="179"/>
      <c r="C156" s="12"/>
      <c r="D156" s="180" t="s">
        <v>164</v>
      </c>
      <c r="E156" s="181" t="s">
        <v>1</v>
      </c>
      <c r="F156" s="182" t="s">
        <v>1849</v>
      </c>
      <c r="G156" s="12"/>
      <c r="H156" s="183">
        <v>102.06999999999999</v>
      </c>
      <c r="I156" s="184"/>
      <c r="J156" s="12"/>
      <c r="K156" s="12"/>
      <c r="L156" s="179"/>
      <c r="M156" s="185"/>
      <c r="N156" s="186"/>
      <c r="O156" s="186"/>
      <c r="P156" s="186"/>
      <c r="Q156" s="186"/>
      <c r="R156" s="186"/>
      <c r="S156" s="186"/>
      <c r="T156" s="187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T156" s="181" t="s">
        <v>164</v>
      </c>
      <c r="AU156" s="181" t="s">
        <v>84</v>
      </c>
      <c r="AV156" s="12" t="s">
        <v>86</v>
      </c>
      <c r="AW156" s="12" t="s">
        <v>34</v>
      </c>
      <c r="AX156" s="12" t="s">
        <v>77</v>
      </c>
      <c r="AY156" s="181" t="s">
        <v>158</v>
      </c>
    </row>
    <row r="157" s="13" customFormat="1">
      <c r="A157" s="13"/>
      <c r="B157" s="188"/>
      <c r="C157" s="13"/>
      <c r="D157" s="180" t="s">
        <v>164</v>
      </c>
      <c r="E157" s="189" t="s">
        <v>1</v>
      </c>
      <c r="F157" s="190" t="s">
        <v>166</v>
      </c>
      <c r="G157" s="13"/>
      <c r="H157" s="191">
        <v>102.06999999999999</v>
      </c>
      <c r="I157" s="192"/>
      <c r="J157" s="13"/>
      <c r="K157" s="13"/>
      <c r="L157" s="188"/>
      <c r="M157" s="193"/>
      <c r="N157" s="194"/>
      <c r="O157" s="194"/>
      <c r="P157" s="194"/>
      <c r="Q157" s="194"/>
      <c r="R157" s="194"/>
      <c r="S157" s="194"/>
      <c r="T157" s="19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9" t="s">
        <v>164</v>
      </c>
      <c r="AU157" s="189" t="s">
        <v>84</v>
      </c>
      <c r="AV157" s="13" t="s">
        <v>163</v>
      </c>
      <c r="AW157" s="13" t="s">
        <v>34</v>
      </c>
      <c r="AX157" s="13" t="s">
        <v>84</v>
      </c>
      <c r="AY157" s="189" t="s">
        <v>158</v>
      </c>
    </row>
    <row r="158" s="2" customFormat="1" ht="16.5" customHeight="1">
      <c r="A158" s="36"/>
      <c r="B158" s="164"/>
      <c r="C158" s="165" t="s">
        <v>210</v>
      </c>
      <c r="D158" s="165" t="s">
        <v>159</v>
      </c>
      <c r="E158" s="166" t="s">
        <v>1850</v>
      </c>
      <c r="F158" s="167" t="s">
        <v>1851</v>
      </c>
      <c r="G158" s="168" t="s">
        <v>247</v>
      </c>
      <c r="H158" s="169">
        <v>60</v>
      </c>
      <c r="I158" s="170"/>
      <c r="J158" s="171">
        <f>ROUND(I158*H158,2)</f>
        <v>0</v>
      </c>
      <c r="K158" s="172"/>
      <c r="L158" s="37"/>
      <c r="M158" s="173" t="s">
        <v>1</v>
      </c>
      <c r="N158" s="174" t="s">
        <v>42</v>
      </c>
      <c r="O158" s="75"/>
      <c r="P158" s="175">
        <f>O158*H158</f>
        <v>0</v>
      </c>
      <c r="Q158" s="175">
        <v>0</v>
      </c>
      <c r="R158" s="175">
        <f>Q158*H158</f>
        <v>0</v>
      </c>
      <c r="S158" s="175">
        <v>0</v>
      </c>
      <c r="T158" s="17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77" t="s">
        <v>163</v>
      </c>
      <c r="AT158" s="177" t="s">
        <v>159</v>
      </c>
      <c r="AU158" s="177" t="s">
        <v>84</v>
      </c>
      <c r="AY158" s="17" t="s">
        <v>158</v>
      </c>
      <c r="BE158" s="178">
        <f>IF(N158="základní",J158,0)</f>
        <v>0</v>
      </c>
      <c r="BF158" s="178">
        <f>IF(N158="snížená",J158,0)</f>
        <v>0</v>
      </c>
      <c r="BG158" s="178">
        <f>IF(N158="zákl. přenesená",J158,0)</f>
        <v>0</v>
      </c>
      <c r="BH158" s="178">
        <f>IF(N158="sníž. přenesená",J158,0)</f>
        <v>0</v>
      </c>
      <c r="BI158" s="178">
        <f>IF(N158="nulová",J158,0)</f>
        <v>0</v>
      </c>
      <c r="BJ158" s="17" t="s">
        <v>84</v>
      </c>
      <c r="BK158" s="178">
        <f>ROUND(I158*H158,2)</f>
        <v>0</v>
      </c>
      <c r="BL158" s="17" t="s">
        <v>163</v>
      </c>
      <c r="BM158" s="177" t="s">
        <v>213</v>
      </c>
    </row>
    <row r="159" s="2" customFormat="1" ht="16.5" customHeight="1">
      <c r="A159" s="36"/>
      <c r="B159" s="164"/>
      <c r="C159" s="165" t="s">
        <v>188</v>
      </c>
      <c r="D159" s="165" t="s">
        <v>159</v>
      </c>
      <c r="E159" s="166" t="s">
        <v>1852</v>
      </c>
      <c r="F159" s="167" t="s">
        <v>1853</v>
      </c>
      <c r="G159" s="168" t="s">
        <v>1406</v>
      </c>
      <c r="H159" s="169">
        <v>21.329999999999998</v>
      </c>
      <c r="I159" s="170"/>
      <c r="J159" s="171">
        <f>ROUND(I159*H159,2)</f>
        <v>0</v>
      </c>
      <c r="K159" s="172"/>
      <c r="L159" s="37"/>
      <c r="M159" s="173" t="s">
        <v>1</v>
      </c>
      <c r="N159" s="174" t="s">
        <v>42</v>
      </c>
      <c r="O159" s="75"/>
      <c r="P159" s="175">
        <f>O159*H159</f>
        <v>0</v>
      </c>
      <c r="Q159" s="175">
        <v>0</v>
      </c>
      <c r="R159" s="175">
        <f>Q159*H159</f>
        <v>0</v>
      </c>
      <c r="S159" s="175">
        <v>0</v>
      </c>
      <c r="T159" s="176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77" t="s">
        <v>163</v>
      </c>
      <c r="AT159" s="177" t="s">
        <v>159</v>
      </c>
      <c r="AU159" s="177" t="s">
        <v>84</v>
      </c>
      <c r="AY159" s="17" t="s">
        <v>158</v>
      </c>
      <c r="BE159" s="178">
        <f>IF(N159="základní",J159,0)</f>
        <v>0</v>
      </c>
      <c r="BF159" s="178">
        <f>IF(N159="snížená",J159,0)</f>
        <v>0</v>
      </c>
      <c r="BG159" s="178">
        <f>IF(N159="zákl. přenesená",J159,0)</f>
        <v>0</v>
      </c>
      <c r="BH159" s="178">
        <f>IF(N159="sníž. přenesená",J159,0)</f>
        <v>0</v>
      </c>
      <c r="BI159" s="178">
        <f>IF(N159="nulová",J159,0)</f>
        <v>0</v>
      </c>
      <c r="BJ159" s="17" t="s">
        <v>84</v>
      </c>
      <c r="BK159" s="178">
        <f>ROUND(I159*H159,2)</f>
        <v>0</v>
      </c>
      <c r="BL159" s="17" t="s">
        <v>163</v>
      </c>
      <c r="BM159" s="177" t="s">
        <v>218</v>
      </c>
    </row>
    <row r="160" s="14" customFormat="1">
      <c r="A160" s="14"/>
      <c r="B160" s="201"/>
      <c r="C160" s="14"/>
      <c r="D160" s="180" t="s">
        <v>164</v>
      </c>
      <c r="E160" s="202" t="s">
        <v>1</v>
      </c>
      <c r="F160" s="203" t="s">
        <v>1854</v>
      </c>
      <c r="G160" s="14"/>
      <c r="H160" s="202" t="s">
        <v>1</v>
      </c>
      <c r="I160" s="204"/>
      <c r="J160" s="14"/>
      <c r="K160" s="14"/>
      <c r="L160" s="201"/>
      <c r="M160" s="205"/>
      <c r="N160" s="206"/>
      <c r="O160" s="206"/>
      <c r="P160" s="206"/>
      <c r="Q160" s="206"/>
      <c r="R160" s="206"/>
      <c r="S160" s="206"/>
      <c r="T160" s="207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02" t="s">
        <v>164</v>
      </c>
      <c r="AU160" s="202" t="s">
        <v>84</v>
      </c>
      <c r="AV160" s="14" t="s">
        <v>84</v>
      </c>
      <c r="AW160" s="14" t="s">
        <v>34</v>
      </c>
      <c r="AX160" s="14" t="s">
        <v>77</v>
      </c>
      <c r="AY160" s="202" t="s">
        <v>158</v>
      </c>
    </row>
    <row r="161" s="12" customFormat="1">
      <c r="A161" s="12"/>
      <c r="B161" s="179"/>
      <c r="C161" s="12"/>
      <c r="D161" s="180" t="s">
        <v>164</v>
      </c>
      <c r="E161" s="181" t="s">
        <v>1</v>
      </c>
      <c r="F161" s="182" t="s">
        <v>1855</v>
      </c>
      <c r="G161" s="12"/>
      <c r="H161" s="183">
        <v>21.329999999999998</v>
      </c>
      <c r="I161" s="184"/>
      <c r="J161" s="12"/>
      <c r="K161" s="12"/>
      <c r="L161" s="179"/>
      <c r="M161" s="185"/>
      <c r="N161" s="186"/>
      <c r="O161" s="186"/>
      <c r="P161" s="186"/>
      <c r="Q161" s="186"/>
      <c r="R161" s="186"/>
      <c r="S161" s="186"/>
      <c r="T161" s="187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T161" s="181" t="s">
        <v>164</v>
      </c>
      <c r="AU161" s="181" t="s">
        <v>84</v>
      </c>
      <c r="AV161" s="12" t="s">
        <v>86</v>
      </c>
      <c r="AW161" s="12" t="s">
        <v>34</v>
      </c>
      <c r="AX161" s="12" t="s">
        <v>77</v>
      </c>
      <c r="AY161" s="181" t="s">
        <v>158</v>
      </c>
    </row>
    <row r="162" s="13" customFormat="1">
      <c r="A162" s="13"/>
      <c r="B162" s="188"/>
      <c r="C162" s="13"/>
      <c r="D162" s="180" t="s">
        <v>164</v>
      </c>
      <c r="E162" s="189" t="s">
        <v>1</v>
      </c>
      <c r="F162" s="190" t="s">
        <v>166</v>
      </c>
      <c r="G162" s="13"/>
      <c r="H162" s="191">
        <v>21.329999999999998</v>
      </c>
      <c r="I162" s="192"/>
      <c r="J162" s="13"/>
      <c r="K162" s="13"/>
      <c r="L162" s="188"/>
      <c r="M162" s="193"/>
      <c r="N162" s="194"/>
      <c r="O162" s="194"/>
      <c r="P162" s="194"/>
      <c r="Q162" s="194"/>
      <c r="R162" s="194"/>
      <c r="S162" s="194"/>
      <c r="T162" s="19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89" t="s">
        <v>164</v>
      </c>
      <c r="AU162" s="189" t="s">
        <v>84</v>
      </c>
      <c r="AV162" s="13" t="s">
        <v>163</v>
      </c>
      <c r="AW162" s="13" t="s">
        <v>34</v>
      </c>
      <c r="AX162" s="13" t="s">
        <v>84</v>
      </c>
      <c r="AY162" s="189" t="s">
        <v>158</v>
      </c>
    </row>
    <row r="163" s="11" customFormat="1" ht="25.92" customHeight="1">
      <c r="A163" s="11"/>
      <c r="B163" s="153"/>
      <c r="C163" s="11"/>
      <c r="D163" s="154" t="s">
        <v>76</v>
      </c>
      <c r="E163" s="155" t="s">
        <v>86</v>
      </c>
      <c r="F163" s="155" t="s">
        <v>1856</v>
      </c>
      <c r="G163" s="11"/>
      <c r="H163" s="11"/>
      <c r="I163" s="156"/>
      <c r="J163" s="157">
        <f>BK163</f>
        <v>0</v>
      </c>
      <c r="K163" s="11"/>
      <c r="L163" s="153"/>
      <c r="M163" s="158"/>
      <c r="N163" s="159"/>
      <c r="O163" s="159"/>
      <c r="P163" s="160">
        <f>SUM(P164:P169)</f>
        <v>0</v>
      </c>
      <c r="Q163" s="159"/>
      <c r="R163" s="160">
        <f>SUM(R164:R169)</f>
        <v>0</v>
      </c>
      <c r="S163" s="159"/>
      <c r="T163" s="161">
        <f>SUM(T164:T169)</f>
        <v>0</v>
      </c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R163" s="154" t="s">
        <v>84</v>
      </c>
      <c r="AT163" s="162" t="s">
        <v>76</v>
      </c>
      <c r="AU163" s="162" t="s">
        <v>77</v>
      </c>
      <c r="AY163" s="154" t="s">
        <v>158</v>
      </c>
      <c r="BK163" s="163">
        <f>SUM(BK164:BK169)</f>
        <v>0</v>
      </c>
    </row>
    <row r="164" s="2" customFormat="1" ht="16.5" customHeight="1">
      <c r="A164" s="36"/>
      <c r="B164" s="164"/>
      <c r="C164" s="165" t="s">
        <v>220</v>
      </c>
      <c r="D164" s="165" t="s">
        <v>159</v>
      </c>
      <c r="E164" s="166" t="s">
        <v>1857</v>
      </c>
      <c r="F164" s="167" t="s">
        <v>1858</v>
      </c>
      <c r="G164" s="168" t="s">
        <v>162</v>
      </c>
      <c r="H164" s="169">
        <v>7.1470000000000002</v>
      </c>
      <c r="I164" s="170"/>
      <c r="J164" s="171">
        <f>ROUND(I164*H164,2)</f>
        <v>0</v>
      </c>
      <c r="K164" s="172"/>
      <c r="L164" s="37"/>
      <c r="M164" s="173" t="s">
        <v>1</v>
      </c>
      <c r="N164" s="174" t="s">
        <v>42</v>
      </c>
      <c r="O164" s="75"/>
      <c r="P164" s="175">
        <f>O164*H164</f>
        <v>0</v>
      </c>
      <c r="Q164" s="175">
        <v>0</v>
      </c>
      <c r="R164" s="175">
        <f>Q164*H164</f>
        <v>0</v>
      </c>
      <c r="S164" s="175">
        <v>0</v>
      </c>
      <c r="T164" s="176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77" t="s">
        <v>163</v>
      </c>
      <c r="AT164" s="177" t="s">
        <v>159</v>
      </c>
      <c r="AU164" s="177" t="s">
        <v>84</v>
      </c>
      <c r="AY164" s="17" t="s">
        <v>158</v>
      </c>
      <c r="BE164" s="178">
        <f>IF(N164="základní",J164,0)</f>
        <v>0</v>
      </c>
      <c r="BF164" s="178">
        <f>IF(N164="snížená",J164,0)</f>
        <v>0</v>
      </c>
      <c r="BG164" s="178">
        <f>IF(N164="zákl. přenesená",J164,0)</f>
        <v>0</v>
      </c>
      <c r="BH164" s="178">
        <f>IF(N164="sníž. přenesená",J164,0)</f>
        <v>0</v>
      </c>
      <c r="BI164" s="178">
        <f>IF(N164="nulová",J164,0)</f>
        <v>0</v>
      </c>
      <c r="BJ164" s="17" t="s">
        <v>84</v>
      </c>
      <c r="BK164" s="178">
        <f>ROUND(I164*H164,2)</f>
        <v>0</v>
      </c>
      <c r="BL164" s="17" t="s">
        <v>163</v>
      </c>
      <c r="BM164" s="177" t="s">
        <v>223</v>
      </c>
    </row>
    <row r="165" s="12" customFormat="1">
      <c r="A165" s="12"/>
      <c r="B165" s="179"/>
      <c r="C165" s="12"/>
      <c r="D165" s="180" t="s">
        <v>164</v>
      </c>
      <c r="E165" s="181" t="s">
        <v>1</v>
      </c>
      <c r="F165" s="182" t="s">
        <v>1859</v>
      </c>
      <c r="G165" s="12"/>
      <c r="H165" s="183">
        <v>5.9808000000000003</v>
      </c>
      <c r="I165" s="184"/>
      <c r="J165" s="12"/>
      <c r="K165" s="12"/>
      <c r="L165" s="179"/>
      <c r="M165" s="185"/>
      <c r="N165" s="186"/>
      <c r="O165" s="186"/>
      <c r="P165" s="186"/>
      <c r="Q165" s="186"/>
      <c r="R165" s="186"/>
      <c r="S165" s="186"/>
      <c r="T165" s="187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T165" s="181" t="s">
        <v>164</v>
      </c>
      <c r="AU165" s="181" t="s">
        <v>84</v>
      </c>
      <c r="AV165" s="12" t="s">
        <v>86</v>
      </c>
      <c r="AW165" s="12" t="s">
        <v>34</v>
      </c>
      <c r="AX165" s="12" t="s">
        <v>77</v>
      </c>
      <c r="AY165" s="181" t="s">
        <v>158</v>
      </c>
    </row>
    <row r="166" s="12" customFormat="1">
      <c r="A166" s="12"/>
      <c r="B166" s="179"/>
      <c r="C166" s="12"/>
      <c r="D166" s="180" t="s">
        <v>164</v>
      </c>
      <c r="E166" s="181" t="s">
        <v>1</v>
      </c>
      <c r="F166" s="182" t="s">
        <v>1860</v>
      </c>
      <c r="G166" s="12"/>
      <c r="H166" s="183">
        <v>0.504</v>
      </c>
      <c r="I166" s="184"/>
      <c r="J166" s="12"/>
      <c r="K166" s="12"/>
      <c r="L166" s="179"/>
      <c r="M166" s="185"/>
      <c r="N166" s="186"/>
      <c r="O166" s="186"/>
      <c r="P166" s="186"/>
      <c r="Q166" s="186"/>
      <c r="R166" s="186"/>
      <c r="S166" s="186"/>
      <c r="T166" s="187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T166" s="181" t="s">
        <v>164</v>
      </c>
      <c r="AU166" s="181" t="s">
        <v>84</v>
      </c>
      <c r="AV166" s="12" t="s">
        <v>86</v>
      </c>
      <c r="AW166" s="12" t="s">
        <v>34</v>
      </c>
      <c r="AX166" s="12" t="s">
        <v>77</v>
      </c>
      <c r="AY166" s="181" t="s">
        <v>158</v>
      </c>
    </row>
    <row r="167" s="12" customFormat="1">
      <c r="A167" s="12"/>
      <c r="B167" s="179"/>
      <c r="C167" s="12"/>
      <c r="D167" s="180" t="s">
        <v>164</v>
      </c>
      <c r="E167" s="181" t="s">
        <v>1</v>
      </c>
      <c r="F167" s="182" t="s">
        <v>1861</v>
      </c>
      <c r="G167" s="12"/>
      <c r="H167" s="183">
        <v>0.66244499999999995</v>
      </c>
      <c r="I167" s="184"/>
      <c r="J167" s="12"/>
      <c r="K167" s="12"/>
      <c r="L167" s="179"/>
      <c r="M167" s="185"/>
      <c r="N167" s="186"/>
      <c r="O167" s="186"/>
      <c r="P167" s="186"/>
      <c r="Q167" s="186"/>
      <c r="R167" s="186"/>
      <c r="S167" s="186"/>
      <c r="T167" s="187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T167" s="181" t="s">
        <v>164</v>
      </c>
      <c r="AU167" s="181" t="s">
        <v>84</v>
      </c>
      <c r="AV167" s="12" t="s">
        <v>86</v>
      </c>
      <c r="AW167" s="12" t="s">
        <v>34</v>
      </c>
      <c r="AX167" s="12" t="s">
        <v>77</v>
      </c>
      <c r="AY167" s="181" t="s">
        <v>158</v>
      </c>
    </row>
    <row r="168" s="14" customFormat="1">
      <c r="A168" s="14"/>
      <c r="B168" s="201"/>
      <c r="C168" s="14"/>
      <c r="D168" s="180" t="s">
        <v>164</v>
      </c>
      <c r="E168" s="202" t="s">
        <v>1</v>
      </c>
      <c r="F168" s="203" t="s">
        <v>1862</v>
      </c>
      <c r="G168" s="14"/>
      <c r="H168" s="202" t="s">
        <v>1</v>
      </c>
      <c r="I168" s="204"/>
      <c r="J168" s="14"/>
      <c r="K168" s="14"/>
      <c r="L168" s="201"/>
      <c r="M168" s="205"/>
      <c r="N168" s="206"/>
      <c r="O168" s="206"/>
      <c r="P168" s="206"/>
      <c r="Q168" s="206"/>
      <c r="R168" s="206"/>
      <c r="S168" s="206"/>
      <c r="T168" s="20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02" t="s">
        <v>164</v>
      </c>
      <c r="AU168" s="202" t="s">
        <v>84</v>
      </c>
      <c r="AV168" s="14" t="s">
        <v>84</v>
      </c>
      <c r="AW168" s="14" t="s">
        <v>34</v>
      </c>
      <c r="AX168" s="14" t="s">
        <v>77</v>
      </c>
      <c r="AY168" s="202" t="s">
        <v>158</v>
      </c>
    </row>
    <row r="169" s="13" customFormat="1">
      <c r="A169" s="13"/>
      <c r="B169" s="188"/>
      <c r="C169" s="13"/>
      <c r="D169" s="180" t="s">
        <v>164</v>
      </c>
      <c r="E169" s="189" t="s">
        <v>1</v>
      </c>
      <c r="F169" s="190" t="s">
        <v>166</v>
      </c>
      <c r="G169" s="13"/>
      <c r="H169" s="191">
        <v>7.1472449999999998</v>
      </c>
      <c r="I169" s="192"/>
      <c r="J169" s="13"/>
      <c r="K169" s="13"/>
      <c r="L169" s="188"/>
      <c r="M169" s="193"/>
      <c r="N169" s="194"/>
      <c r="O169" s="194"/>
      <c r="P169" s="194"/>
      <c r="Q169" s="194"/>
      <c r="R169" s="194"/>
      <c r="S169" s="194"/>
      <c r="T169" s="19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9" t="s">
        <v>164</v>
      </c>
      <c r="AU169" s="189" t="s">
        <v>84</v>
      </c>
      <c r="AV169" s="13" t="s">
        <v>163</v>
      </c>
      <c r="AW169" s="13" t="s">
        <v>34</v>
      </c>
      <c r="AX169" s="13" t="s">
        <v>84</v>
      </c>
      <c r="AY169" s="189" t="s">
        <v>158</v>
      </c>
    </row>
    <row r="170" s="11" customFormat="1" ht="25.92" customHeight="1">
      <c r="A170" s="11"/>
      <c r="B170" s="153"/>
      <c r="C170" s="11"/>
      <c r="D170" s="154" t="s">
        <v>76</v>
      </c>
      <c r="E170" s="155" t="s">
        <v>170</v>
      </c>
      <c r="F170" s="155" t="s">
        <v>255</v>
      </c>
      <c r="G170" s="11"/>
      <c r="H170" s="11"/>
      <c r="I170" s="156"/>
      <c r="J170" s="157">
        <f>BK170</f>
        <v>0</v>
      </c>
      <c r="K170" s="11"/>
      <c r="L170" s="153"/>
      <c r="M170" s="158"/>
      <c r="N170" s="159"/>
      <c r="O170" s="159"/>
      <c r="P170" s="160">
        <f>SUM(P171:P201)</f>
        <v>0</v>
      </c>
      <c r="Q170" s="159"/>
      <c r="R170" s="160">
        <f>SUM(R171:R201)</f>
        <v>0</v>
      </c>
      <c r="S170" s="159"/>
      <c r="T170" s="161">
        <f>SUM(T171:T201)</f>
        <v>0</v>
      </c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R170" s="154" t="s">
        <v>84</v>
      </c>
      <c r="AT170" s="162" t="s">
        <v>76</v>
      </c>
      <c r="AU170" s="162" t="s">
        <v>77</v>
      </c>
      <c r="AY170" s="154" t="s">
        <v>158</v>
      </c>
      <c r="BK170" s="163">
        <f>SUM(BK171:BK201)</f>
        <v>0</v>
      </c>
    </row>
    <row r="171" s="2" customFormat="1" ht="16.5" customHeight="1">
      <c r="A171" s="36"/>
      <c r="B171" s="164"/>
      <c r="C171" s="165" t="s">
        <v>192</v>
      </c>
      <c r="D171" s="165" t="s">
        <v>159</v>
      </c>
      <c r="E171" s="166" t="s">
        <v>1863</v>
      </c>
      <c r="F171" s="167" t="s">
        <v>1864</v>
      </c>
      <c r="G171" s="168" t="s">
        <v>252</v>
      </c>
      <c r="H171" s="169">
        <v>16</v>
      </c>
      <c r="I171" s="170"/>
      <c r="J171" s="171">
        <f>ROUND(I171*H171,2)</f>
        <v>0</v>
      </c>
      <c r="K171" s="172"/>
      <c r="L171" s="37"/>
      <c r="M171" s="173" t="s">
        <v>1</v>
      </c>
      <c r="N171" s="174" t="s">
        <v>42</v>
      </c>
      <c r="O171" s="75"/>
      <c r="P171" s="175">
        <f>O171*H171</f>
        <v>0</v>
      </c>
      <c r="Q171" s="175">
        <v>0</v>
      </c>
      <c r="R171" s="175">
        <f>Q171*H171</f>
        <v>0</v>
      </c>
      <c r="S171" s="175">
        <v>0</v>
      </c>
      <c r="T171" s="176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77" t="s">
        <v>163</v>
      </c>
      <c r="AT171" s="177" t="s">
        <v>159</v>
      </c>
      <c r="AU171" s="177" t="s">
        <v>84</v>
      </c>
      <c r="AY171" s="17" t="s">
        <v>158</v>
      </c>
      <c r="BE171" s="178">
        <f>IF(N171="základní",J171,0)</f>
        <v>0</v>
      </c>
      <c r="BF171" s="178">
        <f>IF(N171="snížená",J171,0)</f>
        <v>0</v>
      </c>
      <c r="BG171" s="178">
        <f>IF(N171="zákl. přenesená",J171,0)</f>
        <v>0</v>
      </c>
      <c r="BH171" s="178">
        <f>IF(N171="sníž. přenesená",J171,0)</f>
        <v>0</v>
      </c>
      <c r="BI171" s="178">
        <f>IF(N171="nulová",J171,0)</f>
        <v>0</v>
      </c>
      <c r="BJ171" s="17" t="s">
        <v>84</v>
      </c>
      <c r="BK171" s="178">
        <f>ROUND(I171*H171,2)</f>
        <v>0</v>
      </c>
      <c r="BL171" s="17" t="s">
        <v>163</v>
      </c>
      <c r="BM171" s="177" t="s">
        <v>228</v>
      </c>
    </row>
    <row r="172" s="2" customFormat="1" ht="16.5" customHeight="1">
      <c r="A172" s="36"/>
      <c r="B172" s="164"/>
      <c r="C172" s="165" t="s">
        <v>230</v>
      </c>
      <c r="D172" s="165" t="s">
        <v>159</v>
      </c>
      <c r="E172" s="166" t="s">
        <v>1865</v>
      </c>
      <c r="F172" s="167" t="s">
        <v>1866</v>
      </c>
      <c r="G172" s="168" t="s">
        <v>252</v>
      </c>
      <c r="H172" s="169">
        <v>2</v>
      </c>
      <c r="I172" s="170"/>
      <c r="J172" s="171">
        <f>ROUND(I172*H172,2)</f>
        <v>0</v>
      </c>
      <c r="K172" s="172"/>
      <c r="L172" s="37"/>
      <c r="M172" s="173" t="s">
        <v>1</v>
      </c>
      <c r="N172" s="174" t="s">
        <v>42</v>
      </c>
      <c r="O172" s="75"/>
      <c r="P172" s="175">
        <f>O172*H172</f>
        <v>0</v>
      </c>
      <c r="Q172" s="175">
        <v>0</v>
      </c>
      <c r="R172" s="175">
        <f>Q172*H172</f>
        <v>0</v>
      </c>
      <c r="S172" s="175">
        <v>0</v>
      </c>
      <c r="T172" s="176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77" t="s">
        <v>163</v>
      </c>
      <c r="AT172" s="177" t="s">
        <v>159</v>
      </c>
      <c r="AU172" s="177" t="s">
        <v>84</v>
      </c>
      <c r="AY172" s="17" t="s">
        <v>158</v>
      </c>
      <c r="BE172" s="178">
        <f>IF(N172="základní",J172,0)</f>
        <v>0</v>
      </c>
      <c r="BF172" s="178">
        <f>IF(N172="snížená",J172,0)</f>
        <v>0</v>
      </c>
      <c r="BG172" s="178">
        <f>IF(N172="zákl. přenesená",J172,0)</f>
        <v>0</v>
      </c>
      <c r="BH172" s="178">
        <f>IF(N172="sníž. přenesená",J172,0)</f>
        <v>0</v>
      </c>
      <c r="BI172" s="178">
        <f>IF(N172="nulová",J172,0)</f>
        <v>0</v>
      </c>
      <c r="BJ172" s="17" t="s">
        <v>84</v>
      </c>
      <c r="BK172" s="178">
        <f>ROUND(I172*H172,2)</f>
        <v>0</v>
      </c>
      <c r="BL172" s="17" t="s">
        <v>163</v>
      </c>
      <c r="BM172" s="177" t="s">
        <v>234</v>
      </c>
    </row>
    <row r="173" s="2" customFormat="1" ht="16.5" customHeight="1">
      <c r="A173" s="36"/>
      <c r="B173" s="164"/>
      <c r="C173" s="165" t="s">
        <v>196</v>
      </c>
      <c r="D173" s="165" t="s">
        <v>159</v>
      </c>
      <c r="E173" s="166" t="s">
        <v>1867</v>
      </c>
      <c r="F173" s="167" t="s">
        <v>1868</v>
      </c>
      <c r="G173" s="168" t="s">
        <v>162</v>
      </c>
      <c r="H173" s="169">
        <v>6.8979999999999997</v>
      </c>
      <c r="I173" s="170"/>
      <c r="J173" s="171">
        <f>ROUND(I173*H173,2)</f>
        <v>0</v>
      </c>
      <c r="K173" s="172"/>
      <c r="L173" s="37"/>
      <c r="M173" s="173" t="s">
        <v>1</v>
      </c>
      <c r="N173" s="174" t="s">
        <v>42</v>
      </c>
      <c r="O173" s="75"/>
      <c r="P173" s="175">
        <f>O173*H173</f>
        <v>0</v>
      </c>
      <c r="Q173" s="175">
        <v>0</v>
      </c>
      <c r="R173" s="175">
        <f>Q173*H173</f>
        <v>0</v>
      </c>
      <c r="S173" s="175">
        <v>0</v>
      </c>
      <c r="T173" s="176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77" t="s">
        <v>163</v>
      </c>
      <c r="AT173" s="177" t="s">
        <v>159</v>
      </c>
      <c r="AU173" s="177" t="s">
        <v>84</v>
      </c>
      <c r="AY173" s="17" t="s">
        <v>158</v>
      </c>
      <c r="BE173" s="178">
        <f>IF(N173="základní",J173,0)</f>
        <v>0</v>
      </c>
      <c r="BF173" s="178">
        <f>IF(N173="snížená",J173,0)</f>
        <v>0</v>
      </c>
      <c r="BG173" s="178">
        <f>IF(N173="zákl. přenesená",J173,0)</f>
        <v>0</v>
      </c>
      <c r="BH173" s="178">
        <f>IF(N173="sníž. přenesená",J173,0)</f>
        <v>0</v>
      </c>
      <c r="BI173" s="178">
        <f>IF(N173="nulová",J173,0)</f>
        <v>0</v>
      </c>
      <c r="BJ173" s="17" t="s">
        <v>84</v>
      </c>
      <c r="BK173" s="178">
        <f>ROUND(I173*H173,2)</f>
        <v>0</v>
      </c>
      <c r="BL173" s="17" t="s">
        <v>163</v>
      </c>
      <c r="BM173" s="177" t="s">
        <v>238</v>
      </c>
    </row>
    <row r="174" s="14" customFormat="1">
      <c r="A174" s="14"/>
      <c r="B174" s="201"/>
      <c r="C174" s="14"/>
      <c r="D174" s="180" t="s">
        <v>164</v>
      </c>
      <c r="E174" s="202" t="s">
        <v>1</v>
      </c>
      <c r="F174" s="203" t="s">
        <v>1869</v>
      </c>
      <c r="G174" s="14"/>
      <c r="H174" s="202" t="s">
        <v>1</v>
      </c>
      <c r="I174" s="204"/>
      <c r="J174" s="14"/>
      <c r="K174" s="14"/>
      <c r="L174" s="201"/>
      <c r="M174" s="205"/>
      <c r="N174" s="206"/>
      <c r="O174" s="206"/>
      <c r="P174" s="206"/>
      <c r="Q174" s="206"/>
      <c r="R174" s="206"/>
      <c r="S174" s="206"/>
      <c r="T174" s="207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02" t="s">
        <v>164</v>
      </c>
      <c r="AU174" s="202" t="s">
        <v>84</v>
      </c>
      <c r="AV174" s="14" t="s">
        <v>84</v>
      </c>
      <c r="AW174" s="14" t="s">
        <v>34</v>
      </c>
      <c r="AX174" s="14" t="s">
        <v>77</v>
      </c>
      <c r="AY174" s="202" t="s">
        <v>158</v>
      </c>
    </row>
    <row r="175" s="12" customFormat="1">
      <c r="A175" s="12"/>
      <c r="B175" s="179"/>
      <c r="C175" s="12"/>
      <c r="D175" s="180" t="s">
        <v>164</v>
      </c>
      <c r="E175" s="181" t="s">
        <v>1</v>
      </c>
      <c r="F175" s="182" t="s">
        <v>1870</v>
      </c>
      <c r="G175" s="12"/>
      <c r="H175" s="183">
        <v>6.5122499999999999</v>
      </c>
      <c r="I175" s="184"/>
      <c r="J175" s="12"/>
      <c r="K175" s="12"/>
      <c r="L175" s="179"/>
      <c r="M175" s="185"/>
      <c r="N175" s="186"/>
      <c r="O175" s="186"/>
      <c r="P175" s="186"/>
      <c r="Q175" s="186"/>
      <c r="R175" s="186"/>
      <c r="S175" s="186"/>
      <c r="T175" s="187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T175" s="181" t="s">
        <v>164</v>
      </c>
      <c r="AU175" s="181" t="s">
        <v>84</v>
      </c>
      <c r="AV175" s="12" t="s">
        <v>86</v>
      </c>
      <c r="AW175" s="12" t="s">
        <v>34</v>
      </c>
      <c r="AX175" s="12" t="s">
        <v>77</v>
      </c>
      <c r="AY175" s="181" t="s">
        <v>158</v>
      </c>
    </row>
    <row r="176" s="14" customFormat="1">
      <c r="A176" s="14"/>
      <c r="B176" s="201"/>
      <c r="C176" s="14"/>
      <c r="D176" s="180" t="s">
        <v>164</v>
      </c>
      <c r="E176" s="202" t="s">
        <v>1</v>
      </c>
      <c r="F176" s="203" t="s">
        <v>1871</v>
      </c>
      <c r="G176" s="14"/>
      <c r="H176" s="202" t="s">
        <v>1</v>
      </c>
      <c r="I176" s="204"/>
      <c r="J176" s="14"/>
      <c r="K176" s="14"/>
      <c r="L176" s="201"/>
      <c r="M176" s="205"/>
      <c r="N176" s="206"/>
      <c r="O176" s="206"/>
      <c r="P176" s="206"/>
      <c r="Q176" s="206"/>
      <c r="R176" s="206"/>
      <c r="S176" s="206"/>
      <c r="T176" s="207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02" t="s">
        <v>164</v>
      </c>
      <c r="AU176" s="202" t="s">
        <v>84</v>
      </c>
      <c r="AV176" s="14" t="s">
        <v>84</v>
      </c>
      <c r="AW176" s="14" t="s">
        <v>34</v>
      </c>
      <c r="AX176" s="14" t="s">
        <v>77</v>
      </c>
      <c r="AY176" s="202" t="s">
        <v>158</v>
      </c>
    </row>
    <row r="177" s="12" customFormat="1">
      <c r="A177" s="12"/>
      <c r="B177" s="179"/>
      <c r="C177" s="12"/>
      <c r="D177" s="180" t="s">
        <v>164</v>
      </c>
      <c r="E177" s="181" t="s">
        <v>1</v>
      </c>
      <c r="F177" s="182" t="s">
        <v>1872</v>
      </c>
      <c r="G177" s="12"/>
      <c r="H177" s="183">
        <v>0.38555</v>
      </c>
      <c r="I177" s="184"/>
      <c r="J177" s="12"/>
      <c r="K177" s="12"/>
      <c r="L177" s="179"/>
      <c r="M177" s="185"/>
      <c r="N177" s="186"/>
      <c r="O177" s="186"/>
      <c r="P177" s="186"/>
      <c r="Q177" s="186"/>
      <c r="R177" s="186"/>
      <c r="S177" s="186"/>
      <c r="T177" s="187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T177" s="181" t="s">
        <v>164</v>
      </c>
      <c r="AU177" s="181" t="s">
        <v>84</v>
      </c>
      <c r="AV177" s="12" t="s">
        <v>86</v>
      </c>
      <c r="AW177" s="12" t="s">
        <v>34</v>
      </c>
      <c r="AX177" s="12" t="s">
        <v>77</v>
      </c>
      <c r="AY177" s="181" t="s">
        <v>158</v>
      </c>
    </row>
    <row r="178" s="13" customFormat="1">
      <c r="A178" s="13"/>
      <c r="B178" s="188"/>
      <c r="C178" s="13"/>
      <c r="D178" s="180" t="s">
        <v>164</v>
      </c>
      <c r="E178" s="189" t="s">
        <v>1</v>
      </c>
      <c r="F178" s="190" t="s">
        <v>166</v>
      </c>
      <c r="G178" s="13"/>
      <c r="H178" s="191">
        <v>6.8978000000000002</v>
      </c>
      <c r="I178" s="192"/>
      <c r="J178" s="13"/>
      <c r="K178" s="13"/>
      <c r="L178" s="188"/>
      <c r="M178" s="193"/>
      <c r="N178" s="194"/>
      <c r="O178" s="194"/>
      <c r="P178" s="194"/>
      <c r="Q178" s="194"/>
      <c r="R178" s="194"/>
      <c r="S178" s="194"/>
      <c r="T178" s="19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9" t="s">
        <v>164</v>
      </c>
      <c r="AU178" s="189" t="s">
        <v>84</v>
      </c>
      <c r="AV178" s="13" t="s">
        <v>163</v>
      </c>
      <c r="AW178" s="13" t="s">
        <v>34</v>
      </c>
      <c r="AX178" s="13" t="s">
        <v>84</v>
      </c>
      <c r="AY178" s="189" t="s">
        <v>158</v>
      </c>
    </row>
    <row r="179" s="2" customFormat="1" ht="21.75" customHeight="1">
      <c r="A179" s="36"/>
      <c r="B179" s="164"/>
      <c r="C179" s="165" t="s">
        <v>240</v>
      </c>
      <c r="D179" s="165" t="s">
        <v>159</v>
      </c>
      <c r="E179" s="166" t="s">
        <v>1873</v>
      </c>
      <c r="F179" s="167" t="s">
        <v>1874</v>
      </c>
      <c r="G179" s="168" t="s">
        <v>233</v>
      </c>
      <c r="H179" s="169">
        <v>0.56699999999999995</v>
      </c>
      <c r="I179" s="170"/>
      <c r="J179" s="171">
        <f>ROUND(I179*H179,2)</f>
        <v>0</v>
      </c>
      <c r="K179" s="172"/>
      <c r="L179" s="37"/>
      <c r="M179" s="173" t="s">
        <v>1</v>
      </c>
      <c r="N179" s="174" t="s">
        <v>42</v>
      </c>
      <c r="O179" s="75"/>
      <c r="P179" s="175">
        <f>O179*H179</f>
        <v>0</v>
      </c>
      <c r="Q179" s="175">
        <v>0</v>
      </c>
      <c r="R179" s="175">
        <f>Q179*H179</f>
        <v>0</v>
      </c>
      <c r="S179" s="175">
        <v>0</v>
      </c>
      <c r="T179" s="176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77" t="s">
        <v>163</v>
      </c>
      <c r="AT179" s="177" t="s">
        <v>159</v>
      </c>
      <c r="AU179" s="177" t="s">
        <v>84</v>
      </c>
      <c r="AY179" s="17" t="s">
        <v>158</v>
      </c>
      <c r="BE179" s="178">
        <f>IF(N179="základní",J179,0)</f>
        <v>0</v>
      </c>
      <c r="BF179" s="178">
        <f>IF(N179="snížená",J179,0)</f>
        <v>0</v>
      </c>
      <c r="BG179" s="178">
        <f>IF(N179="zákl. přenesená",J179,0)</f>
        <v>0</v>
      </c>
      <c r="BH179" s="178">
        <f>IF(N179="sníž. přenesená",J179,0)</f>
        <v>0</v>
      </c>
      <c r="BI179" s="178">
        <f>IF(N179="nulová",J179,0)</f>
        <v>0</v>
      </c>
      <c r="BJ179" s="17" t="s">
        <v>84</v>
      </c>
      <c r="BK179" s="178">
        <f>ROUND(I179*H179,2)</f>
        <v>0</v>
      </c>
      <c r="BL179" s="17" t="s">
        <v>163</v>
      </c>
      <c r="BM179" s="177" t="s">
        <v>243</v>
      </c>
    </row>
    <row r="180" s="14" customFormat="1">
      <c r="A180" s="14"/>
      <c r="B180" s="201"/>
      <c r="C180" s="14"/>
      <c r="D180" s="180" t="s">
        <v>164</v>
      </c>
      <c r="E180" s="202" t="s">
        <v>1</v>
      </c>
      <c r="F180" s="203" t="s">
        <v>1875</v>
      </c>
      <c r="G180" s="14"/>
      <c r="H180" s="202" t="s">
        <v>1</v>
      </c>
      <c r="I180" s="204"/>
      <c r="J180" s="14"/>
      <c r="K180" s="14"/>
      <c r="L180" s="201"/>
      <c r="M180" s="205"/>
      <c r="N180" s="206"/>
      <c r="O180" s="206"/>
      <c r="P180" s="206"/>
      <c r="Q180" s="206"/>
      <c r="R180" s="206"/>
      <c r="S180" s="206"/>
      <c r="T180" s="207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02" t="s">
        <v>164</v>
      </c>
      <c r="AU180" s="202" t="s">
        <v>84</v>
      </c>
      <c r="AV180" s="14" t="s">
        <v>84</v>
      </c>
      <c r="AW180" s="14" t="s">
        <v>34</v>
      </c>
      <c r="AX180" s="14" t="s">
        <v>77</v>
      </c>
      <c r="AY180" s="202" t="s">
        <v>158</v>
      </c>
    </row>
    <row r="181" s="12" customFormat="1">
      <c r="A181" s="12"/>
      <c r="B181" s="179"/>
      <c r="C181" s="12"/>
      <c r="D181" s="180" t="s">
        <v>164</v>
      </c>
      <c r="E181" s="181" t="s">
        <v>1</v>
      </c>
      <c r="F181" s="182" t="s">
        <v>1876</v>
      </c>
      <c r="G181" s="12"/>
      <c r="H181" s="183">
        <v>0.05257995</v>
      </c>
      <c r="I181" s="184"/>
      <c r="J181" s="12"/>
      <c r="K181" s="12"/>
      <c r="L181" s="179"/>
      <c r="M181" s="185"/>
      <c r="N181" s="186"/>
      <c r="O181" s="186"/>
      <c r="P181" s="186"/>
      <c r="Q181" s="186"/>
      <c r="R181" s="186"/>
      <c r="S181" s="186"/>
      <c r="T181" s="187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T181" s="181" t="s">
        <v>164</v>
      </c>
      <c r="AU181" s="181" t="s">
        <v>84</v>
      </c>
      <c r="AV181" s="12" t="s">
        <v>86</v>
      </c>
      <c r="AW181" s="12" t="s">
        <v>34</v>
      </c>
      <c r="AX181" s="12" t="s">
        <v>77</v>
      </c>
      <c r="AY181" s="181" t="s">
        <v>158</v>
      </c>
    </row>
    <row r="182" s="12" customFormat="1">
      <c r="A182" s="12"/>
      <c r="B182" s="179"/>
      <c r="C182" s="12"/>
      <c r="D182" s="180" t="s">
        <v>164</v>
      </c>
      <c r="E182" s="181" t="s">
        <v>1</v>
      </c>
      <c r="F182" s="182" t="s">
        <v>1877</v>
      </c>
      <c r="G182" s="12"/>
      <c r="H182" s="183">
        <v>0.51412994999999995</v>
      </c>
      <c r="I182" s="184"/>
      <c r="J182" s="12"/>
      <c r="K182" s="12"/>
      <c r="L182" s="179"/>
      <c r="M182" s="185"/>
      <c r="N182" s="186"/>
      <c r="O182" s="186"/>
      <c r="P182" s="186"/>
      <c r="Q182" s="186"/>
      <c r="R182" s="186"/>
      <c r="S182" s="186"/>
      <c r="T182" s="187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T182" s="181" t="s">
        <v>164</v>
      </c>
      <c r="AU182" s="181" t="s">
        <v>84</v>
      </c>
      <c r="AV182" s="12" t="s">
        <v>86</v>
      </c>
      <c r="AW182" s="12" t="s">
        <v>34</v>
      </c>
      <c r="AX182" s="12" t="s">
        <v>77</v>
      </c>
      <c r="AY182" s="181" t="s">
        <v>158</v>
      </c>
    </row>
    <row r="183" s="13" customFormat="1">
      <c r="A183" s="13"/>
      <c r="B183" s="188"/>
      <c r="C183" s="13"/>
      <c r="D183" s="180" t="s">
        <v>164</v>
      </c>
      <c r="E183" s="189" t="s">
        <v>1</v>
      </c>
      <c r="F183" s="190" t="s">
        <v>166</v>
      </c>
      <c r="G183" s="13"/>
      <c r="H183" s="191">
        <v>0.56670989999999999</v>
      </c>
      <c r="I183" s="192"/>
      <c r="J183" s="13"/>
      <c r="K183" s="13"/>
      <c r="L183" s="188"/>
      <c r="M183" s="193"/>
      <c r="N183" s="194"/>
      <c r="O183" s="194"/>
      <c r="P183" s="194"/>
      <c r="Q183" s="194"/>
      <c r="R183" s="194"/>
      <c r="S183" s="194"/>
      <c r="T183" s="19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9" t="s">
        <v>164</v>
      </c>
      <c r="AU183" s="189" t="s">
        <v>84</v>
      </c>
      <c r="AV183" s="13" t="s">
        <v>163</v>
      </c>
      <c r="AW183" s="13" t="s">
        <v>34</v>
      </c>
      <c r="AX183" s="13" t="s">
        <v>84</v>
      </c>
      <c r="AY183" s="189" t="s">
        <v>158</v>
      </c>
    </row>
    <row r="184" s="2" customFormat="1" ht="16.5" customHeight="1">
      <c r="A184" s="36"/>
      <c r="B184" s="164"/>
      <c r="C184" s="165" t="s">
        <v>199</v>
      </c>
      <c r="D184" s="165" t="s">
        <v>159</v>
      </c>
      <c r="E184" s="166" t="s">
        <v>1878</v>
      </c>
      <c r="F184" s="167" t="s">
        <v>1879</v>
      </c>
      <c r="G184" s="168" t="s">
        <v>203</v>
      </c>
      <c r="H184" s="169">
        <v>3.5049999999999999</v>
      </c>
      <c r="I184" s="170"/>
      <c r="J184" s="171">
        <f>ROUND(I184*H184,2)</f>
        <v>0</v>
      </c>
      <c r="K184" s="172"/>
      <c r="L184" s="37"/>
      <c r="M184" s="173" t="s">
        <v>1</v>
      </c>
      <c r="N184" s="174" t="s">
        <v>42</v>
      </c>
      <c r="O184" s="75"/>
      <c r="P184" s="175">
        <f>O184*H184</f>
        <v>0</v>
      </c>
      <c r="Q184" s="175">
        <v>0</v>
      </c>
      <c r="R184" s="175">
        <f>Q184*H184</f>
        <v>0</v>
      </c>
      <c r="S184" s="175">
        <v>0</v>
      </c>
      <c r="T184" s="176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77" t="s">
        <v>163</v>
      </c>
      <c r="AT184" s="177" t="s">
        <v>159</v>
      </c>
      <c r="AU184" s="177" t="s">
        <v>84</v>
      </c>
      <c r="AY184" s="17" t="s">
        <v>158</v>
      </c>
      <c r="BE184" s="178">
        <f>IF(N184="základní",J184,0)</f>
        <v>0</v>
      </c>
      <c r="BF184" s="178">
        <f>IF(N184="snížená",J184,0)</f>
        <v>0</v>
      </c>
      <c r="BG184" s="178">
        <f>IF(N184="zákl. přenesená",J184,0)</f>
        <v>0</v>
      </c>
      <c r="BH184" s="178">
        <f>IF(N184="sníž. přenesená",J184,0)</f>
        <v>0</v>
      </c>
      <c r="BI184" s="178">
        <f>IF(N184="nulová",J184,0)</f>
        <v>0</v>
      </c>
      <c r="BJ184" s="17" t="s">
        <v>84</v>
      </c>
      <c r="BK184" s="178">
        <f>ROUND(I184*H184,2)</f>
        <v>0</v>
      </c>
      <c r="BL184" s="17" t="s">
        <v>163</v>
      </c>
      <c r="BM184" s="177" t="s">
        <v>248</v>
      </c>
    </row>
    <row r="185" s="12" customFormat="1">
      <c r="A185" s="12"/>
      <c r="B185" s="179"/>
      <c r="C185" s="12"/>
      <c r="D185" s="180" t="s">
        <v>164</v>
      </c>
      <c r="E185" s="181" t="s">
        <v>1</v>
      </c>
      <c r="F185" s="182" t="s">
        <v>1880</v>
      </c>
      <c r="G185" s="12"/>
      <c r="H185" s="183">
        <v>3.5049999999999999</v>
      </c>
      <c r="I185" s="184"/>
      <c r="J185" s="12"/>
      <c r="K185" s="12"/>
      <c r="L185" s="179"/>
      <c r="M185" s="185"/>
      <c r="N185" s="186"/>
      <c r="O185" s="186"/>
      <c r="P185" s="186"/>
      <c r="Q185" s="186"/>
      <c r="R185" s="186"/>
      <c r="S185" s="186"/>
      <c r="T185" s="187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T185" s="181" t="s">
        <v>164</v>
      </c>
      <c r="AU185" s="181" t="s">
        <v>84</v>
      </c>
      <c r="AV185" s="12" t="s">
        <v>86</v>
      </c>
      <c r="AW185" s="12" t="s">
        <v>34</v>
      </c>
      <c r="AX185" s="12" t="s">
        <v>77</v>
      </c>
      <c r="AY185" s="181" t="s">
        <v>158</v>
      </c>
    </row>
    <row r="186" s="13" customFormat="1">
      <c r="A186" s="13"/>
      <c r="B186" s="188"/>
      <c r="C186" s="13"/>
      <c r="D186" s="180" t="s">
        <v>164</v>
      </c>
      <c r="E186" s="189" t="s">
        <v>1</v>
      </c>
      <c r="F186" s="190" t="s">
        <v>166</v>
      </c>
      <c r="G186" s="13"/>
      <c r="H186" s="191">
        <v>3.5049999999999999</v>
      </c>
      <c r="I186" s="192"/>
      <c r="J186" s="13"/>
      <c r="K186" s="13"/>
      <c r="L186" s="188"/>
      <c r="M186" s="193"/>
      <c r="N186" s="194"/>
      <c r="O186" s="194"/>
      <c r="P186" s="194"/>
      <c r="Q186" s="194"/>
      <c r="R186" s="194"/>
      <c r="S186" s="194"/>
      <c r="T186" s="19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9" t="s">
        <v>164</v>
      </c>
      <c r="AU186" s="189" t="s">
        <v>84</v>
      </c>
      <c r="AV186" s="13" t="s">
        <v>163</v>
      </c>
      <c r="AW186" s="13" t="s">
        <v>34</v>
      </c>
      <c r="AX186" s="13" t="s">
        <v>84</v>
      </c>
      <c r="AY186" s="189" t="s">
        <v>158</v>
      </c>
    </row>
    <row r="187" s="2" customFormat="1" ht="16.5" customHeight="1">
      <c r="A187" s="36"/>
      <c r="B187" s="164"/>
      <c r="C187" s="165" t="s">
        <v>7</v>
      </c>
      <c r="D187" s="165" t="s">
        <v>159</v>
      </c>
      <c r="E187" s="166" t="s">
        <v>1881</v>
      </c>
      <c r="F187" s="167" t="s">
        <v>1882</v>
      </c>
      <c r="G187" s="168" t="s">
        <v>203</v>
      </c>
      <c r="H187" s="169">
        <v>34.274999999999999</v>
      </c>
      <c r="I187" s="170"/>
      <c r="J187" s="171">
        <f>ROUND(I187*H187,2)</f>
        <v>0</v>
      </c>
      <c r="K187" s="172"/>
      <c r="L187" s="37"/>
      <c r="M187" s="173" t="s">
        <v>1</v>
      </c>
      <c r="N187" s="174" t="s">
        <v>42</v>
      </c>
      <c r="O187" s="75"/>
      <c r="P187" s="175">
        <f>O187*H187</f>
        <v>0</v>
      </c>
      <c r="Q187" s="175">
        <v>0</v>
      </c>
      <c r="R187" s="175">
        <f>Q187*H187</f>
        <v>0</v>
      </c>
      <c r="S187" s="175">
        <v>0</v>
      </c>
      <c r="T187" s="176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77" t="s">
        <v>163</v>
      </c>
      <c r="AT187" s="177" t="s">
        <v>159</v>
      </c>
      <c r="AU187" s="177" t="s">
        <v>84</v>
      </c>
      <c r="AY187" s="17" t="s">
        <v>158</v>
      </c>
      <c r="BE187" s="178">
        <f>IF(N187="základní",J187,0)</f>
        <v>0</v>
      </c>
      <c r="BF187" s="178">
        <f>IF(N187="snížená",J187,0)</f>
        <v>0</v>
      </c>
      <c r="BG187" s="178">
        <f>IF(N187="zákl. přenesená",J187,0)</f>
        <v>0</v>
      </c>
      <c r="BH187" s="178">
        <f>IF(N187="sníž. přenesená",J187,0)</f>
        <v>0</v>
      </c>
      <c r="BI187" s="178">
        <f>IF(N187="nulová",J187,0)</f>
        <v>0</v>
      </c>
      <c r="BJ187" s="17" t="s">
        <v>84</v>
      </c>
      <c r="BK187" s="178">
        <f>ROUND(I187*H187,2)</f>
        <v>0</v>
      </c>
      <c r="BL187" s="17" t="s">
        <v>163</v>
      </c>
      <c r="BM187" s="177" t="s">
        <v>253</v>
      </c>
    </row>
    <row r="188" s="12" customFormat="1">
      <c r="A188" s="12"/>
      <c r="B188" s="179"/>
      <c r="C188" s="12"/>
      <c r="D188" s="180" t="s">
        <v>164</v>
      </c>
      <c r="E188" s="181" t="s">
        <v>1</v>
      </c>
      <c r="F188" s="182" t="s">
        <v>1883</v>
      </c>
      <c r="G188" s="12"/>
      <c r="H188" s="183">
        <v>34.274999999999999</v>
      </c>
      <c r="I188" s="184"/>
      <c r="J188" s="12"/>
      <c r="K188" s="12"/>
      <c r="L188" s="179"/>
      <c r="M188" s="185"/>
      <c r="N188" s="186"/>
      <c r="O188" s="186"/>
      <c r="P188" s="186"/>
      <c r="Q188" s="186"/>
      <c r="R188" s="186"/>
      <c r="S188" s="186"/>
      <c r="T188" s="187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T188" s="181" t="s">
        <v>164</v>
      </c>
      <c r="AU188" s="181" t="s">
        <v>84</v>
      </c>
      <c r="AV188" s="12" t="s">
        <v>86</v>
      </c>
      <c r="AW188" s="12" t="s">
        <v>34</v>
      </c>
      <c r="AX188" s="12" t="s">
        <v>77</v>
      </c>
      <c r="AY188" s="181" t="s">
        <v>158</v>
      </c>
    </row>
    <row r="189" s="13" customFormat="1">
      <c r="A189" s="13"/>
      <c r="B189" s="188"/>
      <c r="C189" s="13"/>
      <c r="D189" s="180" t="s">
        <v>164</v>
      </c>
      <c r="E189" s="189" t="s">
        <v>1</v>
      </c>
      <c r="F189" s="190" t="s">
        <v>166</v>
      </c>
      <c r="G189" s="13"/>
      <c r="H189" s="191">
        <v>34.274999999999999</v>
      </c>
      <c r="I189" s="192"/>
      <c r="J189" s="13"/>
      <c r="K189" s="13"/>
      <c r="L189" s="188"/>
      <c r="M189" s="193"/>
      <c r="N189" s="194"/>
      <c r="O189" s="194"/>
      <c r="P189" s="194"/>
      <c r="Q189" s="194"/>
      <c r="R189" s="194"/>
      <c r="S189" s="194"/>
      <c r="T189" s="19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89" t="s">
        <v>164</v>
      </c>
      <c r="AU189" s="189" t="s">
        <v>84</v>
      </c>
      <c r="AV189" s="13" t="s">
        <v>163</v>
      </c>
      <c r="AW189" s="13" t="s">
        <v>34</v>
      </c>
      <c r="AX189" s="13" t="s">
        <v>84</v>
      </c>
      <c r="AY189" s="189" t="s">
        <v>158</v>
      </c>
    </row>
    <row r="190" s="2" customFormat="1" ht="16.5" customHeight="1">
      <c r="A190" s="36"/>
      <c r="B190" s="164"/>
      <c r="C190" s="165" t="s">
        <v>204</v>
      </c>
      <c r="D190" s="165" t="s">
        <v>159</v>
      </c>
      <c r="E190" s="166" t="s">
        <v>1884</v>
      </c>
      <c r="F190" s="167" t="s">
        <v>1885</v>
      </c>
      <c r="G190" s="168" t="s">
        <v>247</v>
      </c>
      <c r="H190" s="169">
        <v>7.7999999999999998</v>
      </c>
      <c r="I190" s="170"/>
      <c r="J190" s="171">
        <f>ROUND(I190*H190,2)</f>
        <v>0</v>
      </c>
      <c r="K190" s="172"/>
      <c r="L190" s="37"/>
      <c r="M190" s="173" t="s">
        <v>1</v>
      </c>
      <c r="N190" s="174" t="s">
        <v>42</v>
      </c>
      <c r="O190" s="75"/>
      <c r="P190" s="175">
        <f>O190*H190</f>
        <v>0</v>
      </c>
      <c r="Q190" s="175">
        <v>0</v>
      </c>
      <c r="R190" s="175">
        <f>Q190*H190</f>
        <v>0</v>
      </c>
      <c r="S190" s="175">
        <v>0</v>
      </c>
      <c r="T190" s="176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77" t="s">
        <v>163</v>
      </c>
      <c r="AT190" s="177" t="s">
        <v>159</v>
      </c>
      <c r="AU190" s="177" t="s">
        <v>84</v>
      </c>
      <c r="AY190" s="17" t="s">
        <v>158</v>
      </c>
      <c r="BE190" s="178">
        <f>IF(N190="základní",J190,0)</f>
        <v>0</v>
      </c>
      <c r="BF190" s="178">
        <f>IF(N190="snížená",J190,0)</f>
        <v>0</v>
      </c>
      <c r="BG190" s="178">
        <f>IF(N190="zákl. přenesená",J190,0)</f>
        <v>0</v>
      </c>
      <c r="BH190" s="178">
        <f>IF(N190="sníž. přenesená",J190,0)</f>
        <v>0</v>
      </c>
      <c r="BI190" s="178">
        <f>IF(N190="nulová",J190,0)</f>
        <v>0</v>
      </c>
      <c r="BJ190" s="17" t="s">
        <v>84</v>
      </c>
      <c r="BK190" s="178">
        <f>ROUND(I190*H190,2)</f>
        <v>0</v>
      </c>
      <c r="BL190" s="17" t="s">
        <v>163</v>
      </c>
      <c r="BM190" s="177" t="s">
        <v>258</v>
      </c>
    </row>
    <row r="191" s="12" customFormat="1">
      <c r="A191" s="12"/>
      <c r="B191" s="179"/>
      <c r="C191" s="12"/>
      <c r="D191" s="180" t="s">
        <v>164</v>
      </c>
      <c r="E191" s="181" t="s">
        <v>1</v>
      </c>
      <c r="F191" s="182" t="s">
        <v>1886</v>
      </c>
      <c r="G191" s="12"/>
      <c r="H191" s="183">
        <v>7.7999999999999998</v>
      </c>
      <c r="I191" s="184"/>
      <c r="J191" s="12"/>
      <c r="K191" s="12"/>
      <c r="L191" s="179"/>
      <c r="M191" s="185"/>
      <c r="N191" s="186"/>
      <c r="O191" s="186"/>
      <c r="P191" s="186"/>
      <c r="Q191" s="186"/>
      <c r="R191" s="186"/>
      <c r="S191" s="186"/>
      <c r="T191" s="187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T191" s="181" t="s">
        <v>164</v>
      </c>
      <c r="AU191" s="181" t="s">
        <v>84</v>
      </c>
      <c r="AV191" s="12" t="s">
        <v>86</v>
      </c>
      <c r="AW191" s="12" t="s">
        <v>34</v>
      </c>
      <c r="AX191" s="12" t="s">
        <v>77</v>
      </c>
      <c r="AY191" s="181" t="s">
        <v>158</v>
      </c>
    </row>
    <row r="192" s="13" customFormat="1">
      <c r="A192" s="13"/>
      <c r="B192" s="188"/>
      <c r="C192" s="13"/>
      <c r="D192" s="180" t="s">
        <v>164</v>
      </c>
      <c r="E192" s="189" t="s">
        <v>1</v>
      </c>
      <c r="F192" s="190" t="s">
        <v>166</v>
      </c>
      <c r="G192" s="13"/>
      <c r="H192" s="191">
        <v>7.7999999999999998</v>
      </c>
      <c r="I192" s="192"/>
      <c r="J192" s="13"/>
      <c r="K192" s="13"/>
      <c r="L192" s="188"/>
      <c r="M192" s="193"/>
      <c r="N192" s="194"/>
      <c r="O192" s="194"/>
      <c r="P192" s="194"/>
      <c r="Q192" s="194"/>
      <c r="R192" s="194"/>
      <c r="S192" s="194"/>
      <c r="T192" s="19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89" t="s">
        <v>164</v>
      </c>
      <c r="AU192" s="189" t="s">
        <v>84</v>
      </c>
      <c r="AV192" s="13" t="s">
        <v>163</v>
      </c>
      <c r="AW192" s="13" t="s">
        <v>34</v>
      </c>
      <c r="AX192" s="13" t="s">
        <v>84</v>
      </c>
      <c r="AY192" s="189" t="s">
        <v>158</v>
      </c>
    </row>
    <row r="193" s="2" customFormat="1" ht="16.5" customHeight="1">
      <c r="A193" s="36"/>
      <c r="B193" s="164"/>
      <c r="C193" s="165" t="s">
        <v>260</v>
      </c>
      <c r="D193" s="165" t="s">
        <v>159</v>
      </c>
      <c r="E193" s="166" t="s">
        <v>1887</v>
      </c>
      <c r="F193" s="167" t="s">
        <v>1888</v>
      </c>
      <c r="G193" s="168" t="s">
        <v>252</v>
      </c>
      <c r="H193" s="169">
        <v>6</v>
      </c>
      <c r="I193" s="170"/>
      <c r="J193" s="171">
        <f>ROUND(I193*H193,2)</f>
        <v>0</v>
      </c>
      <c r="K193" s="172"/>
      <c r="L193" s="37"/>
      <c r="M193" s="173" t="s">
        <v>1</v>
      </c>
      <c r="N193" s="174" t="s">
        <v>42</v>
      </c>
      <c r="O193" s="75"/>
      <c r="P193" s="175">
        <f>O193*H193</f>
        <v>0</v>
      </c>
      <c r="Q193" s="175">
        <v>0</v>
      </c>
      <c r="R193" s="175">
        <f>Q193*H193</f>
        <v>0</v>
      </c>
      <c r="S193" s="175">
        <v>0</v>
      </c>
      <c r="T193" s="17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77" t="s">
        <v>163</v>
      </c>
      <c r="AT193" s="177" t="s">
        <v>159</v>
      </c>
      <c r="AU193" s="177" t="s">
        <v>84</v>
      </c>
      <c r="AY193" s="17" t="s">
        <v>158</v>
      </c>
      <c r="BE193" s="178">
        <f>IF(N193="základní",J193,0)</f>
        <v>0</v>
      </c>
      <c r="BF193" s="178">
        <f>IF(N193="snížená",J193,0)</f>
        <v>0</v>
      </c>
      <c r="BG193" s="178">
        <f>IF(N193="zákl. přenesená",J193,0)</f>
        <v>0</v>
      </c>
      <c r="BH193" s="178">
        <f>IF(N193="sníž. přenesená",J193,0)</f>
        <v>0</v>
      </c>
      <c r="BI193" s="178">
        <f>IF(N193="nulová",J193,0)</f>
        <v>0</v>
      </c>
      <c r="BJ193" s="17" t="s">
        <v>84</v>
      </c>
      <c r="BK193" s="178">
        <f>ROUND(I193*H193,2)</f>
        <v>0</v>
      </c>
      <c r="BL193" s="17" t="s">
        <v>163</v>
      </c>
      <c r="BM193" s="177" t="s">
        <v>263</v>
      </c>
    </row>
    <row r="194" s="2" customFormat="1" ht="24.15" customHeight="1">
      <c r="A194" s="36"/>
      <c r="B194" s="164"/>
      <c r="C194" s="165" t="s">
        <v>208</v>
      </c>
      <c r="D194" s="165" t="s">
        <v>159</v>
      </c>
      <c r="E194" s="166" t="s">
        <v>1889</v>
      </c>
      <c r="F194" s="167" t="s">
        <v>1890</v>
      </c>
      <c r="G194" s="168" t="s">
        <v>247</v>
      </c>
      <c r="H194" s="169">
        <v>7.5</v>
      </c>
      <c r="I194" s="170"/>
      <c r="J194" s="171">
        <f>ROUND(I194*H194,2)</f>
        <v>0</v>
      </c>
      <c r="K194" s="172"/>
      <c r="L194" s="37"/>
      <c r="M194" s="173" t="s">
        <v>1</v>
      </c>
      <c r="N194" s="174" t="s">
        <v>42</v>
      </c>
      <c r="O194" s="75"/>
      <c r="P194" s="175">
        <f>O194*H194</f>
        <v>0</v>
      </c>
      <c r="Q194" s="175">
        <v>0</v>
      </c>
      <c r="R194" s="175">
        <f>Q194*H194</f>
        <v>0</v>
      </c>
      <c r="S194" s="175">
        <v>0</v>
      </c>
      <c r="T194" s="176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77" t="s">
        <v>163</v>
      </c>
      <c r="AT194" s="177" t="s">
        <v>159</v>
      </c>
      <c r="AU194" s="177" t="s">
        <v>84</v>
      </c>
      <c r="AY194" s="17" t="s">
        <v>158</v>
      </c>
      <c r="BE194" s="178">
        <f>IF(N194="základní",J194,0)</f>
        <v>0</v>
      </c>
      <c r="BF194" s="178">
        <f>IF(N194="snížená",J194,0)</f>
        <v>0</v>
      </c>
      <c r="BG194" s="178">
        <f>IF(N194="zákl. přenesená",J194,0)</f>
        <v>0</v>
      </c>
      <c r="BH194" s="178">
        <f>IF(N194="sníž. přenesená",J194,0)</f>
        <v>0</v>
      </c>
      <c r="BI194" s="178">
        <f>IF(N194="nulová",J194,0)</f>
        <v>0</v>
      </c>
      <c r="BJ194" s="17" t="s">
        <v>84</v>
      </c>
      <c r="BK194" s="178">
        <f>ROUND(I194*H194,2)</f>
        <v>0</v>
      </c>
      <c r="BL194" s="17" t="s">
        <v>163</v>
      </c>
      <c r="BM194" s="177" t="s">
        <v>266</v>
      </c>
    </row>
    <row r="195" s="12" customFormat="1">
      <c r="A195" s="12"/>
      <c r="B195" s="179"/>
      <c r="C195" s="12"/>
      <c r="D195" s="180" t="s">
        <v>164</v>
      </c>
      <c r="E195" s="181" t="s">
        <v>1</v>
      </c>
      <c r="F195" s="182" t="s">
        <v>1891</v>
      </c>
      <c r="G195" s="12"/>
      <c r="H195" s="183">
        <v>7.5</v>
      </c>
      <c r="I195" s="184"/>
      <c r="J195" s="12"/>
      <c r="K195" s="12"/>
      <c r="L195" s="179"/>
      <c r="M195" s="185"/>
      <c r="N195" s="186"/>
      <c r="O195" s="186"/>
      <c r="P195" s="186"/>
      <c r="Q195" s="186"/>
      <c r="R195" s="186"/>
      <c r="S195" s="186"/>
      <c r="T195" s="187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T195" s="181" t="s">
        <v>164</v>
      </c>
      <c r="AU195" s="181" t="s">
        <v>84</v>
      </c>
      <c r="AV195" s="12" t="s">
        <v>86</v>
      </c>
      <c r="AW195" s="12" t="s">
        <v>34</v>
      </c>
      <c r="AX195" s="12" t="s">
        <v>77</v>
      </c>
      <c r="AY195" s="181" t="s">
        <v>158</v>
      </c>
    </row>
    <row r="196" s="13" customFormat="1">
      <c r="A196" s="13"/>
      <c r="B196" s="188"/>
      <c r="C196" s="13"/>
      <c r="D196" s="180" t="s">
        <v>164</v>
      </c>
      <c r="E196" s="189" t="s">
        <v>1</v>
      </c>
      <c r="F196" s="190" t="s">
        <v>166</v>
      </c>
      <c r="G196" s="13"/>
      <c r="H196" s="191">
        <v>7.5</v>
      </c>
      <c r="I196" s="192"/>
      <c r="J196" s="13"/>
      <c r="K196" s="13"/>
      <c r="L196" s="188"/>
      <c r="M196" s="193"/>
      <c r="N196" s="194"/>
      <c r="O196" s="194"/>
      <c r="P196" s="194"/>
      <c r="Q196" s="194"/>
      <c r="R196" s="194"/>
      <c r="S196" s="194"/>
      <c r="T196" s="19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89" t="s">
        <v>164</v>
      </c>
      <c r="AU196" s="189" t="s">
        <v>84</v>
      </c>
      <c r="AV196" s="13" t="s">
        <v>163</v>
      </c>
      <c r="AW196" s="13" t="s">
        <v>34</v>
      </c>
      <c r="AX196" s="13" t="s">
        <v>84</v>
      </c>
      <c r="AY196" s="189" t="s">
        <v>158</v>
      </c>
    </row>
    <row r="197" s="2" customFormat="1" ht="24.15" customHeight="1">
      <c r="A197" s="36"/>
      <c r="B197" s="164"/>
      <c r="C197" s="165" t="s">
        <v>268</v>
      </c>
      <c r="D197" s="165" t="s">
        <v>159</v>
      </c>
      <c r="E197" s="166" t="s">
        <v>1892</v>
      </c>
      <c r="F197" s="167" t="s">
        <v>1893</v>
      </c>
      <c r="G197" s="168" t="s">
        <v>247</v>
      </c>
      <c r="H197" s="169">
        <v>7.5</v>
      </c>
      <c r="I197" s="170"/>
      <c r="J197" s="171">
        <f>ROUND(I197*H197,2)</f>
        <v>0</v>
      </c>
      <c r="K197" s="172"/>
      <c r="L197" s="37"/>
      <c r="M197" s="173" t="s">
        <v>1</v>
      </c>
      <c r="N197" s="174" t="s">
        <v>42</v>
      </c>
      <c r="O197" s="75"/>
      <c r="P197" s="175">
        <f>O197*H197</f>
        <v>0</v>
      </c>
      <c r="Q197" s="175">
        <v>0</v>
      </c>
      <c r="R197" s="175">
        <f>Q197*H197</f>
        <v>0</v>
      </c>
      <c r="S197" s="175">
        <v>0</v>
      </c>
      <c r="T197" s="176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77" t="s">
        <v>163</v>
      </c>
      <c r="AT197" s="177" t="s">
        <v>159</v>
      </c>
      <c r="AU197" s="177" t="s">
        <v>84</v>
      </c>
      <c r="AY197" s="17" t="s">
        <v>158</v>
      </c>
      <c r="BE197" s="178">
        <f>IF(N197="základní",J197,0)</f>
        <v>0</v>
      </c>
      <c r="BF197" s="178">
        <f>IF(N197="snížená",J197,0)</f>
        <v>0</v>
      </c>
      <c r="BG197" s="178">
        <f>IF(N197="zákl. přenesená",J197,0)</f>
        <v>0</v>
      </c>
      <c r="BH197" s="178">
        <f>IF(N197="sníž. přenesená",J197,0)</f>
        <v>0</v>
      </c>
      <c r="BI197" s="178">
        <f>IF(N197="nulová",J197,0)</f>
        <v>0</v>
      </c>
      <c r="BJ197" s="17" t="s">
        <v>84</v>
      </c>
      <c r="BK197" s="178">
        <f>ROUND(I197*H197,2)</f>
        <v>0</v>
      </c>
      <c r="BL197" s="17" t="s">
        <v>163</v>
      </c>
      <c r="BM197" s="177" t="s">
        <v>271</v>
      </c>
    </row>
    <row r="198" s="12" customFormat="1">
      <c r="A198" s="12"/>
      <c r="B198" s="179"/>
      <c r="C198" s="12"/>
      <c r="D198" s="180" t="s">
        <v>164</v>
      </c>
      <c r="E198" s="181" t="s">
        <v>1</v>
      </c>
      <c r="F198" s="182" t="s">
        <v>1891</v>
      </c>
      <c r="G198" s="12"/>
      <c r="H198" s="183">
        <v>7.5</v>
      </c>
      <c r="I198" s="184"/>
      <c r="J198" s="12"/>
      <c r="K198" s="12"/>
      <c r="L198" s="179"/>
      <c r="M198" s="185"/>
      <c r="N198" s="186"/>
      <c r="O198" s="186"/>
      <c r="P198" s="186"/>
      <c r="Q198" s="186"/>
      <c r="R198" s="186"/>
      <c r="S198" s="186"/>
      <c r="T198" s="187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T198" s="181" t="s">
        <v>164</v>
      </c>
      <c r="AU198" s="181" t="s">
        <v>84</v>
      </c>
      <c r="AV198" s="12" t="s">
        <v>86</v>
      </c>
      <c r="AW198" s="12" t="s">
        <v>34</v>
      </c>
      <c r="AX198" s="12" t="s">
        <v>77</v>
      </c>
      <c r="AY198" s="181" t="s">
        <v>158</v>
      </c>
    </row>
    <row r="199" s="13" customFormat="1">
      <c r="A199" s="13"/>
      <c r="B199" s="188"/>
      <c r="C199" s="13"/>
      <c r="D199" s="180" t="s">
        <v>164</v>
      </c>
      <c r="E199" s="189" t="s">
        <v>1</v>
      </c>
      <c r="F199" s="190" t="s">
        <v>166</v>
      </c>
      <c r="G199" s="13"/>
      <c r="H199" s="191">
        <v>7.5</v>
      </c>
      <c r="I199" s="192"/>
      <c r="J199" s="13"/>
      <c r="K199" s="13"/>
      <c r="L199" s="188"/>
      <c r="M199" s="193"/>
      <c r="N199" s="194"/>
      <c r="O199" s="194"/>
      <c r="P199" s="194"/>
      <c r="Q199" s="194"/>
      <c r="R199" s="194"/>
      <c r="S199" s="194"/>
      <c r="T199" s="19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89" t="s">
        <v>164</v>
      </c>
      <c r="AU199" s="189" t="s">
        <v>84</v>
      </c>
      <c r="AV199" s="13" t="s">
        <v>163</v>
      </c>
      <c r="AW199" s="13" t="s">
        <v>34</v>
      </c>
      <c r="AX199" s="13" t="s">
        <v>84</v>
      </c>
      <c r="AY199" s="189" t="s">
        <v>158</v>
      </c>
    </row>
    <row r="200" s="2" customFormat="1" ht="16.5" customHeight="1">
      <c r="A200" s="36"/>
      <c r="B200" s="164"/>
      <c r="C200" s="165" t="s">
        <v>213</v>
      </c>
      <c r="D200" s="165" t="s">
        <v>159</v>
      </c>
      <c r="E200" s="166" t="s">
        <v>1894</v>
      </c>
      <c r="F200" s="167" t="s">
        <v>1895</v>
      </c>
      <c r="G200" s="168" t="s">
        <v>252</v>
      </c>
      <c r="H200" s="169">
        <v>5</v>
      </c>
      <c r="I200" s="170"/>
      <c r="J200" s="171">
        <f>ROUND(I200*H200,2)</f>
        <v>0</v>
      </c>
      <c r="K200" s="172"/>
      <c r="L200" s="37"/>
      <c r="M200" s="173" t="s">
        <v>1</v>
      </c>
      <c r="N200" s="174" t="s">
        <v>42</v>
      </c>
      <c r="O200" s="75"/>
      <c r="P200" s="175">
        <f>O200*H200</f>
        <v>0</v>
      </c>
      <c r="Q200" s="175">
        <v>0</v>
      </c>
      <c r="R200" s="175">
        <f>Q200*H200</f>
        <v>0</v>
      </c>
      <c r="S200" s="175">
        <v>0</v>
      </c>
      <c r="T200" s="176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77" t="s">
        <v>163</v>
      </c>
      <c r="AT200" s="177" t="s">
        <v>159</v>
      </c>
      <c r="AU200" s="177" t="s">
        <v>84</v>
      </c>
      <c r="AY200" s="17" t="s">
        <v>158</v>
      </c>
      <c r="BE200" s="178">
        <f>IF(N200="základní",J200,0)</f>
        <v>0</v>
      </c>
      <c r="BF200" s="178">
        <f>IF(N200="snížená",J200,0)</f>
        <v>0</v>
      </c>
      <c r="BG200" s="178">
        <f>IF(N200="zákl. přenesená",J200,0)</f>
        <v>0</v>
      </c>
      <c r="BH200" s="178">
        <f>IF(N200="sníž. přenesená",J200,0)</f>
        <v>0</v>
      </c>
      <c r="BI200" s="178">
        <f>IF(N200="nulová",J200,0)</f>
        <v>0</v>
      </c>
      <c r="BJ200" s="17" t="s">
        <v>84</v>
      </c>
      <c r="BK200" s="178">
        <f>ROUND(I200*H200,2)</f>
        <v>0</v>
      </c>
      <c r="BL200" s="17" t="s">
        <v>163</v>
      </c>
      <c r="BM200" s="177" t="s">
        <v>277</v>
      </c>
    </row>
    <row r="201" s="2" customFormat="1" ht="16.5" customHeight="1">
      <c r="A201" s="36"/>
      <c r="B201" s="164"/>
      <c r="C201" s="165" t="s">
        <v>279</v>
      </c>
      <c r="D201" s="165" t="s">
        <v>159</v>
      </c>
      <c r="E201" s="166" t="s">
        <v>1896</v>
      </c>
      <c r="F201" s="167" t="s">
        <v>1897</v>
      </c>
      <c r="G201" s="168" t="s">
        <v>252</v>
      </c>
      <c r="H201" s="169">
        <v>1</v>
      </c>
      <c r="I201" s="170"/>
      <c r="J201" s="171">
        <f>ROUND(I201*H201,2)</f>
        <v>0</v>
      </c>
      <c r="K201" s="172"/>
      <c r="L201" s="37"/>
      <c r="M201" s="173" t="s">
        <v>1</v>
      </c>
      <c r="N201" s="174" t="s">
        <v>42</v>
      </c>
      <c r="O201" s="75"/>
      <c r="P201" s="175">
        <f>O201*H201</f>
        <v>0</v>
      </c>
      <c r="Q201" s="175">
        <v>0</v>
      </c>
      <c r="R201" s="175">
        <f>Q201*H201</f>
        <v>0</v>
      </c>
      <c r="S201" s="175">
        <v>0</v>
      </c>
      <c r="T201" s="176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77" t="s">
        <v>163</v>
      </c>
      <c r="AT201" s="177" t="s">
        <v>159</v>
      </c>
      <c r="AU201" s="177" t="s">
        <v>84</v>
      </c>
      <c r="AY201" s="17" t="s">
        <v>158</v>
      </c>
      <c r="BE201" s="178">
        <f>IF(N201="základní",J201,0)</f>
        <v>0</v>
      </c>
      <c r="BF201" s="178">
        <f>IF(N201="snížená",J201,0)</f>
        <v>0</v>
      </c>
      <c r="BG201" s="178">
        <f>IF(N201="zákl. přenesená",J201,0)</f>
        <v>0</v>
      </c>
      <c r="BH201" s="178">
        <f>IF(N201="sníž. přenesená",J201,0)</f>
        <v>0</v>
      </c>
      <c r="BI201" s="178">
        <f>IF(N201="nulová",J201,0)</f>
        <v>0</v>
      </c>
      <c r="BJ201" s="17" t="s">
        <v>84</v>
      </c>
      <c r="BK201" s="178">
        <f>ROUND(I201*H201,2)</f>
        <v>0</v>
      </c>
      <c r="BL201" s="17" t="s">
        <v>163</v>
      </c>
      <c r="BM201" s="177" t="s">
        <v>282</v>
      </c>
    </row>
    <row r="202" s="11" customFormat="1" ht="25.92" customHeight="1">
      <c r="A202" s="11"/>
      <c r="B202" s="153"/>
      <c r="C202" s="11"/>
      <c r="D202" s="154" t="s">
        <v>76</v>
      </c>
      <c r="E202" s="155" t="s">
        <v>163</v>
      </c>
      <c r="F202" s="155" t="s">
        <v>991</v>
      </c>
      <c r="G202" s="11"/>
      <c r="H202" s="11"/>
      <c r="I202" s="156"/>
      <c r="J202" s="157">
        <f>BK202</f>
        <v>0</v>
      </c>
      <c r="K202" s="11"/>
      <c r="L202" s="153"/>
      <c r="M202" s="158"/>
      <c r="N202" s="159"/>
      <c r="O202" s="159"/>
      <c r="P202" s="160">
        <f>SUM(P203:P206)</f>
        <v>0</v>
      </c>
      <c r="Q202" s="159"/>
      <c r="R202" s="160">
        <f>SUM(R203:R206)</f>
        <v>0</v>
      </c>
      <c r="S202" s="159"/>
      <c r="T202" s="161">
        <f>SUM(T203:T206)</f>
        <v>0</v>
      </c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R202" s="154" t="s">
        <v>84</v>
      </c>
      <c r="AT202" s="162" t="s">
        <v>76</v>
      </c>
      <c r="AU202" s="162" t="s">
        <v>77</v>
      </c>
      <c r="AY202" s="154" t="s">
        <v>158</v>
      </c>
      <c r="BK202" s="163">
        <f>SUM(BK203:BK206)</f>
        <v>0</v>
      </c>
    </row>
    <row r="203" s="2" customFormat="1" ht="21.75" customHeight="1">
      <c r="A203" s="36"/>
      <c r="B203" s="164"/>
      <c r="C203" s="165" t="s">
        <v>218</v>
      </c>
      <c r="D203" s="165" t="s">
        <v>159</v>
      </c>
      <c r="E203" s="166" t="s">
        <v>1898</v>
      </c>
      <c r="F203" s="167" t="s">
        <v>1899</v>
      </c>
      <c r="G203" s="168" t="s">
        <v>252</v>
      </c>
      <c r="H203" s="169">
        <v>1</v>
      </c>
      <c r="I203" s="170"/>
      <c r="J203" s="171">
        <f>ROUND(I203*H203,2)</f>
        <v>0</v>
      </c>
      <c r="K203" s="172"/>
      <c r="L203" s="37"/>
      <c r="M203" s="173" t="s">
        <v>1</v>
      </c>
      <c r="N203" s="174" t="s">
        <v>42</v>
      </c>
      <c r="O203" s="75"/>
      <c r="P203" s="175">
        <f>O203*H203</f>
        <v>0</v>
      </c>
      <c r="Q203" s="175">
        <v>0</v>
      </c>
      <c r="R203" s="175">
        <f>Q203*H203</f>
        <v>0</v>
      </c>
      <c r="S203" s="175">
        <v>0</v>
      </c>
      <c r="T203" s="176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77" t="s">
        <v>163</v>
      </c>
      <c r="AT203" s="177" t="s">
        <v>159</v>
      </c>
      <c r="AU203" s="177" t="s">
        <v>84</v>
      </c>
      <c r="AY203" s="17" t="s">
        <v>158</v>
      </c>
      <c r="BE203" s="178">
        <f>IF(N203="základní",J203,0)</f>
        <v>0</v>
      </c>
      <c r="BF203" s="178">
        <f>IF(N203="snížená",J203,0)</f>
        <v>0</v>
      </c>
      <c r="BG203" s="178">
        <f>IF(N203="zákl. přenesená",J203,0)</f>
        <v>0</v>
      </c>
      <c r="BH203" s="178">
        <f>IF(N203="sníž. přenesená",J203,0)</f>
        <v>0</v>
      </c>
      <c r="BI203" s="178">
        <f>IF(N203="nulová",J203,0)</f>
        <v>0</v>
      </c>
      <c r="BJ203" s="17" t="s">
        <v>84</v>
      </c>
      <c r="BK203" s="178">
        <f>ROUND(I203*H203,2)</f>
        <v>0</v>
      </c>
      <c r="BL203" s="17" t="s">
        <v>163</v>
      </c>
      <c r="BM203" s="177" t="s">
        <v>288</v>
      </c>
    </row>
    <row r="204" s="12" customFormat="1">
      <c r="A204" s="12"/>
      <c r="B204" s="179"/>
      <c r="C204" s="12"/>
      <c r="D204" s="180" t="s">
        <v>164</v>
      </c>
      <c r="E204" s="181" t="s">
        <v>1</v>
      </c>
      <c r="F204" s="182" t="s">
        <v>1900</v>
      </c>
      <c r="G204" s="12"/>
      <c r="H204" s="183">
        <v>1</v>
      </c>
      <c r="I204" s="184"/>
      <c r="J204" s="12"/>
      <c r="K204" s="12"/>
      <c r="L204" s="179"/>
      <c r="M204" s="185"/>
      <c r="N204" s="186"/>
      <c r="O204" s="186"/>
      <c r="P204" s="186"/>
      <c r="Q204" s="186"/>
      <c r="R204" s="186"/>
      <c r="S204" s="186"/>
      <c r="T204" s="187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T204" s="181" t="s">
        <v>164</v>
      </c>
      <c r="AU204" s="181" t="s">
        <v>84</v>
      </c>
      <c r="AV204" s="12" t="s">
        <v>86</v>
      </c>
      <c r="AW204" s="12" t="s">
        <v>34</v>
      </c>
      <c r="AX204" s="12" t="s">
        <v>77</v>
      </c>
      <c r="AY204" s="181" t="s">
        <v>158</v>
      </c>
    </row>
    <row r="205" s="13" customFormat="1">
      <c r="A205" s="13"/>
      <c r="B205" s="188"/>
      <c r="C205" s="13"/>
      <c r="D205" s="180" t="s">
        <v>164</v>
      </c>
      <c r="E205" s="189" t="s">
        <v>1</v>
      </c>
      <c r="F205" s="190" t="s">
        <v>166</v>
      </c>
      <c r="G205" s="13"/>
      <c r="H205" s="191">
        <v>1</v>
      </c>
      <c r="I205" s="192"/>
      <c r="J205" s="13"/>
      <c r="K205" s="13"/>
      <c r="L205" s="188"/>
      <c r="M205" s="193"/>
      <c r="N205" s="194"/>
      <c r="O205" s="194"/>
      <c r="P205" s="194"/>
      <c r="Q205" s="194"/>
      <c r="R205" s="194"/>
      <c r="S205" s="194"/>
      <c r="T205" s="19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89" t="s">
        <v>164</v>
      </c>
      <c r="AU205" s="189" t="s">
        <v>84</v>
      </c>
      <c r="AV205" s="13" t="s">
        <v>163</v>
      </c>
      <c r="AW205" s="13" t="s">
        <v>34</v>
      </c>
      <c r="AX205" s="13" t="s">
        <v>84</v>
      </c>
      <c r="AY205" s="189" t="s">
        <v>158</v>
      </c>
    </row>
    <row r="206" s="2" customFormat="1" ht="24.15" customHeight="1">
      <c r="A206" s="36"/>
      <c r="B206" s="164"/>
      <c r="C206" s="165" t="s">
        <v>290</v>
      </c>
      <c r="D206" s="165" t="s">
        <v>159</v>
      </c>
      <c r="E206" s="166" t="s">
        <v>1901</v>
      </c>
      <c r="F206" s="167" t="s">
        <v>1902</v>
      </c>
      <c r="G206" s="168" t="s">
        <v>252</v>
      </c>
      <c r="H206" s="169">
        <v>1</v>
      </c>
      <c r="I206" s="170"/>
      <c r="J206" s="171">
        <f>ROUND(I206*H206,2)</f>
        <v>0</v>
      </c>
      <c r="K206" s="172"/>
      <c r="L206" s="37"/>
      <c r="M206" s="173" t="s">
        <v>1</v>
      </c>
      <c r="N206" s="174" t="s">
        <v>42</v>
      </c>
      <c r="O206" s="75"/>
      <c r="P206" s="175">
        <f>O206*H206</f>
        <v>0</v>
      </c>
      <c r="Q206" s="175">
        <v>0</v>
      </c>
      <c r="R206" s="175">
        <f>Q206*H206</f>
        <v>0</v>
      </c>
      <c r="S206" s="175">
        <v>0</v>
      </c>
      <c r="T206" s="176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77" t="s">
        <v>163</v>
      </c>
      <c r="AT206" s="177" t="s">
        <v>159</v>
      </c>
      <c r="AU206" s="177" t="s">
        <v>84</v>
      </c>
      <c r="AY206" s="17" t="s">
        <v>158</v>
      </c>
      <c r="BE206" s="178">
        <f>IF(N206="základní",J206,0)</f>
        <v>0</v>
      </c>
      <c r="BF206" s="178">
        <f>IF(N206="snížená",J206,0)</f>
        <v>0</v>
      </c>
      <c r="BG206" s="178">
        <f>IF(N206="zákl. přenesená",J206,0)</f>
        <v>0</v>
      </c>
      <c r="BH206" s="178">
        <f>IF(N206="sníž. přenesená",J206,0)</f>
        <v>0</v>
      </c>
      <c r="BI206" s="178">
        <f>IF(N206="nulová",J206,0)</f>
        <v>0</v>
      </c>
      <c r="BJ206" s="17" t="s">
        <v>84</v>
      </c>
      <c r="BK206" s="178">
        <f>ROUND(I206*H206,2)</f>
        <v>0</v>
      </c>
      <c r="BL206" s="17" t="s">
        <v>163</v>
      </c>
      <c r="BM206" s="177" t="s">
        <v>293</v>
      </c>
    </row>
    <row r="207" s="11" customFormat="1" ht="25.92" customHeight="1">
      <c r="A207" s="11"/>
      <c r="B207" s="153"/>
      <c r="C207" s="11"/>
      <c r="D207" s="154" t="s">
        <v>76</v>
      </c>
      <c r="E207" s="155" t="s">
        <v>178</v>
      </c>
      <c r="F207" s="155" t="s">
        <v>854</v>
      </c>
      <c r="G207" s="11"/>
      <c r="H207" s="11"/>
      <c r="I207" s="156"/>
      <c r="J207" s="157">
        <f>BK207</f>
        <v>0</v>
      </c>
      <c r="K207" s="11"/>
      <c r="L207" s="153"/>
      <c r="M207" s="158"/>
      <c r="N207" s="159"/>
      <c r="O207" s="159"/>
      <c r="P207" s="160">
        <f>SUM(P208:P263)</f>
        <v>0</v>
      </c>
      <c r="Q207" s="159"/>
      <c r="R207" s="160">
        <f>SUM(R208:R263)</f>
        <v>0</v>
      </c>
      <c r="S207" s="159"/>
      <c r="T207" s="161">
        <f>SUM(T208:T263)</f>
        <v>0</v>
      </c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R207" s="154" t="s">
        <v>84</v>
      </c>
      <c r="AT207" s="162" t="s">
        <v>76</v>
      </c>
      <c r="AU207" s="162" t="s">
        <v>77</v>
      </c>
      <c r="AY207" s="154" t="s">
        <v>158</v>
      </c>
      <c r="BK207" s="163">
        <f>SUM(BK208:BK263)</f>
        <v>0</v>
      </c>
    </row>
    <row r="208" s="2" customFormat="1" ht="21.75" customHeight="1">
      <c r="A208" s="36"/>
      <c r="B208" s="164"/>
      <c r="C208" s="165" t="s">
        <v>223</v>
      </c>
      <c r="D208" s="165" t="s">
        <v>159</v>
      </c>
      <c r="E208" s="166" t="s">
        <v>1903</v>
      </c>
      <c r="F208" s="167" t="s">
        <v>1904</v>
      </c>
      <c r="G208" s="168" t="s">
        <v>203</v>
      </c>
      <c r="H208" s="169">
        <v>138.75</v>
      </c>
      <c r="I208" s="170"/>
      <c r="J208" s="171">
        <f>ROUND(I208*H208,2)</f>
        <v>0</v>
      </c>
      <c r="K208" s="172"/>
      <c r="L208" s="37"/>
      <c r="M208" s="173" t="s">
        <v>1</v>
      </c>
      <c r="N208" s="174" t="s">
        <v>42</v>
      </c>
      <c r="O208" s="75"/>
      <c r="P208" s="175">
        <f>O208*H208</f>
        <v>0</v>
      </c>
      <c r="Q208" s="175">
        <v>0</v>
      </c>
      <c r="R208" s="175">
        <f>Q208*H208</f>
        <v>0</v>
      </c>
      <c r="S208" s="175">
        <v>0</v>
      </c>
      <c r="T208" s="176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77" t="s">
        <v>163</v>
      </c>
      <c r="AT208" s="177" t="s">
        <v>159</v>
      </c>
      <c r="AU208" s="177" t="s">
        <v>84</v>
      </c>
      <c r="AY208" s="17" t="s">
        <v>158</v>
      </c>
      <c r="BE208" s="178">
        <f>IF(N208="základní",J208,0)</f>
        <v>0</v>
      </c>
      <c r="BF208" s="178">
        <f>IF(N208="snížená",J208,0)</f>
        <v>0</v>
      </c>
      <c r="BG208" s="178">
        <f>IF(N208="zákl. přenesená",J208,0)</f>
        <v>0</v>
      </c>
      <c r="BH208" s="178">
        <f>IF(N208="sníž. přenesená",J208,0)</f>
        <v>0</v>
      </c>
      <c r="BI208" s="178">
        <f>IF(N208="nulová",J208,0)</f>
        <v>0</v>
      </c>
      <c r="BJ208" s="17" t="s">
        <v>84</v>
      </c>
      <c r="BK208" s="178">
        <f>ROUND(I208*H208,2)</f>
        <v>0</v>
      </c>
      <c r="BL208" s="17" t="s">
        <v>163</v>
      </c>
      <c r="BM208" s="177" t="s">
        <v>296</v>
      </c>
    </row>
    <row r="209" s="12" customFormat="1">
      <c r="A209" s="12"/>
      <c r="B209" s="179"/>
      <c r="C209" s="12"/>
      <c r="D209" s="180" t="s">
        <v>164</v>
      </c>
      <c r="E209" s="181" t="s">
        <v>1</v>
      </c>
      <c r="F209" s="182" t="s">
        <v>1844</v>
      </c>
      <c r="G209" s="12"/>
      <c r="H209" s="183">
        <v>127</v>
      </c>
      <c r="I209" s="184"/>
      <c r="J209" s="12"/>
      <c r="K209" s="12"/>
      <c r="L209" s="179"/>
      <c r="M209" s="185"/>
      <c r="N209" s="186"/>
      <c r="O209" s="186"/>
      <c r="P209" s="186"/>
      <c r="Q209" s="186"/>
      <c r="R209" s="186"/>
      <c r="S209" s="186"/>
      <c r="T209" s="187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T209" s="181" t="s">
        <v>164</v>
      </c>
      <c r="AU209" s="181" t="s">
        <v>84</v>
      </c>
      <c r="AV209" s="12" t="s">
        <v>86</v>
      </c>
      <c r="AW209" s="12" t="s">
        <v>34</v>
      </c>
      <c r="AX209" s="12" t="s">
        <v>77</v>
      </c>
      <c r="AY209" s="181" t="s">
        <v>158</v>
      </c>
    </row>
    <row r="210" s="12" customFormat="1">
      <c r="A210" s="12"/>
      <c r="B210" s="179"/>
      <c r="C210" s="12"/>
      <c r="D210" s="180" t="s">
        <v>164</v>
      </c>
      <c r="E210" s="181" t="s">
        <v>1</v>
      </c>
      <c r="F210" s="182" t="s">
        <v>1845</v>
      </c>
      <c r="G210" s="12"/>
      <c r="H210" s="183">
        <v>11.75</v>
      </c>
      <c r="I210" s="184"/>
      <c r="J210" s="12"/>
      <c r="K210" s="12"/>
      <c r="L210" s="179"/>
      <c r="M210" s="185"/>
      <c r="N210" s="186"/>
      <c r="O210" s="186"/>
      <c r="P210" s="186"/>
      <c r="Q210" s="186"/>
      <c r="R210" s="186"/>
      <c r="S210" s="186"/>
      <c r="T210" s="187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T210" s="181" t="s">
        <v>164</v>
      </c>
      <c r="AU210" s="181" t="s">
        <v>84</v>
      </c>
      <c r="AV210" s="12" t="s">
        <v>86</v>
      </c>
      <c r="AW210" s="12" t="s">
        <v>34</v>
      </c>
      <c r="AX210" s="12" t="s">
        <v>77</v>
      </c>
      <c r="AY210" s="181" t="s">
        <v>158</v>
      </c>
    </row>
    <row r="211" s="13" customFormat="1">
      <c r="A211" s="13"/>
      <c r="B211" s="188"/>
      <c r="C211" s="13"/>
      <c r="D211" s="180" t="s">
        <v>164</v>
      </c>
      <c r="E211" s="189" t="s">
        <v>1</v>
      </c>
      <c r="F211" s="190" t="s">
        <v>166</v>
      </c>
      <c r="G211" s="13"/>
      <c r="H211" s="191">
        <v>138.75</v>
      </c>
      <c r="I211" s="192"/>
      <c r="J211" s="13"/>
      <c r="K211" s="13"/>
      <c r="L211" s="188"/>
      <c r="M211" s="193"/>
      <c r="N211" s="194"/>
      <c r="O211" s="194"/>
      <c r="P211" s="194"/>
      <c r="Q211" s="194"/>
      <c r="R211" s="194"/>
      <c r="S211" s="194"/>
      <c r="T211" s="19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9" t="s">
        <v>164</v>
      </c>
      <c r="AU211" s="189" t="s">
        <v>84</v>
      </c>
      <c r="AV211" s="13" t="s">
        <v>163</v>
      </c>
      <c r="AW211" s="13" t="s">
        <v>34</v>
      </c>
      <c r="AX211" s="13" t="s">
        <v>84</v>
      </c>
      <c r="AY211" s="189" t="s">
        <v>158</v>
      </c>
    </row>
    <row r="212" s="2" customFormat="1" ht="21.75" customHeight="1">
      <c r="A212" s="36"/>
      <c r="B212" s="164"/>
      <c r="C212" s="165" t="s">
        <v>300</v>
      </c>
      <c r="D212" s="165" t="s">
        <v>159</v>
      </c>
      <c r="E212" s="166" t="s">
        <v>1905</v>
      </c>
      <c r="F212" s="167" t="s">
        <v>1906</v>
      </c>
      <c r="G212" s="168" t="s">
        <v>203</v>
      </c>
      <c r="H212" s="169">
        <v>110</v>
      </c>
      <c r="I212" s="170"/>
      <c r="J212" s="171">
        <f>ROUND(I212*H212,2)</f>
        <v>0</v>
      </c>
      <c r="K212" s="172"/>
      <c r="L212" s="37"/>
      <c r="M212" s="173" t="s">
        <v>1</v>
      </c>
      <c r="N212" s="174" t="s">
        <v>42</v>
      </c>
      <c r="O212" s="75"/>
      <c r="P212" s="175">
        <f>O212*H212</f>
        <v>0</v>
      </c>
      <c r="Q212" s="175">
        <v>0</v>
      </c>
      <c r="R212" s="175">
        <f>Q212*H212</f>
        <v>0</v>
      </c>
      <c r="S212" s="175">
        <v>0</v>
      </c>
      <c r="T212" s="176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77" t="s">
        <v>163</v>
      </c>
      <c r="AT212" s="177" t="s">
        <v>159</v>
      </c>
      <c r="AU212" s="177" t="s">
        <v>84</v>
      </c>
      <c r="AY212" s="17" t="s">
        <v>158</v>
      </c>
      <c r="BE212" s="178">
        <f>IF(N212="základní",J212,0)</f>
        <v>0</v>
      </c>
      <c r="BF212" s="178">
        <f>IF(N212="snížená",J212,0)</f>
        <v>0</v>
      </c>
      <c r="BG212" s="178">
        <f>IF(N212="zákl. přenesená",J212,0)</f>
        <v>0</v>
      </c>
      <c r="BH212" s="178">
        <f>IF(N212="sníž. přenesená",J212,0)</f>
        <v>0</v>
      </c>
      <c r="BI212" s="178">
        <f>IF(N212="nulová",J212,0)</f>
        <v>0</v>
      </c>
      <c r="BJ212" s="17" t="s">
        <v>84</v>
      </c>
      <c r="BK212" s="178">
        <f>ROUND(I212*H212,2)</f>
        <v>0</v>
      </c>
      <c r="BL212" s="17" t="s">
        <v>163</v>
      </c>
      <c r="BM212" s="177" t="s">
        <v>273</v>
      </c>
    </row>
    <row r="213" s="12" customFormat="1">
      <c r="A213" s="12"/>
      <c r="B213" s="179"/>
      <c r="C213" s="12"/>
      <c r="D213" s="180" t="s">
        <v>164</v>
      </c>
      <c r="E213" s="181" t="s">
        <v>1</v>
      </c>
      <c r="F213" s="182" t="s">
        <v>1907</v>
      </c>
      <c r="G213" s="12"/>
      <c r="H213" s="183">
        <v>110</v>
      </c>
      <c r="I213" s="184"/>
      <c r="J213" s="12"/>
      <c r="K213" s="12"/>
      <c r="L213" s="179"/>
      <c r="M213" s="185"/>
      <c r="N213" s="186"/>
      <c r="O213" s="186"/>
      <c r="P213" s="186"/>
      <c r="Q213" s="186"/>
      <c r="R213" s="186"/>
      <c r="S213" s="186"/>
      <c r="T213" s="187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T213" s="181" t="s">
        <v>164</v>
      </c>
      <c r="AU213" s="181" t="s">
        <v>84</v>
      </c>
      <c r="AV213" s="12" t="s">
        <v>86</v>
      </c>
      <c r="AW213" s="12" t="s">
        <v>34</v>
      </c>
      <c r="AX213" s="12" t="s">
        <v>77</v>
      </c>
      <c r="AY213" s="181" t="s">
        <v>158</v>
      </c>
    </row>
    <row r="214" s="13" customFormat="1">
      <c r="A214" s="13"/>
      <c r="B214" s="188"/>
      <c r="C214" s="13"/>
      <c r="D214" s="180" t="s">
        <v>164</v>
      </c>
      <c r="E214" s="189" t="s">
        <v>1</v>
      </c>
      <c r="F214" s="190" t="s">
        <v>166</v>
      </c>
      <c r="G214" s="13"/>
      <c r="H214" s="191">
        <v>110</v>
      </c>
      <c r="I214" s="192"/>
      <c r="J214" s="13"/>
      <c r="K214" s="13"/>
      <c r="L214" s="188"/>
      <c r="M214" s="193"/>
      <c r="N214" s="194"/>
      <c r="O214" s="194"/>
      <c r="P214" s="194"/>
      <c r="Q214" s="194"/>
      <c r="R214" s="194"/>
      <c r="S214" s="194"/>
      <c r="T214" s="19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89" t="s">
        <v>164</v>
      </c>
      <c r="AU214" s="189" t="s">
        <v>84</v>
      </c>
      <c r="AV214" s="13" t="s">
        <v>163</v>
      </c>
      <c r="AW214" s="13" t="s">
        <v>34</v>
      </c>
      <c r="AX214" s="13" t="s">
        <v>84</v>
      </c>
      <c r="AY214" s="189" t="s">
        <v>158</v>
      </c>
    </row>
    <row r="215" s="2" customFormat="1" ht="21.75" customHeight="1">
      <c r="A215" s="36"/>
      <c r="B215" s="164"/>
      <c r="C215" s="165" t="s">
        <v>228</v>
      </c>
      <c r="D215" s="165" t="s">
        <v>159</v>
      </c>
      <c r="E215" s="166" t="s">
        <v>1908</v>
      </c>
      <c r="F215" s="167" t="s">
        <v>1909</v>
      </c>
      <c r="G215" s="168" t="s">
        <v>203</v>
      </c>
      <c r="H215" s="169">
        <v>150</v>
      </c>
      <c r="I215" s="170"/>
      <c r="J215" s="171">
        <f>ROUND(I215*H215,2)</f>
        <v>0</v>
      </c>
      <c r="K215" s="172"/>
      <c r="L215" s="37"/>
      <c r="M215" s="173" t="s">
        <v>1</v>
      </c>
      <c r="N215" s="174" t="s">
        <v>42</v>
      </c>
      <c r="O215" s="75"/>
      <c r="P215" s="175">
        <f>O215*H215</f>
        <v>0</v>
      </c>
      <c r="Q215" s="175">
        <v>0</v>
      </c>
      <c r="R215" s="175">
        <f>Q215*H215</f>
        <v>0</v>
      </c>
      <c r="S215" s="175">
        <v>0</v>
      </c>
      <c r="T215" s="176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77" t="s">
        <v>163</v>
      </c>
      <c r="AT215" s="177" t="s">
        <v>159</v>
      </c>
      <c r="AU215" s="177" t="s">
        <v>84</v>
      </c>
      <c r="AY215" s="17" t="s">
        <v>158</v>
      </c>
      <c r="BE215" s="178">
        <f>IF(N215="základní",J215,0)</f>
        <v>0</v>
      </c>
      <c r="BF215" s="178">
        <f>IF(N215="snížená",J215,0)</f>
        <v>0</v>
      </c>
      <c r="BG215" s="178">
        <f>IF(N215="zákl. přenesená",J215,0)</f>
        <v>0</v>
      </c>
      <c r="BH215" s="178">
        <f>IF(N215="sníž. přenesená",J215,0)</f>
        <v>0</v>
      </c>
      <c r="BI215" s="178">
        <f>IF(N215="nulová",J215,0)</f>
        <v>0</v>
      </c>
      <c r="BJ215" s="17" t="s">
        <v>84</v>
      </c>
      <c r="BK215" s="178">
        <f>ROUND(I215*H215,2)</f>
        <v>0</v>
      </c>
      <c r="BL215" s="17" t="s">
        <v>163</v>
      </c>
      <c r="BM215" s="177" t="s">
        <v>305</v>
      </c>
    </row>
    <row r="216" s="12" customFormat="1">
      <c r="A216" s="12"/>
      <c r="B216" s="179"/>
      <c r="C216" s="12"/>
      <c r="D216" s="180" t="s">
        <v>164</v>
      </c>
      <c r="E216" s="181" t="s">
        <v>1</v>
      </c>
      <c r="F216" s="182" t="s">
        <v>1910</v>
      </c>
      <c r="G216" s="12"/>
      <c r="H216" s="183">
        <v>150</v>
      </c>
      <c r="I216" s="184"/>
      <c r="J216" s="12"/>
      <c r="K216" s="12"/>
      <c r="L216" s="179"/>
      <c r="M216" s="185"/>
      <c r="N216" s="186"/>
      <c r="O216" s="186"/>
      <c r="P216" s="186"/>
      <c r="Q216" s="186"/>
      <c r="R216" s="186"/>
      <c r="S216" s="186"/>
      <c r="T216" s="187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T216" s="181" t="s">
        <v>164</v>
      </c>
      <c r="AU216" s="181" t="s">
        <v>84</v>
      </c>
      <c r="AV216" s="12" t="s">
        <v>86</v>
      </c>
      <c r="AW216" s="12" t="s">
        <v>34</v>
      </c>
      <c r="AX216" s="12" t="s">
        <v>77</v>
      </c>
      <c r="AY216" s="181" t="s">
        <v>158</v>
      </c>
    </row>
    <row r="217" s="13" customFormat="1">
      <c r="A217" s="13"/>
      <c r="B217" s="188"/>
      <c r="C217" s="13"/>
      <c r="D217" s="180" t="s">
        <v>164</v>
      </c>
      <c r="E217" s="189" t="s">
        <v>1</v>
      </c>
      <c r="F217" s="190" t="s">
        <v>166</v>
      </c>
      <c r="G217" s="13"/>
      <c r="H217" s="191">
        <v>150</v>
      </c>
      <c r="I217" s="192"/>
      <c r="J217" s="13"/>
      <c r="K217" s="13"/>
      <c r="L217" s="188"/>
      <c r="M217" s="193"/>
      <c r="N217" s="194"/>
      <c r="O217" s="194"/>
      <c r="P217" s="194"/>
      <c r="Q217" s="194"/>
      <c r="R217" s="194"/>
      <c r="S217" s="194"/>
      <c r="T217" s="19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89" t="s">
        <v>164</v>
      </c>
      <c r="AU217" s="189" t="s">
        <v>84</v>
      </c>
      <c r="AV217" s="13" t="s">
        <v>163</v>
      </c>
      <c r="AW217" s="13" t="s">
        <v>34</v>
      </c>
      <c r="AX217" s="13" t="s">
        <v>84</v>
      </c>
      <c r="AY217" s="189" t="s">
        <v>158</v>
      </c>
    </row>
    <row r="218" s="2" customFormat="1" ht="21.75" customHeight="1">
      <c r="A218" s="36"/>
      <c r="B218" s="164"/>
      <c r="C218" s="165" t="s">
        <v>309</v>
      </c>
      <c r="D218" s="165" t="s">
        <v>159</v>
      </c>
      <c r="E218" s="166" t="s">
        <v>1911</v>
      </c>
      <c r="F218" s="167" t="s">
        <v>1912</v>
      </c>
      <c r="G218" s="168" t="s">
        <v>203</v>
      </c>
      <c r="H218" s="169">
        <v>150</v>
      </c>
      <c r="I218" s="170"/>
      <c r="J218" s="171">
        <f>ROUND(I218*H218,2)</f>
        <v>0</v>
      </c>
      <c r="K218" s="172"/>
      <c r="L218" s="37"/>
      <c r="M218" s="173" t="s">
        <v>1</v>
      </c>
      <c r="N218" s="174" t="s">
        <v>42</v>
      </c>
      <c r="O218" s="75"/>
      <c r="P218" s="175">
        <f>O218*H218</f>
        <v>0</v>
      </c>
      <c r="Q218" s="175">
        <v>0</v>
      </c>
      <c r="R218" s="175">
        <f>Q218*H218</f>
        <v>0</v>
      </c>
      <c r="S218" s="175">
        <v>0</v>
      </c>
      <c r="T218" s="176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77" t="s">
        <v>163</v>
      </c>
      <c r="AT218" s="177" t="s">
        <v>159</v>
      </c>
      <c r="AU218" s="177" t="s">
        <v>84</v>
      </c>
      <c r="AY218" s="17" t="s">
        <v>158</v>
      </c>
      <c r="BE218" s="178">
        <f>IF(N218="základní",J218,0)</f>
        <v>0</v>
      </c>
      <c r="BF218" s="178">
        <f>IF(N218="snížená",J218,0)</f>
        <v>0</v>
      </c>
      <c r="BG218" s="178">
        <f>IF(N218="zákl. přenesená",J218,0)</f>
        <v>0</v>
      </c>
      <c r="BH218" s="178">
        <f>IF(N218="sníž. přenesená",J218,0)</f>
        <v>0</v>
      </c>
      <c r="BI218" s="178">
        <f>IF(N218="nulová",J218,0)</f>
        <v>0</v>
      </c>
      <c r="BJ218" s="17" t="s">
        <v>84</v>
      </c>
      <c r="BK218" s="178">
        <f>ROUND(I218*H218,2)</f>
        <v>0</v>
      </c>
      <c r="BL218" s="17" t="s">
        <v>163</v>
      </c>
      <c r="BM218" s="177" t="s">
        <v>312</v>
      </c>
    </row>
    <row r="219" s="12" customFormat="1">
      <c r="A219" s="12"/>
      <c r="B219" s="179"/>
      <c r="C219" s="12"/>
      <c r="D219" s="180" t="s">
        <v>164</v>
      </c>
      <c r="E219" s="181" t="s">
        <v>1</v>
      </c>
      <c r="F219" s="182" t="s">
        <v>1843</v>
      </c>
      <c r="G219" s="12"/>
      <c r="H219" s="183">
        <v>150</v>
      </c>
      <c r="I219" s="184"/>
      <c r="J219" s="12"/>
      <c r="K219" s="12"/>
      <c r="L219" s="179"/>
      <c r="M219" s="185"/>
      <c r="N219" s="186"/>
      <c r="O219" s="186"/>
      <c r="P219" s="186"/>
      <c r="Q219" s="186"/>
      <c r="R219" s="186"/>
      <c r="S219" s="186"/>
      <c r="T219" s="187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T219" s="181" t="s">
        <v>164</v>
      </c>
      <c r="AU219" s="181" t="s">
        <v>84</v>
      </c>
      <c r="AV219" s="12" t="s">
        <v>86</v>
      </c>
      <c r="AW219" s="12" t="s">
        <v>34</v>
      </c>
      <c r="AX219" s="12" t="s">
        <v>77</v>
      </c>
      <c r="AY219" s="181" t="s">
        <v>158</v>
      </c>
    </row>
    <row r="220" s="13" customFormat="1">
      <c r="A220" s="13"/>
      <c r="B220" s="188"/>
      <c r="C220" s="13"/>
      <c r="D220" s="180" t="s">
        <v>164</v>
      </c>
      <c r="E220" s="189" t="s">
        <v>1</v>
      </c>
      <c r="F220" s="190" t="s">
        <v>166</v>
      </c>
      <c r="G220" s="13"/>
      <c r="H220" s="191">
        <v>150</v>
      </c>
      <c r="I220" s="192"/>
      <c r="J220" s="13"/>
      <c r="K220" s="13"/>
      <c r="L220" s="188"/>
      <c r="M220" s="193"/>
      <c r="N220" s="194"/>
      <c r="O220" s="194"/>
      <c r="P220" s="194"/>
      <c r="Q220" s="194"/>
      <c r="R220" s="194"/>
      <c r="S220" s="194"/>
      <c r="T220" s="19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89" t="s">
        <v>164</v>
      </c>
      <c r="AU220" s="189" t="s">
        <v>84</v>
      </c>
      <c r="AV220" s="13" t="s">
        <v>163</v>
      </c>
      <c r="AW220" s="13" t="s">
        <v>34</v>
      </c>
      <c r="AX220" s="13" t="s">
        <v>84</v>
      </c>
      <c r="AY220" s="189" t="s">
        <v>158</v>
      </c>
    </row>
    <row r="221" s="2" customFormat="1" ht="21.75" customHeight="1">
      <c r="A221" s="36"/>
      <c r="B221" s="164"/>
      <c r="C221" s="165" t="s">
        <v>234</v>
      </c>
      <c r="D221" s="165" t="s">
        <v>159</v>
      </c>
      <c r="E221" s="166" t="s">
        <v>1913</v>
      </c>
      <c r="F221" s="167" t="s">
        <v>1914</v>
      </c>
      <c r="G221" s="168" t="s">
        <v>203</v>
      </c>
      <c r="H221" s="169">
        <v>150</v>
      </c>
      <c r="I221" s="170"/>
      <c r="J221" s="171">
        <f>ROUND(I221*H221,2)</f>
        <v>0</v>
      </c>
      <c r="K221" s="172"/>
      <c r="L221" s="37"/>
      <c r="M221" s="173" t="s">
        <v>1</v>
      </c>
      <c r="N221" s="174" t="s">
        <v>42</v>
      </c>
      <c r="O221" s="75"/>
      <c r="P221" s="175">
        <f>O221*H221</f>
        <v>0</v>
      </c>
      <c r="Q221" s="175">
        <v>0</v>
      </c>
      <c r="R221" s="175">
        <f>Q221*H221</f>
        <v>0</v>
      </c>
      <c r="S221" s="175">
        <v>0</v>
      </c>
      <c r="T221" s="176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77" t="s">
        <v>163</v>
      </c>
      <c r="AT221" s="177" t="s">
        <v>159</v>
      </c>
      <c r="AU221" s="177" t="s">
        <v>84</v>
      </c>
      <c r="AY221" s="17" t="s">
        <v>158</v>
      </c>
      <c r="BE221" s="178">
        <f>IF(N221="základní",J221,0)</f>
        <v>0</v>
      </c>
      <c r="BF221" s="178">
        <f>IF(N221="snížená",J221,0)</f>
        <v>0</v>
      </c>
      <c r="BG221" s="178">
        <f>IF(N221="zákl. přenesená",J221,0)</f>
        <v>0</v>
      </c>
      <c r="BH221" s="178">
        <f>IF(N221="sníž. přenesená",J221,0)</f>
        <v>0</v>
      </c>
      <c r="BI221" s="178">
        <f>IF(N221="nulová",J221,0)</f>
        <v>0</v>
      </c>
      <c r="BJ221" s="17" t="s">
        <v>84</v>
      </c>
      <c r="BK221" s="178">
        <f>ROUND(I221*H221,2)</f>
        <v>0</v>
      </c>
      <c r="BL221" s="17" t="s">
        <v>163</v>
      </c>
      <c r="BM221" s="177" t="s">
        <v>318</v>
      </c>
    </row>
    <row r="222" s="12" customFormat="1">
      <c r="A222" s="12"/>
      <c r="B222" s="179"/>
      <c r="C222" s="12"/>
      <c r="D222" s="180" t="s">
        <v>164</v>
      </c>
      <c r="E222" s="181" t="s">
        <v>1</v>
      </c>
      <c r="F222" s="182" t="s">
        <v>1910</v>
      </c>
      <c r="G222" s="12"/>
      <c r="H222" s="183">
        <v>150</v>
      </c>
      <c r="I222" s="184"/>
      <c r="J222" s="12"/>
      <c r="K222" s="12"/>
      <c r="L222" s="179"/>
      <c r="M222" s="185"/>
      <c r="N222" s="186"/>
      <c r="O222" s="186"/>
      <c r="P222" s="186"/>
      <c r="Q222" s="186"/>
      <c r="R222" s="186"/>
      <c r="S222" s="186"/>
      <c r="T222" s="187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T222" s="181" t="s">
        <v>164</v>
      </c>
      <c r="AU222" s="181" t="s">
        <v>84</v>
      </c>
      <c r="AV222" s="12" t="s">
        <v>86</v>
      </c>
      <c r="AW222" s="12" t="s">
        <v>34</v>
      </c>
      <c r="AX222" s="12" t="s">
        <v>77</v>
      </c>
      <c r="AY222" s="181" t="s">
        <v>158</v>
      </c>
    </row>
    <row r="223" s="13" customFormat="1">
      <c r="A223" s="13"/>
      <c r="B223" s="188"/>
      <c r="C223" s="13"/>
      <c r="D223" s="180" t="s">
        <v>164</v>
      </c>
      <c r="E223" s="189" t="s">
        <v>1</v>
      </c>
      <c r="F223" s="190" t="s">
        <v>166</v>
      </c>
      <c r="G223" s="13"/>
      <c r="H223" s="191">
        <v>150</v>
      </c>
      <c r="I223" s="192"/>
      <c r="J223" s="13"/>
      <c r="K223" s="13"/>
      <c r="L223" s="188"/>
      <c r="M223" s="193"/>
      <c r="N223" s="194"/>
      <c r="O223" s="194"/>
      <c r="P223" s="194"/>
      <c r="Q223" s="194"/>
      <c r="R223" s="194"/>
      <c r="S223" s="194"/>
      <c r="T223" s="19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89" t="s">
        <v>164</v>
      </c>
      <c r="AU223" s="189" t="s">
        <v>84</v>
      </c>
      <c r="AV223" s="13" t="s">
        <v>163</v>
      </c>
      <c r="AW223" s="13" t="s">
        <v>34</v>
      </c>
      <c r="AX223" s="13" t="s">
        <v>84</v>
      </c>
      <c r="AY223" s="189" t="s">
        <v>158</v>
      </c>
    </row>
    <row r="224" s="2" customFormat="1" ht="16.5" customHeight="1">
      <c r="A224" s="36"/>
      <c r="B224" s="164"/>
      <c r="C224" s="165" t="s">
        <v>320</v>
      </c>
      <c r="D224" s="165" t="s">
        <v>159</v>
      </c>
      <c r="E224" s="166" t="s">
        <v>1915</v>
      </c>
      <c r="F224" s="167" t="s">
        <v>1916</v>
      </c>
      <c r="G224" s="168" t="s">
        <v>203</v>
      </c>
      <c r="H224" s="169">
        <v>138.75</v>
      </c>
      <c r="I224" s="170"/>
      <c r="J224" s="171">
        <f>ROUND(I224*H224,2)</f>
        <v>0</v>
      </c>
      <c r="K224" s="172"/>
      <c r="L224" s="37"/>
      <c r="M224" s="173" t="s">
        <v>1</v>
      </c>
      <c r="N224" s="174" t="s">
        <v>42</v>
      </c>
      <c r="O224" s="75"/>
      <c r="P224" s="175">
        <f>O224*H224</f>
        <v>0</v>
      </c>
      <c r="Q224" s="175">
        <v>0</v>
      </c>
      <c r="R224" s="175">
        <f>Q224*H224</f>
        <v>0</v>
      </c>
      <c r="S224" s="175">
        <v>0</v>
      </c>
      <c r="T224" s="176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77" t="s">
        <v>163</v>
      </c>
      <c r="AT224" s="177" t="s">
        <v>159</v>
      </c>
      <c r="AU224" s="177" t="s">
        <v>84</v>
      </c>
      <c r="AY224" s="17" t="s">
        <v>158</v>
      </c>
      <c r="BE224" s="178">
        <f>IF(N224="základní",J224,0)</f>
        <v>0</v>
      </c>
      <c r="BF224" s="178">
        <f>IF(N224="snížená",J224,0)</f>
        <v>0</v>
      </c>
      <c r="BG224" s="178">
        <f>IF(N224="zákl. přenesená",J224,0)</f>
        <v>0</v>
      </c>
      <c r="BH224" s="178">
        <f>IF(N224="sníž. přenesená",J224,0)</f>
        <v>0</v>
      </c>
      <c r="BI224" s="178">
        <f>IF(N224="nulová",J224,0)</f>
        <v>0</v>
      </c>
      <c r="BJ224" s="17" t="s">
        <v>84</v>
      </c>
      <c r="BK224" s="178">
        <f>ROUND(I224*H224,2)</f>
        <v>0</v>
      </c>
      <c r="BL224" s="17" t="s">
        <v>163</v>
      </c>
      <c r="BM224" s="177" t="s">
        <v>323</v>
      </c>
    </row>
    <row r="225" s="12" customFormat="1">
      <c r="A225" s="12"/>
      <c r="B225" s="179"/>
      <c r="C225" s="12"/>
      <c r="D225" s="180" t="s">
        <v>164</v>
      </c>
      <c r="E225" s="181" t="s">
        <v>1</v>
      </c>
      <c r="F225" s="182" t="s">
        <v>1917</v>
      </c>
      <c r="G225" s="12"/>
      <c r="H225" s="183">
        <v>127</v>
      </c>
      <c r="I225" s="184"/>
      <c r="J225" s="12"/>
      <c r="K225" s="12"/>
      <c r="L225" s="179"/>
      <c r="M225" s="185"/>
      <c r="N225" s="186"/>
      <c r="O225" s="186"/>
      <c r="P225" s="186"/>
      <c r="Q225" s="186"/>
      <c r="R225" s="186"/>
      <c r="S225" s="186"/>
      <c r="T225" s="187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T225" s="181" t="s">
        <v>164</v>
      </c>
      <c r="AU225" s="181" t="s">
        <v>84</v>
      </c>
      <c r="AV225" s="12" t="s">
        <v>86</v>
      </c>
      <c r="AW225" s="12" t="s">
        <v>34</v>
      </c>
      <c r="AX225" s="12" t="s">
        <v>77</v>
      </c>
      <c r="AY225" s="181" t="s">
        <v>158</v>
      </c>
    </row>
    <row r="226" s="12" customFormat="1">
      <c r="A226" s="12"/>
      <c r="B226" s="179"/>
      <c r="C226" s="12"/>
      <c r="D226" s="180" t="s">
        <v>164</v>
      </c>
      <c r="E226" s="181" t="s">
        <v>1</v>
      </c>
      <c r="F226" s="182" t="s">
        <v>1845</v>
      </c>
      <c r="G226" s="12"/>
      <c r="H226" s="183">
        <v>11.75</v>
      </c>
      <c r="I226" s="184"/>
      <c r="J226" s="12"/>
      <c r="K226" s="12"/>
      <c r="L226" s="179"/>
      <c r="M226" s="185"/>
      <c r="N226" s="186"/>
      <c r="O226" s="186"/>
      <c r="P226" s="186"/>
      <c r="Q226" s="186"/>
      <c r="R226" s="186"/>
      <c r="S226" s="186"/>
      <c r="T226" s="187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T226" s="181" t="s">
        <v>164</v>
      </c>
      <c r="AU226" s="181" t="s">
        <v>84</v>
      </c>
      <c r="AV226" s="12" t="s">
        <v>86</v>
      </c>
      <c r="AW226" s="12" t="s">
        <v>34</v>
      </c>
      <c r="AX226" s="12" t="s">
        <v>77</v>
      </c>
      <c r="AY226" s="181" t="s">
        <v>158</v>
      </c>
    </row>
    <row r="227" s="13" customFormat="1">
      <c r="A227" s="13"/>
      <c r="B227" s="188"/>
      <c r="C227" s="13"/>
      <c r="D227" s="180" t="s">
        <v>164</v>
      </c>
      <c r="E227" s="189" t="s">
        <v>1</v>
      </c>
      <c r="F227" s="190" t="s">
        <v>166</v>
      </c>
      <c r="G227" s="13"/>
      <c r="H227" s="191">
        <v>138.75</v>
      </c>
      <c r="I227" s="192"/>
      <c r="J227" s="13"/>
      <c r="K227" s="13"/>
      <c r="L227" s="188"/>
      <c r="M227" s="193"/>
      <c r="N227" s="194"/>
      <c r="O227" s="194"/>
      <c r="P227" s="194"/>
      <c r="Q227" s="194"/>
      <c r="R227" s="194"/>
      <c r="S227" s="194"/>
      <c r="T227" s="19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9" t="s">
        <v>164</v>
      </c>
      <c r="AU227" s="189" t="s">
        <v>84</v>
      </c>
      <c r="AV227" s="13" t="s">
        <v>163</v>
      </c>
      <c r="AW227" s="13" t="s">
        <v>34</v>
      </c>
      <c r="AX227" s="13" t="s">
        <v>84</v>
      </c>
      <c r="AY227" s="189" t="s">
        <v>158</v>
      </c>
    </row>
    <row r="228" s="2" customFormat="1" ht="24.15" customHeight="1">
      <c r="A228" s="36"/>
      <c r="B228" s="164"/>
      <c r="C228" s="165" t="s">
        <v>238</v>
      </c>
      <c r="D228" s="165" t="s">
        <v>159</v>
      </c>
      <c r="E228" s="166" t="s">
        <v>1918</v>
      </c>
      <c r="F228" s="167" t="s">
        <v>1919</v>
      </c>
      <c r="G228" s="168" t="s">
        <v>203</v>
      </c>
      <c r="H228" s="169">
        <v>138.75</v>
      </c>
      <c r="I228" s="170"/>
      <c r="J228" s="171">
        <f>ROUND(I228*H228,2)</f>
        <v>0</v>
      </c>
      <c r="K228" s="172"/>
      <c r="L228" s="37"/>
      <c r="M228" s="173" t="s">
        <v>1</v>
      </c>
      <c r="N228" s="174" t="s">
        <v>42</v>
      </c>
      <c r="O228" s="75"/>
      <c r="P228" s="175">
        <f>O228*H228</f>
        <v>0</v>
      </c>
      <c r="Q228" s="175">
        <v>0</v>
      </c>
      <c r="R228" s="175">
        <f>Q228*H228</f>
        <v>0</v>
      </c>
      <c r="S228" s="175">
        <v>0</v>
      </c>
      <c r="T228" s="176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177" t="s">
        <v>163</v>
      </c>
      <c r="AT228" s="177" t="s">
        <v>159</v>
      </c>
      <c r="AU228" s="177" t="s">
        <v>84</v>
      </c>
      <c r="AY228" s="17" t="s">
        <v>158</v>
      </c>
      <c r="BE228" s="178">
        <f>IF(N228="základní",J228,0)</f>
        <v>0</v>
      </c>
      <c r="BF228" s="178">
        <f>IF(N228="snížená",J228,0)</f>
        <v>0</v>
      </c>
      <c r="BG228" s="178">
        <f>IF(N228="zákl. přenesená",J228,0)</f>
        <v>0</v>
      </c>
      <c r="BH228" s="178">
        <f>IF(N228="sníž. přenesená",J228,0)</f>
        <v>0</v>
      </c>
      <c r="BI228" s="178">
        <f>IF(N228="nulová",J228,0)</f>
        <v>0</v>
      </c>
      <c r="BJ228" s="17" t="s">
        <v>84</v>
      </c>
      <c r="BK228" s="178">
        <f>ROUND(I228*H228,2)</f>
        <v>0</v>
      </c>
      <c r="BL228" s="17" t="s">
        <v>163</v>
      </c>
      <c r="BM228" s="177" t="s">
        <v>329</v>
      </c>
    </row>
    <row r="229" s="12" customFormat="1">
      <c r="A229" s="12"/>
      <c r="B229" s="179"/>
      <c r="C229" s="12"/>
      <c r="D229" s="180" t="s">
        <v>164</v>
      </c>
      <c r="E229" s="181" t="s">
        <v>1</v>
      </c>
      <c r="F229" s="182" t="s">
        <v>1844</v>
      </c>
      <c r="G229" s="12"/>
      <c r="H229" s="183">
        <v>127</v>
      </c>
      <c r="I229" s="184"/>
      <c r="J229" s="12"/>
      <c r="K229" s="12"/>
      <c r="L229" s="179"/>
      <c r="M229" s="185"/>
      <c r="N229" s="186"/>
      <c r="O229" s="186"/>
      <c r="P229" s="186"/>
      <c r="Q229" s="186"/>
      <c r="R229" s="186"/>
      <c r="S229" s="186"/>
      <c r="T229" s="187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T229" s="181" t="s">
        <v>164</v>
      </c>
      <c r="AU229" s="181" t="s">
        <v>84</v>
      </c>
      <c r="AV229" s="12" t="s">
        <v>86</v>
      </c>
      <c r="AW229" s="12" t="s">
        <v>34</v>
      </c>
      <c r="AX229" s="12" t="s">
        <v>77</v>
      </c>
      <c r="AY229" s="181" t="s">
        <v>158</v>
      </c>
    </row>
    <row r="230" s="12" customFormat="1">
      <c r="A230" s="12"/>
      <c r="B230" s="179"/>
      <c r="C230" s="12"/>
      <c r="D230" s="180" t="s">
        <v>164</v>
      </c>
      <c r="E230" s="181" t="s">
        <v>1</v>
      </c>
      <c r="F230" s="182" t="s">
        <v>1920</v>
      </c>
      <c r="G230" s="12"/>
      <c r="H230" s="183">
        <v>11.75</v>
      </c>
      <c r="I230" s="184"/>
      <c r="J230" s="12"/>
      <c r="K230" s="12"/>
      <c r="L230" s="179"/>
      <c r="M230" s="185"/>
      <c r="N230" s="186"/>
      <c r="O230" s="186"/>
      <c r="P230" s="186"/>
      <c r="Q230" s="186"/>
      <c r="R230" s="186"/>
      <c r="S230" s="186"/>
      <c r="T230" s="187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T230" s="181" t="s">
        <v>164</v>
      </c>
      <c r="AU230" s="181" t="s">
        <v>84</v>
      </c>
      <c r="AV230" s="12" t="s">
        <v>86</v>
      </c>
      <c r="AW230" s="12" t="s">
        <v>34</v>
      </c>
      <c r="AX230" s="12" t="s">
        <v>77</v>
      </c>
      <c r="AY230" s="181" t="s">
        <v>158</v>
      </c>
    </row>
    <row r="231" s="13" customFormat="1">
      <c r="A231" s="13"/>
      <c r="B231" s="188"/>
      <c r="C231" s="13"/>
      <c r="D231" s="180" t="s">
        <v>164</v>
      </c>
      <c r="E231" s="189" t="s">
        <v>1</v>
      </c>
      <c r="F231" s="190" t="s">
        <v>166</v>
      </c>
      <c r="G231" s="13"/>
      <c r="H231" s="191">
        <v>138.75</v>
      </c>
      <c r="I231" s="192"/>
      <c r="J231" s="13"/>
      <c r="K231" s="13"/>
      <c r="L231" s="188"/>
      <c r="M231" s="193"/>
      <c r="N231" s="194"/>
      <c r="O231" s="194"/>
      <c r="P231" s="194"/>
      <c r="Q231" s="194"/>
      <c r="R231" s="194"/>
      <c r="S231" s="194"/>
      <c r="T231" s="19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89" t="s">
        <v>164</v>
      </c>
      <c r="AU231" s="189" t="s">
        <v>84</v>
      </c>
      <c r="AV231" s="13" t="s">
        <v>163</v>
      </c>
      <c r="AW231" s="13" t="s">
        <v>34</v>
      </c>
      <c r="AX231" s="13" t="s">
        <v>84</v>
      </c>
      <c r="AY231" s="189" t="s">
        <v>158</v>
      </c>
    </row>
    <row r="232" s="2" customFormat="1" ht="21.75" customHeight="1">
      <c r="A232" s="36"/>
      <c r="B232" s="164"/>
      <c r="C232" s="165" t="s">
        <v>331</v>
      </c>
      <c r="D232" s="165" t="s">
        <v>159</v>
      </c>
      <c r="E232" s="166" t="s">
        <v>1921</v>
      </c>
      <c r="F232" s="167" t="s">
        <v>1922</v>
      </c>
      <c r="G232" s="168" t="s">
        <v>203</v>
      </c>
      <c r="H232" s="169">
        <v>110</v>
      </c>
      <c r="I232" s="170"/>
      <c r="J232" s="171">
        <f>ROUND(I232*H232,2)</f>
        <v>0</v>
      </c>
      <c r="K232" s="172"/>
      <c r="L232" s="37"/>
      <c r="M232" s="173" t="s">
        <v>1</v>
      </c>
      <c r="N232" s="174" t="s">
        <v>42</v>
      </c>
      <c r="O232" s="75"/>
      <c r="P232" s="175">
        <f>O232*H232</f>
        <v>0</v>
      </c>
      <c r="Q232" s="175">
        <v>0</v>
      </c>
      <c r="R232" s="175">
        <f>Q232*H232</f>
        <v>0</v>
      </c>
      <c r="S232" s="175">
        <v>0</v>
      </c>
      <c r="T232" s="176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77" t="s">
        <v>163</v>
      </c>
      <c r="AT232" s="177" t="s">
        <v>159</v>
      </c>
      <c r="AU232" s="177" t="s">
        <v>84</v>
      </c>
      <c r="AY232" s="17" t="s">
        <v>158</v>
      </c>
      <c r="BE232" s="178">
        <f>IF(N232="základní",J232,0)</f>
        <v>0</v>
      </c>
      <c r="BF232" s="178">
        <f>IF(N232="snížená",J232,0)</f>
        <v>0</v>
      </c>
      <c r="BG232" s="178">
        <f>IF(N232="zákl. přenesená",J232,0)</f>
        <v>0</v>
      </c>
      <c r="BH232" s="178">
        <f>IF(N232="sníž. přenesená",J232,0)</f>
        <v>0</v>
      </c>
      <c r="BI232" s="178">
        <f>IF(N232="nulová",J232,0)</f>
        <v>0</v>
      </c>
      <c r="BJ232" s="17" t="s">
        <v>84</v>
      </c>
      <c r="BK232" s="178">
        <f>ROUND(I232*H232,2)</f>
        <v>0</v>
      </c>
      <c r="BL232" s="17" t="s">
        <v>163</v>
      </c>
      <c r="BM232" s="177" t="s">
        <v>334</v>
      </c>
    </row>
    <row r="233" s="12" customFormat="1">
      <c r="A233" s="12"/>
      <c r="B233" s="179"/>
      <c r="C233" s="12"/>
      <c r="D233" s="180" t="s">
        <v>164</v>
      </c>
      <c r="E233" s="181" t="s">
        <v>1</v>
      </c>
      <c r="F233" s="182" t="s">
        <v>1907</v>
      </c>
      <c r="G233" s="12"/>
      <c r="H233" s="183">
        <v>110</v>
      </c>
      <c r="I233" s="184"/>
      <c r="J233" s="12"/>
      <c r="K233" s="12"/>
      <c r="L233" s="179"/>
      <c r="M233" s="185"/>
      <c r="N233" s="186"/>
      <c r="O233" s="186"/>
      <c r="P233" s="186"/>
      <c r="Q233" s="186"/>
      <c r="R233" s="186"/>
      <c r="S233" s="186"/>
      <c r="T233" s="187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T233" s="181" t="s">
        <v>164</v>
      </c>
      <c r="AU233" s="181" t="s">
        <v>84</v>
      </c>
      <c r="AV233" s="12" t="s">
        <v>86</v>
      </c>
      <c r="AW233" s="12" t="s">
        <v>34</v>
      </c>
      <c r="AX233" s="12" t="s">
        <v>77</v>
      </c>
      <c r="AY233" s="181" t="s">
        <v>158</v>
      </c>
    </row>
    <row r="234" s="13" customFormat="1">
      <c r="A234" s="13"/>
      <c r="B234" s="188"/>
      <c r="C234" s="13"/>
      <c r="D234" s="180" t="s">
        <v>164</v>
      </c>
      <c r="E234" s="189" t="s">
        <v>1</v>
      </c>
      <c r="F234" s="190" t="s">
        <v>166</v>
      </c>
      <c r="G234" s="13"/>
      <c r="H234" s="191">
        <v>110</v>
      </c>
      <c r="I234" s="192"/>
      <c r="J234" s="13"/>
      <c r="K234" s="13"/>
      <c r="L234" s="188"/>
      <c r="M234" s="193"/>
      <c r="N234" s="194"/>
      <c r="O234" s="194"/>
      <c r="P234" s="194"/>
      <c r="Q234" s="194"/>
      <c r="R234" s="194"/>
      <c r="S234" s="194"/>
      <c r="T234" s="19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89" t="s">
        <v>164</v>
      </c>
      <c r="AU234" s="189" t="s">
        <v>84</v>
      </c>
      <c r="AV234" s="13" t="s">
        <v>163</v>
      </c>
      <c r="AW234" s="13" t="s">
        <v>34</v>
      </c>
      <c r="AX234" s="13" t="s">
        <v>84</v>
      </c>
      <c r="AY234" s="189" t="s">
        <v>158</v>
      </c>
    </row>
    <row r="235" s="2" customFormat="1" ht="16.5" customHeight="1">
      <c r="A235" s="36"/>
      <c r="B235" s="164"/>
      <c r="C235" s="165" t="s">
        <v>243</v>
      </c>
      <c r="D235" s="165" t="s">
        <v>159</v>
      </c>
      <c r="E235" s="166" t="s">
        <v>1923</v>
      </c>
      <c r="F235" s="167" t="s">
        <v>1924</v>
      </c>
      <c r="G235" s="168" t="s">
        <v>203</v>
      </c>
      <c r="H235" s="169">
        <v>9.4260000000000002</v>
      </c>
      <c r="I235" s="170"/>
      <c r="J235" s="171">
        <f>ROUND(I235*H235,2)</f>
        <v>0</v>
      </c>
      <c r="K235" s="172"/>
      <c r="L235" s="37"/>
      <c r="M235" s="173" t="s">
        <v>1</v>
      </c>
      <c r="N235" s="174" t="s">
        <v>42</v>
      </c>
      <c r="O235" s="75"/>
      <c r="P235" s="175">
        <f>O235*H235</f>
        <v>0</v>
      </c>
      <c r="Q235" s="175">
        <v>0</v>
      </c>
      <c r="R235" s="175">
        <f>Q235*H235</f>
        <v>0</v>
      </c>
      <c r="S235" s="175">
        <v>0</v>
      </c>
      <c r="T235" s="176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77" t="s">
        <v>163</v>
      </c>
      <c r="AT235" s="177" t="s">
        <v>159</v>
      </c>
      <c r="AU235" s="177" t="s">
        <v>84</v>
      </c>
      <c r="AY235" s="17" t="s">
        <v>158</v>
      </c>
      <c r="BE235" s="178">
        <f>IF(N235="základní",J235,0)</f>
        <v>0</v>
      </c>
      <c r="BF235" s="178">
        <f>IF(N235="snížená",J235,0)</f>
        <v>0</v>
      </c>
      <c r="BG235" s="178">
        <f>IF(N235="zákl. přenesená",J235,0)</f>
        <v>0</v>
      </c>
      <c r="BH235" s="178">
        <f>IF(N235="sníž. přenesená",J235,0)</f>
        <v>0</v>
      </c>
      <c r="BI235" s="178">
        <f>IF(N235="nulová",J235,0)</f>
        <v>0</v>
      </c>
      <c r="BJ235" s="17" t="s">
        <v>84</v>
      </c>
      <c r="BK235" s="178">
        <f>ROUND(I235*H235,2)</f>
        <v>0</v>
      </c>
      <c r="BL235" s="17" t="s">
        <v>163</v>
      </c>
      <c r="BM235" s="177" t="s">
        <v>339</v>
      </c>
    </row>
    <row r="236" s="12" customFormat="1">
      <c r="A236" s="12"/>
      <c r="B236" s="179"/>
      <c r="C236" s="12"/>
      <c r="D236" s="180" t="s">
        <v>164</v>
      </c>
      <c r="E236" s="181" t="s">
        <v>1</v>
      </c>
      <c r="F236" s="182" t="s">
        <v>1925</v>
      </c>
      <c r="G236" s="12"/>
      <c r="H236" s="183">
        <v>6.3209999999999997</v>
      </c>
      <c r="I236" s="184"/>
      <c r="J236" s="12"/>
      <c r="K236" s="12"/>
      <c r="L236" s="179"/>
      <c r="M236" s="185"/>
      <c r="N236" s="186"/>
      <c r="O236" s="186"/>
      <c r="P236" s="186"/>
      <c r="Q236" s="186"/>
      <c r="R236" s="186"/>
      <c r="S236" s="186"/>
      <c r="T236" s="187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T236" s="181" t="s">
        <v>164</v>
      </c>
      <c r="AU236" s="181" t="s">
        <v>84</v>
      </c>
      <c r="AV236" s="12" t="s">
        <v>86</v>
      </c>
      <c r="AW236" s="12" t="s">
        <v>34</v>
      </c>
      <c r="AX236" s="12" t="s">
        <v>77</v>
      </c>
      <c r="AY236" s="181" t="s">
        <v>158</v>
      </c>
    </row>
    <row r="237" s="12" customFormat="1">
      <c r="A237" s="12"/>
      <c r="B237" s="179"/>
      <c r="C237" s="12"/>
      <c r="D237" s="180" t="s">
        <v>164</v>
      </c>
      <c r="E237" s="181" t="s">
        <v>1</v>
      </c>
      <c r="F237" s="182" t="s">
        <v>1926</v>
      </c>
      <c r="G237" s="12"/>
      <c r="H237" s="183">
        <v>3.105</v>
      </c>
      <c r="I237" s="184"/>
      <c r="J237" s="12"/>
      <c r="K237" s="12"/>
      <c r="L237" s="179"/>
      <c r="M237" s="185"/>
      <c r="N237" s="186"/>
      <c r="O237" s="186"/>
      <c r="P237" s="186"/>
      <c r="Q237" s="186"/>
      <c r="R237" s="186"/>
      <c r="S237" s="186"/>
      <c r="T237" s="187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T237" s="181" t="s">
        <v>164</v>
      </c>
      <c r="AU237" s="181" t="s">
        <v>84</v>
      </c>
      <c r="AV237" s="12" t="s">
        <v>86</v>
      </c>
      <c r="AW237" s="12" t="s">
        <v>34</v>
      </c>
      <c r="AX237" s="12" t="s">
        <v>77</v>
      </c>
      <c r="AY237" s="181" t="s">
        <v>158</v>
      </c>
    </row>
    <row r="238" s="13" customFormat="1">
      <c r="A238" s="13"/>
      <c r="B238" s="188"/>
      <c r="C238" s="13"/>
      <c r="D238" s="180" t="s">
        <v>164</v>
      </c>
      <c r="E238" s="189" t="s">
        <v>1</v>
      </c>
      <c r="F238" s="190" t="s">
        <v>166</v>
      </c>
      <c r="G238" s="13"/>
      <c r="H238" s="191">
        <v>9.4260000000000002</v>
      </c>
      <c r="I238" s="192"/>
      <c r="J238" s="13"/>
      <c r="K238" s="13"/>
      <c r="L238" s="188"/>
      <c r="M238" s="193"/>
      <c r="N238" s="194"/>
      <c r="O238" s="194"/>
      <c r="P238" s="194"/>
      <c r="Q238" s="194"/>
      <c r="R238" s="194"/>
      <c r="S238" s="194"/>
      <c r="T238" s="19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189" t="s">
        <v>164</v>
      </c>
      <c r="AU238" s="189" t="s">
        <v>84</v>
      </c>
      <c r="AV238" s="13" t="s">
        <v>163</v>
      </c>
      <c r="AW238" s="13" t="s">
        <v>34</v>
      </c>
      <c r="AX238" s="13" t="s">
        <v>84</v>
      </c>
      <c r="AY238" s="189" t="s">
        <v>158</v>
      </c>
    </row>
    <row r="239" s="2" customFormat="1" ht="21.75" customHeight="1">
      <c r="A239" s="36"/>
      <c r="B239" s="164"/>
      <c r="C239" s="165" t="s">
        <v>342</v>
      </c>
      <c r="D239" s="165" t="s">
        <v>159</v>
      </c>
      <c r="E239" s="166" t="s">
        <v>1927</v>
      </c>
      <c r="F239" s="167" t="s">
        <v>1928</v>
      </c>
      <c r="G239" s="168" t="s">
        <v>203</v>
      </c>
      <c r="H239" s="169">
        <v>150</v>
      </c>
      <c r="I239" s="170"/>
      <c r="J239" s="171">
        <f>ROUND(I239*H239,2)</f>
        <v>0</v>
      </c>
      <c r="K239" s="172"/>
      <c r="L239" s="37"/>
      <c r="M239" s="173" t="s">
        <v>1</v>
      </c>
      <c r="N239" s="174" t="s">
        <v>42</v>
      </c>
      <c r="O239" s="75"/>
      <c r="P239" s="175">
        <f>O239*H239</f>
        <v>0</v>
      </c>
      <c r="Q239" s="175">
        <v>0</v>
      </c>
      <c r="R239" s="175">
        <f>Q239*H239</f>
        <v>0</v>
      </c>
      <c r="S239" s="175">
        <v>0</v>
      </c>
      <c r="T239" s="176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177" t="s">
        <v>163</v>
      </c>
      <c r="AT239" s="177" t="s">
        <v>159</v>
      </c>
      <c r="AU239" s="177" t="s">
        <v>84</v>
      </c>
      <c r="AY239" s="17" t="s">
        <v>158</v>
      </c>
      <c r="BE239" s="178">
        <f>IF(N239="základní",J239,0)</f>
        <v>0</v>
      </c>
      <c r="BF239" s="178">
        <f>IF(N239="snížená",J239,0)</f>
        <v>0</v>
      </c>
      <c r="BG239" s="178">
        <f>IF(N239="zákl. přenesená",J239,0)</f>
        <v>0</v>
      </c>
      <c r="BH239" s="178">
        <f>IF(N239="sníž. přenesená",J239,0)</f>
        <v>0</v>
      </c>
      <c r="BI239" s="178">
        <f>IF(N239="nulová",J239,0)</f>
        <v>0</v>
      </c>
      <c r="BJ239" s="17" t="s">
        <v>84</v>
      </c>
      <c r="BK239" s="178">
        <f>ROUND(I239*H239,2)</f>
        <v>0</v>
      </c>
      <c r="BL239" s="17" t="s">
        <v>163</v>
      </c>
      <c r="BM239" s="177" t="s">
        <v>345</v>
      </c>
    </row>
    <row r="240" s="12" customFormat="1">
      <c r="A240" s="12"/>
      <c r="B240" s="179"/>
      <c r="C240" s="12"/>
      <c r="D240" s="180" t="s">
        <v>164</v>
      </c>
      <c r="E240" s="181" t="s">
        <v>1</v>
      </c>
      <c r="F240" s="182" t="s">
        <v>1843</v>
      </c>
      <c r="G240" s="12"/>
      <c r="H240" s="183">
        <v>150</v>
      </c>
      <c r="I240" s="184"/>
      <c r="J240" s="12"/>
      <c r="K240" s="12"/>
      <c r="L240" s="179"/>
      <c r="M240" s="185"/>
      <c r="N240" s="186"/>
      <c r="O240" s="186"/>
      <c r="P240" s="186"/>
      <c r="Q240" s="186"/>
      <c r="R240" s="186"/>
      <c r="S240" s="186"/>
      <c r="T240" s="187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T240" s="181" t="s">
        <v>164</v>
      </c>
      <c r="AU240" s="181" t="s">
        <v>84</v>
      </c>
      <c r="AV240" s="12" t="s">
        <v>86</v>
      </c>
      <c r="AW240" s="12" t="s">
        <v>34</v>
      </c>
      <c r="AX240" s="12" t="s">
        <v>77</v>
      </c>
      <c r="AY240" s="181" t="s">
        <v>158</v>
      </c>
    </row>
    <row r="241" s="13" customFormat="1">
      <c r="A241" s="13"/>
      <c r="B241" s="188"/>
      <c r="C241" s="13"/>
      <c r="D241" s="180" t="s">
        <v>164</v>
      </c>
      <c r="E241" s="189" t="s">
        <v>1</v>
      </c>
      <c r="F241" s="190" t="s">
        <v>166</v>
      </c>
      <c r="G241" s="13"/>
      <c r="H241" s="191">
        <v>150</v>
      </c>
      <c r="I241" s="192"/>
      <c r="J241" s="13"/>
      <c r="K241" s="13"/>
      <c r="L241" s="188"/>
      <c r="M241" s="193"/>
      <c r="N241" s="194"/>
      <c r="O241" s="194"/>
      <c r="P241" s="194"/>
      <c r="Q241" s="194"/>
      <c r="R241" s="194"/>
      <c r="S241" s="194"/>
      <c r="T241" s="19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89" t="s">
        <v>164</v>
      </c>
      <c r="AU241" s="189" t="s">
        <v>84</v>
      </c>
      <c r="AV241" s="13" t="s">
        <v>163</v>
      </c>
      <c r="AW241" s="13" t="s">
        <v>34</v>
      </c>
      <c r="AX241" s="13" t="s">
        <v>84</v>
      </c>
      <c r="AY241" s="189" t="s">
        <v>158</v>
      </c>
    </row>
    <row r="242" s="2" customFormat="1" ht="16.5" customHeight="1">
      <c r="A242" s="36"/>
      <c r="B242" s="164"/>
      <c r="C242" s="165" t="s">
        <v>248</v>
      </c>
      <c r="D242" s="165" t="s">
        <v>159</v>
      </c>
      <c r="E242" s="166" t="s">
        <v>1929</v>
      </c>
      <c r="F242" s="167" t="s">
        <v>1930</v>
      </c>
      <c r="G242" s="168" t="s">
        <v>247</v>
      </c>
      <c r="H242" s="169">
        <v>59</v>
      </c>
      <c r="I242" s="170"/>
      <c r="J242" s="171">
        <f>ROUND(I242*H242,2)</f>
        <v>0</v>
      </c>
      <c r="K242" s="172"/>
      <c r="L242" s="37"/>
      <c r="M242" s="173" t="s">
        <v>1</v>
      </c>
      <c r="N242" s="174" t="s">
        <v>42</v>
      </c>
      <c r="O242" s="75"/>
      <c r="P242" s="175">
        <f>O242*H242</f>
        <v>0</v>
      </c>
      <c r="Q242" s="175">
        <v>0</v>
      </c>
      <c r="R242" s="175">
        <f>Q242*H242</f>
        <v>0</v>
      </c>
      <c r="S242" s="175">
        <v>0</v>
      </c>
      <c r="T242" s="176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77" t="s">
        <v>163</v>
      </c>
      <c r="AT242" s="177" t="s">
        <v>159</v>
      </c>
      <c r="AU242" s="177" t="s">
        <v>84</v>
      </c>
      <c r="AY242" s="17" t="s">
        <v>158</v>
      </c>
      <c r="BE242" s="178">
        <f>IF(N242="základní",J242,0)</f>
        <v>0</v>
      </c>
      <c r="BF242" s="178">
        <f>IF(N242="snížená",J242,0)</f>
        <v>0</v>
      </c>
      <c r="BG242" s="178">
        <f>IF(N242="zákl. přenesená",J242,0)</f>
        <v>0</v>
      </c>
      <c r="BH242" s="178">
        <f>IF(N242="sníž. přenesená",J242,0)</f>
        <v>0</v>
      </c>
      <c r="BI242" s="178">
        <f>IF(N242="nulová",J242,0)</f>
        <v>0</v>
      </c>
      <c r="BJ242" s="17" t="s">
        <v>84</v>
      </c>
      <c r="BK242" s="178">
        <f>ROUND(I242*H242,2)</f>
        <v>0</v>
      </c>
      <c r="BL242" s="17" t="s">
        <v>163</v>
      </c>
      <c r="BM242" s="177" t="s">
        <v>349</v>
      </c>
    </row>
    <row r="243" s="2" customFormat="1" ht="21.75" customHeight="1">
      <c r="A243" s="36"/>
      <c r="B243" s="164"/>
      <c r="C243" s="165" t="s">
        <v>350</v>
      </c>
      <c r="D243" s="165" t="s">
        <v>159</v>
      </c>
      <c r="E243" s="166" t="s">
        <v>1931</v>
      </c>
      <c r="F243" s="167" t="s">
        <v>1932</v>
      </c>
      <c r="G243" s="168" t="s">
        <v>203</v>
      </c>
      <c r="H243" s="169">
        <v>138.75</v>
      </c>
      <c r="I243" s="170"/>
      <c r="J243" s="171">
        <f>ROUND(I243*H243,2)</f>
        <v>0</v>
      </c>
      <c r="K243" s="172"/>
      <c r="L243" s="37"/>
      <c r="M243" s="173" t="s">
        <v>1</v>
      </c>
      <c r="N243" s="174" t="s">
        <v>42</v>
      </c>
      <c r="O243" s="75"/>
      <c r="P243" s="175">
        <f>O243*H243</f>
        <v>0</v>
      </c>
      <c r="Q243" s="175">
        <v>0</v>
      </c>
      <c r="R243" s="175">
        <f>Q243*H243</f>
        <v>0</v>
      </c>
      <c r="S243" s="175">
        <v>0</v>
      </c>
      <c r="T243" s="176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77" t="s">
        <v>163</v>
      </c>
      <c r="AT243" s="177" t="s">
        <v>159</v>
      </c>
      <c r="AU243" s="177" t="s">
        <v>84</v>
      </c>
      <c r="AY243" s="17" t="s">
        <v>158</v>
      </c>
      <c r="BE243" s="178">
        <f>IF(N243="základní",J243,0)</f>
        <v>0</v>
      </c>
      <c r="BF243" s="178">
        <f>IF(N243="snížená",J243,0)</f>
        <v>0</v>
      </c>
      <c r="BG243" s="178">
        <f>IF(N243="zákl. přenesená",J243,0)</f>
        <v>0</v>
      </c>
      <c r="BH243" s="178">
        <f>IF(N243="sníž. přenesená",J243,0)</f>
        <v>0</v>
      </c>
      <c r="BI243" s="178">
        <f>IF(N243="nulová",J243,0)</f>
        <v>0</v>
      </c>
      <c r="BJ243" s="17" t="s">
        <v>84</v>
      </c>
      <c r="BK243" s="178">
        <f>ROUND(I243*H243,2)</f>
        <v>0</v>
      </c>
      <c r="BL243" s="17" t="s">
        <v>163</v>
      </c>
      <c r="BM243" s="177" t="s">
        <v>353</v>
      </c>
    </row>
    <row r="244" s="12" customFormat="1">
      <c r="A244" s="12"/>
      <c r="B244" s="179"/>
      <c r="C244" s="12"/>
      <c r="D244" s="180" t="s">
        <v>164</v>
      </c>
      <c r="E244" s="181" t="s">
        <v>1</v>
      </c>
      <c r="F244" s="182" t="s">
        <v>1917</v>
      </c>
      <c r="G244" s="12"/>
      <c r="H244" s="183">
        <v>127</v>
      </c>
      <c r="I244" s="184"/>
      <c r="J244" s="12"/>
      <c r="K244" s="12"/>
      <c r="L244" s="179"/>
      <c r="M244" s="185"/>
      <c r="N244" s="186"/>
      <c r="O244" s="186"/>
      <c r="P244" s="186"/>
      <c r="Q244" s="186"/>
      <c r="R244" s="186"/>
      <c r="S244" s="186"/>
      <c r="T244" s="187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T244" s="181" t="s">
        <v>164</v>
      </c>
      <c r="AU244" s="181" t="s">
        <v>84</v>
      </c>
      <c r="AV244" s="12" t="s">
        <v>86</v>
      </c>
      <c r="AW244" s="12" t="s">
        <v>34</v>
      </c>
      <c r="AX244" s="12" t="s">
        <v>77</v>
      </c>
      <c r="AY244" s="181" t="s">
        <v>158</v>
      </c>
    </row>
    <row r="245" s="12" customFormat="1">
      <c r="A245" s="12"/>
      <c r="B245" s="179"/>
      <c r="C245" s="12"/>
      <c r="D245" s="180" t="s">
        <v>164</v>
      </c>
      <c r="E245" s="181" t="s">
        <v>1</v>
      </c>
      <c r="F245" s="182" t="s">
        <v>1845</v>
      </c>
      <c r="G245" s="12"/>
      <c r="H245" s="183">
        <v>11.75</v>
      </c>
      <c r="I245" s="184"/>
      <c r="J245" s="12"/>
      <c r="K245" s="12"/>
      <c r="L245" s="179"/>
      <c r="M245" s="185"/>
      <c r="N245" s="186"/>
      <c r="O245" s="186"/>
      <c r="P245" s="186"/>
      <c r="Q245" s="186"/>
      <c r="R245" s="186"/>
      <c r="S245" s="186"/>
      <c r="T245" s="187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T245" s="181" t="s">
        <v>164</v>
      </c>
      <c r="AU245" s="181" t="s">
        <v>84</v>
      </c>
      <c r="AV245" s="12" t="s">
        <v>86</v>
      </c>
      <c r="AW245" s="12" t="s">
        <v>34</v>
      </c>
      <c r="AX245" s="12" t="s">
        <v>77</v>
      </c>
      <c r="AY245" s="181" t="s">
        <v>158</v>
      </c>
    </row>
    <row r="246" s="13" customFormat="1">
      <c r="A246" s="13"/>
      <c r="B246" s="188"/>
      <c r="C246" s="13"/>
      <c r="D246" s="180" t="s">
        <v>164</v>
      </c>
      <c r="E246" s="189" t="s">
        <v>1</v>
      </c>
      <c r="F246" s="190" t="s">
        <v>166</v>
      </c>
      <c r="G246" s="13"/>
      <c r="H246" s="191">
        <v>138.75</v>
      </c>
      <c r="I246" s="192"/>
      <c r="J246" s="13"/>
      <c r="K246" s="13"/>
      <c r="L246" s="188"/>
      <c r="M246" s="193"/>
      <c r="N246" s="194"/>
      <c r="O246" s="194"/>
      <c r="P246" s="194"/>
      <c r="Q246" s="194"/>
      <c r="R246" s="194"/>
      <c r="S246" s="194"/>
      <c r="T246" s="19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189" t="s">
        <v>164</v>
      </c>
      <c r="AU246" s="189" t="s">
        <v>84</v>
      </c>
      <c r="AV246" s="13" t="s">
        <v>163</v>
      </c>
      <c r="AW246" s="13" t="s">
        <v>34</v>
      </c>
      <c r="AX246" s="13" t="s">
        <v>84</v>
      </c>
      <c r="AY246" s="189" t="s">
        <v>158</v>
      </c>
    </row>
    <row r="247" s="2" customFormat="1" ht="16.5" customHeight="1">
      <c r="A247" s="36"/>
      <c r="B247" s="164"/>
      <c r="C247" s="165" t="s">
        <v>253</v>
      </c>
      <c r="D247" s="165" t="s">
        <v>159</v>
      </c>
      <c r="E247" s="166" t="s">
        <v>1933</v>
      </c>
      <c r="F247" s="167" t="s">
        <v>1934</v>
      </c>
      <c r="G247" s="168" t="s">
        <v>247</v>
      </c>
      <c r="H247" s="169">
        <v>12.42</v>
      </c>
      <c r="I247" s="170"/>
      <c r="J247" s="171">
        <f>ROUND(I247*H247,2)</f>
        <v>0</v>
      </c>
      <c r="K247" s="172"/>
      <c r="L247" s="37"/>
      <c r="M247" s="173" t="s">
        <v>1</v>
      </c>
      <c r="N247" s="174" t="s">
        <v>42</v>
      </c>
      <c r="O247" s="75"/>
      <c r="P247" s="175">
        <f>O247*H247</f>
        <v>0</v>
      </c>
      <c r="Q247" s="175">
        <v>0</v>
      </c>
      <c r="R247" s="175">
        <f>Q247*H247</f>
        <v>0</v>
      </c>
      <c r="S247" s="175">
        <v>0</v>
      </c>
      <c r="T247" s="176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177" t="s">
        <v>163</v>
      </c>
      <c r="AT247" s="177" t="s">
        <v>159</v>
      </c>
      <c r="AU247" s="177" t="s">
        <v>84</v>
      </c>
      <c r="AY247" s="17" t="s">
        <v>158</v>
      </c>
      <c r="BE247" s="178">
        <f>IF(N247="základní",J247,0)</f>
        <v>0</v>
      </c>
      <c r="BF247" s="178">
        <f>IF(N247="snížená",J247,0)</f>
        <v>0</v>
      </c>
      <c r="BG247" s="178">
        <f>IF(N247="zákl. přenesená",J247,0)</f>
        <v>0</v>
      </c>
      <c r="BH247" s="178">
        <f>IF(N247="sníž. přenesená",J247,0)</f>
        <v>0</v>
      </c>
      <c r="BI247" s="178">
        <f>IF(N247="nulová",J247,0)</f>
        <v>0</v>
      </c>
      <c r="BJ247" s="17" t="s">
        <v>84</v>
      </c>
      <c r="BK247" s="178">
        <f>ROUND(I247*H247,2)</f>
        <v>0</v>
      </c>
      <c r="BL247" s="17" t="s">
        <v>163</v>
      </c>
      <c r="BM247" s="177" t="s">
        <v>357</v>
      </c>
    </row>
    <row r="248" s="12" customFormat="1">
      <c r="A248" s="12"/>
      <c r="B248" s="179"/>
      <c r="C248" s="12"/>
      <c r="D248" s="180" t="s">
        <v>164</v>
      </c>
      <c r="E248" s="181" t="s">
        <v>1</v>
      </c>
      <c r="F248" s="182" t="s">
        <v>1935</v>
      </c>
      <c r="G248" s="12"/>
      <c r="H248" s="183">
        <v>12.42</v>
      </c>
      <c r="I248" s="184"/>
      <c r="J248" s="12"/>
      <c r="K248" s="12"/>
      <c r="L248" s="179"/>
      <c r="M248" s="185"/>
      <c r="N248" s="186"/>
      <c r="O248" s="186"/>
      <c r="P248" s="186"/>
      <c r="Q248" s="186"/>
      <c r="R248" s="186"/>
      <c r="S248" s="186"/>
      <c r="T248" s="187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T248" s="181" t="s">
        <v>164</v>
      </c>
      <c r="AU248" s="181" t="s">
        <v>84</v>
      </c>
      <c r="AV248" s="12" t="s">
        <v>86</v>
      </c>
      <c r="AW248" s="12" t="s">
        <v>34</v>
      </c>
      <c r="AX248" s="12" t="s">
        <v>77</v>
      </c>
      <c r="AY248" s="181" t="s">
        <v>158</v>
      </c>
    </row>
    <row r="249" s="13" customFormat="1">
      <c r="A249" s="13"/>
      <c r="B249" s="188"/>
      <c r="C249" s="13"/>
      <c r="D249" s="180" t="s">
        <v>164</v>
      </c>
      <c r="E249" s="189" t="s">
        <v>1</v>
      </c>
      <c r="F249" s="190" t="s">
        <v>166</v>
      </c>
      <c r="G249" s="13"/>
      <c r="H249" s="191">
        <v>12.42</v>
      </c>
      <c r="I249" s="192"/>
      <c r="J249" s="13"/>
      <c r="K249" s="13"/>
      <c r="L249" s="188"/>
      <c r="M249" s="193"/>
      <c r="N249" s="194"/>
      <c r="O249" s="194"/>
      <c r="P249" s="194"/>
      <c r="Q249" s="194"/>
      <c r="R249" s="194"/>
      <c r="S249" s="194"/>
      <c r="T249" s="19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89" t="s">
        <v>164</v>
      </c>
      <c r="AU249" s="189" t="s">
        <v>84</v>
      </c>
      <c r="AV249" s="13" t="s">
        <v>163</v>
      </c>
      <c r="AW249" s="13" t="s">
        <v>34</v>
      </c>
      <c r="AX249" s="13" t="s">
        <v>84</v>
      </c>
      <c r="AY249" s="189" t="s">
        <v>158</v>
      </c>
    </row>
    <row r="250" s="2" customFormat="1" ht="21.75" customHeight="1">
      <c r="A250" s="36"/>
      <c r="B250" s="164"/>
      <c r="C250" s="165" t="s">
        <v>359</v>
      </c>
      <c r="D250" s="165" t="s">
        <v>159</v>
      </c>
      <c r="E250" s="166" t="s">
        <v>1936</v>
      </c>
      <c r="F250" s="167" t="s">
        <v>1937</v>
      </c>
      <c r="G250" s="168" t="s">
        <v>203</v>
      </c>
      <c r="H250" s="169">
        <v>153</v>
      </c>
      <c r="I250" s="170"/>
      <c r="J250" s="171">
        <f>ROUND(I250*H250,2)</f>
        <v>0</v>
      </c>
      <c r="K250" s="172"/>
      <c r="L250" s="37"/>
      <c r="M250" s="173" t="s">
        <v>1</v>
      </c>
      <c r="N250" s="174" t="s">
        <v>42</v>
      </c>
      <c r="O250" s="75"/>
      <c r="P250" s="175">
        <f>O250*H250</f>
        <v>0</v>
      </c>
      <c r="Q250" s="175">
        <v>0</v>
      </c>
      <c r="R250" s="175">
        <f>Q250*H250</f>
        <v>0</v>
      </c>
      <c r="S250" s="175">
        <v>0</v>
      </c>
      <c r="T250" s="176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77" t="s">
        <v>163</v>
      </c>
      <c r="AT250" s="177" t="s">
        <v>159</v>
      </c>
      <c r="AU250" s="177" t="s">
        <v>84</v>
      </c>
      <c r="AY250" s="17" t="s">
        <v>158</v>
      </c>
      <c r="BE250" s="178">
        <f>IF(N250="základní",J250,0)</f>
        <v>0</v>
      </c>
      <c r="BF250" s="178">
        <f>IF(N250="snížená",J250,0)</f>
        <v>0</v>
      </c>
      <c r="BG250" s="178">
        <f>IF(N250="zákl. přenesená",J250,0)</f>
        <v>0</v>
      </c>
      <c r="BH250" s="178">
        <f>IF(N250="sníž. přenesená",J250,0)</f>
        <v>0</v>
      </c>
      <c r="BI250" s="178">
        <f>IF(N250="nulová",J250,0)</f>
        <v>0</v>
      </c>
      <c r="BJ250" s="17" t="s">
        <v>84</v>
      </c>
      <c r="BK250" s="178">
        <f>ROUND(I250*H250,2)</f>
        <v>0</v>
      </c>
      <c r="BL250" s="17" t="s">
        <v>163</v>
      </c>
      <c r="BM250" s="177" t="s">
        <v>363</v>
      </c>
    </row>
    <row r="251" s="12" customFormat="1">
      <c r="A251" s="12"/>
      <c r="B251" s="179"/>
      <c r="C251" s="12"/>
      <c r="D251" s="180" t="s">
        <v>164</v>
      </c>
      <c r="E251" s="181" t="s">
        <v>1</v>
      </c>
      <c r="F251" s="182" t="s">
        <v>1938</v>
      </c>
      <c r="G251" s="12"/>
      <c r="H251" s="183">
        <v>153</v>
      </c>
      <c r="I251" s="184"/>
      <c r="J251" s="12"/>
      <c r="K251" s="12"/>
      <c r="L251" s="179"/>
      <c r="M251" s="185"/>
      <c r="N251" s="186"/>
      <c r="O251" s="186"/>
      <c r="P251" s="186"/>
      <c r="Q251" s="186"/>
      <c r="R251" s="186"/>
      <c r="S251" s="186"/>
      <c r="T251" s="187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T251" s="181" t="s">
        <v>164</v>
      </c>
      <c r="AU251" s="181" t="s">
        <v>84</v>
      </c>
      <c r="AV251" s="12" t="s">
        <v>86</v>
      </c>
      <c r="AW251" s="12" t="s">
        <v>34</v>
      </c>
      <c r="AX251" s="12" t="s">
        <v>77</v>
      </c>
      <c r="AY251" s="181" t="s">
        <v>158</v>
      </c>
    </row>
    <row r="252" s="14" customFormat="1">
      <c r="A252" s="14"/>
      <c r="B252" s="201"/>
      <c r="C252" s="14"/>
      <c r="D252" s="180" t="s">
        <v>164</v>
      </c>
      <c r="E252" s="202" t="s">
        <v>1</v>
      </c>
      <c r="F252" s="203" t="s">
        <v>1939</v>
      </c>
      <c r="G252" s="14"/>
      <c r="H252" s="202" t="s">
        <v>1</v>
      </c>
      <c r="I252" s="204"/>
      <c r="J252" s="14"/>
      <c r="K252" s="14"/>
      <c r="L252" s="201"/>
      <c r="M252" s="205"/>
      <c r="N252" s="206"/>
      <c r="O252" s="206"/>
      <c r="P252" s="206"/>
      <c r="Q252" s="206"/>
      <c r="R252" s="206"/>
      <c r="S252" s="206"/>
      <c r="T252" s="207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02" t="s">
        <v>164</v>
      </c>
      <c r="AU252" s="202" t="s">
        <v>84</v>
      </c>
      <c r="AV252" s="14" t="s">
        <v>84</v>
      </c>
      <c r="AW252" s="14" t="s">
        <v>34</v>
      </c>
      <c r="AX252" s="14" t="s">
        <v>77</v>
      </c>
      <c r="AY252" s="202" t="s">
        <v>158</v>
      </c>
    </row>
    <row r="253" s="13" customFormat="1">
      <c r="A253" s="13"/>
      <c r="B253" s="188"/>
      <c r="C253" s="13"/>
      <c r="D253" s="180" t="s">
        <v>164</v>
      </c>
      <c r="E253" s="189" t="s">
        <v>1</v>
      </c>
      <c r="F253" s="190" t="s">
        <v>166</v>
      </c>
      <c r="G253" s="13"/>
      <c r="H253" s="191">
        <v>153</v>
      </c>
      <c r="I253" s="192"/>
      <c r="J253" s="13"/>
      <c r="K253" s="13"/>
      <c r="L253" s="188"/>
      <c r="M253" s="193"/>
      <c r="N253" s="194"/>
      <c r="O253" s="194"/>
      <c r="P253" s="194"/>
      <c r="Q253" s="194"/>
      <c r="R253" s="194"/>
      <c r="S253" s="194"/>
      <c r="T253" s="19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189" t="s">
        <v>164</v>
      </c>
      <c r="AU253" s="189" t="s">
        <v>84</v>
      </c>
      <c r="AV253" s="13" t="s">
        <v>163</v>
      </c>
      <c r="AW253" s="13" t="s">
        <v>34</v>
      </c>
      <c r="AX253" s="13" t="s">
        <v>84</v>
      </c>
      <c r="AY253" s="189" t="s">
        <v>158</v>
      </c>
    </row>
    <row r="254" s="2" customFormat="1" ht="24.15" customHeight="1">
      <c r="A254" s="36"/>
      <c r="B254" s="164"/>
      <c r="C254" s="165" t="s">
        <v>258</v>
      </c>
      <c r="D254" s="165" t="s">
        <v>159</v>
      </c>
      <c r="E254" s="166" t="s">
        <v>1940</v>
      </c>
      <c r="F254" s="167" t="s">
        <v>1941</v>
      </c>
      <c r="G254" s="168" t="s">
        <v>203</v>
      </c>
      <c r="H254" s="169">
        <v>141.52500000000001</v>
      </c>
      <c r="I254" s="170"/>
      <c r="J254" s="171">
        <f>ROUND(I254*H254,2)</f>
        <v>0</v>
      </c>
      <c r="K254" s="172"/>
      <c r="L254" s="37"/>
      <c r="M254" s="173" t="s">
        <v>1</v>
      </c>
      <c r="N254" s="174" t="s">
        <v>42</v>
      </c>
      <c r="O254" s="75"/>
      <c r="P254" s="175">
        <f>O254*H254</f>
        <v>0</v>
      </c>
      <c r="Q254" s="175">
        <v>0</v>
      </c>
      <c r="R254" s="175">
        <f>Q254*H254</f>
        <v>0</v>
      </c>
      <c r="S254" s="175">
        <v>0</v>
      </c>
      <c r="T254" s="176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77" t="s">
        <v>163</v>
      </c>
      <c r="AT254" s="177" t="s">
        <v>159</v>
      </c>
      <c r="AU254" s="177" t="s">
        <v>84</v>
      </c>
      <c r="AY254" s="17" t="s">
        <v>158</v>
      </c>
      <c r="BE254" s="178">
        <f>IF(N254="základní",J254,0)</f>
        <v>0</v>
      </c>
      <c r="BF254" s="178">
        <f>IF(N254="snížená",J254,0)</f>
        <v>0</v>
      </c>
      <c r="BG254" s="178">
        <f>IF(N254="zákl. přenesená",J254,0)</f>
        <v>0</v>
      </c>
      <c r="BH254" s="178">
        <f>IF(N254="sníž. přenesená",J254,0)</f>
        <v>0</v>
      </c>
      <c r="BI254" s="178">
        <f>IF(N254="nulová",J254,0)</f>
        <v>0</v>
      </c>
      <c r="BJ254" s="17" t="s">
        <v>84</v>
      </c>
      <c r="BK254" s="178">
        <f>ROUND(I254*H254,2)</f>
        <v>0</v>
      </c>
      <c r="BL254" s="17" t="s">
        <v>163</v>
      </c>
      <c r="BM254" s="177" t="s">
        <v>368</v>
      </c>
    </row>
    <row r="255" s="12" customFormat="1">
      <c r="A255" s="12"/>
      <c r="B255" s="179"/>
      <c r="C255" s="12"/>
      <c r="D255" s="180" t="s">
        <v>164</v>
      </c>
      <c r="E255" s="181" t="s">
        <v>1</v>
      </c>
      <c r="F255" s="182" t="s">
        <v>1942</v>
      </c>
      <c r="G255" s="12"/>
      <c r="H255" s="183">
        <v>129.53999999999999</v>
      </c>
      <c r="I255" s="184"/>
      <c r="J255" s="12"/>
      <c r="K255" s="12"/>
      <c r="L255" s="179"/>
      <c r="M255" s="185"/>
      <c r="N255" s="186"/>
      <c r="O255" s="186"/>
      <c r="P255" s="186"/>
      <c r="Q255" s="186"/>
      <c r="R255" s="186"/>
      <c r="S255" s="186"/>
      <c r="T255" s="187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T255" s="181" t="s">
        <v>164</v>
      </c>
      <c r="AU255" s="181" t="s">
        <v>84</v>
      </c>
      <c r="AV255" s="12" t="s">
        <v>86</v>
      </c>
      <c r="AW255" s="12" t="s">
        <v>34</v>
      </c>
      <c r="AX255" s="12" t="s">
        <v>77</v>
      </c>
      <c r="AY255" s="181" t="s">
        <v>158</v>
      </c>
    </row>
    <row r="256" s="12" customFormat="1">
      <c r="A256" s="12"/>
      <c r="B256" s="179"/>
      <c r="C256" s="12"/>
      <c r="D256" s="180" t="s">
        <v>164</v>
      </c>
      <c r="E256" s="181" t="s">
        <v>1</v>
      </c>
      <c r="F256" s="182" t="s">
        <v>1943</v>
      </c>
      <c r="G256" s="12"/>
      <c r="H256" s="183">
        <v>11.984999999999999</v>
      </c>
      <c r="I256" s="184"/>
      <c r="J256" s="12"/>
      <c r="K256" s="12"/>
      <c r="L256" s="179"/>
      <c r="M256" s="185"/>
      <c r="N256" s="186"/>
      <c r="O256" s="186"/>
      <c r="P256" s="186"/>
      <c r="Q256" s="186"/>
      <c r="R256" s="186"/>
      <c r="S256" s="186"/>
      <c r="T256" s="187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T256" s="181" t="s">
        <v>164</v>
      </c>
      <c r="AU256" s="181" t="s">
        <v>84</v>
      </c>
      <c r="AV256" s="12" t="s">
        <v>86</v>
      </c>
      <c r="AW256" s="12" t="s">
        <v>34</v>
      </c>
      <c r="AX256" s="12" t="s">
        <v>77</v>
      </c>
      <c r="AY256" s="181" t="s">
        <v>158</v>
      </c>
    </row>
    <row r="257" s="14" customFormat="1">
      <c r="A257" s="14"/>
      <c r="B257" s="201"/>
      <c r="C257" s="14"/>
      <c r="D257" s="180" t="s">
        <v>164</v>
      </c>
      <c r="E257" s="202" t="s">
        <v>1</v>
      </c>
      <c r="F257" s="203" t="s">
        <v>1939</v>
      </c>
      <c r="G257" s="14"/>
      <c r="H257" s="202" t="s">
        <v>1</v>
      </c>
      <c r="I257" s="204"/>
      <c r="J257" s="14"/>
      <c r="K257" s="14"/>
      <c r="L257" s="201"/>
      <c r="M257" s="205"/>
      <c r="N257" s="206"/>
      <c r="O257" s="206"/>
      <c r="P257" s="206"/>
      <c r="Q257" s="206"/>
      <c r="R257" s="206"/>
      <c r="S257" s="206"/>
      <c r="T257" s="207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02" t="s">
        <v>164</v>
      </c>
      <c r="AU257" s="202" t="s">
        <v>84</v>
      </c>
      <c r="AV257" s="14" t="s">
        <v>84</v>
      </c>
      <c r="AW257" s="14" t="s">
        <v>34</v>
      </c>
      <c r="AX257" s="14" t="s">
        <v>77</v>
      </c>
      <c r="AY257" s="202" t="s">
        <v>158</v>
      </c>
    </row>
    <row r="258" s="13" customFormat="1">
      <c r="A258" s="13"/>
      <c r="B258" s="188"/>
      <c r="C258" s="13"/>
      <c r="D258" s="180" t="s">
        <v>164</v>
      </c>
      <c r="E258" s="189" t="s">
        <v>1</v>
      </c>
      <c r="F258" s="190" t="s">
        <v>166</v>
      </c>
      <c r="G258" s="13"/>
      <c r="H258" s="191">
        <v>141.52500000000001</v>
      </c>
      <c r="I258" s="192"/>
      <c r="J258" s="13"/>
      <c r="K258" s="13"/>
      <c r="L258" s="188"/>
      <c r="M258" s="193"/>
      <c r="N258" s="194"/>
      <c r="O258" s="194"/>
      <c r="P258" s="194"/>
      <c r="Q258" s="194"/>
      <c r="R258" s="194"/>
      <c r="S258" s="194"/>
      <c r="T258" s="19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89" t="s">
        <v>164</v>
      </c>
      <c r="AU258" s="189" t="s">
        <v>84</v>
      </c>
      <c r="AV258" s="13" t="s">
        <v>163</v>
      </c>
      <c r="AW258" s="13" t="s">
        <v>34</v>
      </c>
      <c r="AX258" s="13" t="s">
        <v>84</v>
      </c>
      <c r="AY258" s="189" t="s">
        <v>158</v>
      </c>
    </row>
    <row r="259" s="2" customFormat="1" ht="16.5" customHeight="1">
      <c r="A259" s="36"/>
      <c r="B259" s="164"/>
      <c r="C259" s="165" t="s">
        <v>370</v>
      </c>
      <c r="D259" s="165" t="s">
        <v>159</v>
      </c>
      <c r="E259" s="166" t="s">
        <v>1944</v>
      </c>
      <c r="F259" s="167" t="s">
        <v>1945</v>
      </c>
      <c r="G259" s="168" t="s">
        <v>203</v>
      </c>
      <c r="H259" s="169">
        <v>1.885</v>
      </c>
      <c r="I259" s="170"/>
      <c r="J259" s="171">
        <f>ROUND(I259*H259,2)</f>
        <v>0</v>
      </c>
      <c r="K259" s="172"/>
      <c r="L259" s="37"/>
      <c r="M259" s="173" t="s">
        <v>1</v>
      </c>
      <c r="N259" s="174" t="s">
        <v>42</v>
      </c>
      <c r="O259" s="75"/>
      <c r="P259" s="175">
        <f>O259*H259</f>
        <v>0</v>
      </c>
      <c r="Q259" s="175">
        <v>0</v>
      </c>
      <c r="R259" s="175">
        <f>Q259*H259</f>
        <v>0</v>
      </c>
      <c r="S259" s="175">
        <v>0</v>
      </c>
      <c r="T259" s="176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77" t="s">
        <v>163</v>
      </c>
      <c r="AT259" s="177" t="s">
        <v>159</v>
      </c>
      <c r="AU259" s="177" t="s">
        <v>84</v>
      </c>
      <c r="AY259" s="17" t="s">
        <v>158</v>
      </c>
      <c r="BE259" s="178">
        <f>IF(N259="základní",J259,0)</f>
        <v>0</v>
      </c>
      <c r="BF259" s="178">
        <f>IF(N259="snížená",J259,0)</f>
        <v>0</v>
      </c>
      <c r="BG259" s="178">
        <f>IF(N259="zákl. přenesená",J259,0)</f>
        <v>0</v>
      </c>
      <c r="BH259" s="178">
        <f>IF(N259="sníž. přenesená",J259,0)</f>
        <v>0</v>
      </c>
      <c r="BI259" s="178">
        <f>IF(N259="nulová",J259,0)</f>
        <v>0</v>
      </c>
      <c r="BJ259" s="17" t="s">
        <v>84</v>
      </c>
      <c r="BK259" s="178">
        <f>ROUND(I259*H259,2)</f>
        <v>0</v>
      </c>
      <c r="BL259" s="17" t="s">
        <v>163</v>
      </c>
      <c r="BM259" s="177" t="s">
        <v>373</v>
      </c>
    </row>
    <row r="260" s="14" customFormat="1">
      <c r="A260" s="14"/>
      <c r="B260" s="201"/>
      <c r="C260" s="14"/>
      <c r="D260" s="180" t="s">
        <v>164</v>
      </c>
      <c r="E260" s="202" t="s">
        <v>1</v>
      </c>
      <c r="F260" s="203" t="s">
        <v>1946</v>
      </c>
      <c r="G260" s="14"/>
      <c r="H260" s="202" t="s">
        <v>1</v>
      </c>
      <c r="I260" s="204"/>
      <c r="J260" s="14"/>
      <c r="K260" s="14"/>
      <c r="L260" s="201"/>
      <c r="M260" s="205"/>
      <c r="N260" s="206"/>
      <c r="O260" s="206"/>
      <c r="P260" s="206"/>
      <c r="Q260" s="206"/>
      <c r="R260" s="206"/>
      <c r="S260" s="206"/>
      <c r="T260" s="207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02" t="s">
        <v>164</v>
      </c>
      <c r="AU260" s="202" t="s">
        <v>84</v>
      </c>
      <c r="AV260" s="14" t="s">
        <v>84</v>
      </c>
      <c r="AW260" s="14" t="s">
        <v>34</v>
      </c>
      <c r="AX260" s="14" t="s">
        <v>77</v>
      </c>
      <c r="AY260" s="202" t="s">
        <v>158</v>
      </c>
    </row>
    <row r="261" s="12" customFormat="1">
      <c r="A261" s="12"/>
      <c r="B261" s="179"/>
      <c r="C261" s="12"/>
      <c r="D261" s="180" t="s">
        <v>164</v>
      </c>
      <c r="E261" s="181" t="s">
        <v>1</v>
      </c>
      <c r="F261" s="182" t="s">
        <v>1947</v>
      </c>
      <c r="G261" s="12"/>
      <c r="H261" s="183">
        <v>1.8852</v>
      </c>
      <c r="I261" s="184"/>
      <c r="J261" s="12"/>
      <c r="K261" s="12"/>
      <c r="L261" s="179"/>
      <c r="M261" s="185"/>
      <c r="N261" s="186"/>
      <c r="O261" s="186"/>
      <c r="P261" s="186"/>
      <c r="Q261" s="186"/>
      <c r="R261" s="186"/>
      <c r="S261" s="186"/>
      <c r="T261" s="187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T261" s="181" t="s">
        <v>164</v>
      </c>
      <c r="AU261" s="181" t="s">
        <v>84</v>
      </c>
      <c r="AV261" s="12" t="s">
        <v>86</v>
      </c>
      <c r="AW261" s="12" t="s">
        <v>34</v>
      </c>
      <c r="AX261" s="12" t="s">
        <v>77</v>
      </c>
      <c r="AY261" s="181" t="s">
        <v>158</v>
      </c>
    </row>
    <row r="262" s="14" customFormat="1">
      <c r="A262" s="14"/>
      <c r="B262" s="201"/>
      <c r="C262" s="14"/>
      <c r="D262" s="180" t="s">
        <v>164</v>
      </c>
      <c r="E262" s="202" t="s">
        <v>1</v>
      </c>
      <c r="F262" s="203" t="s">
        <v>1948</v>
      </c>
      <c r="G262" s="14"/>
      <c r="H262" s="202" t="s">
        <v>1</v>
      </c>
      <c r="I262" s="204"/>
      <c r="J262" s="14"/>
      <c r="K262" s="14"/>
      <c r="L262" s="201"/>
      <c r="M262" s="205"/>
      <c r="N262" s="206"/>
      <c r="O262" s="206"/>
      <c r="P262" s="206"/>
      <c r="Q262" s="206"/>
      <c r="R262" s="206"/>
      <c r="S262" s="206"/>
      <c r="T262" s="207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02" t="s">
        <v>164</v>
      </c>
      <c r="AU262" s="202" t="s">
        <v>84</v>
      </c>
      <c r="AV262" s="14" t="s">
        <v>84</v>
      </c>
      <c r="AW262" s="14" t="s">
        <v>34</v>
      </c>
      <c r="AX262" s="14" t="s">
        <v>77</v>
      </c>
      <c r="AY262" s="202" t="s">
        <v>158</v>
      </c>
    </row>
    <row r="263" s="13" customFormat="1">
      <c r="A263" s="13"/>
      <c r="B263" s="188"/>
      <c r="C263" s="13"/>
      <c r="D263" s="180" t="s">
        <v>164</v>
      </c>
      <c r="E263" s="189" t="s">
        <v>1</v>
      </c>
      <c r="F263" s="190" t="s">
        <v>166</v>
      </c>
      <c r="G263" s="13"/>
      <c r="H263" s="191">
        <v>1.8852</v>
      </c>
      <c r="I263" s="192"/>
      <c r="J263" s="13"/>
      <c r="K263" s="13"/>
      <c r="L263" s="188"/>
      <c r="M263" s="193"/>
      <c r="N263" s="194"/>
      <c r="O263" s="194"/>
      <c r="P263" s="194"/>
      <c r="Q263" s="194"/>
      <c r="R263" s="194"/>
      <c r="S263" s="194"/>
      <c r="T263" s="195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89" t="s">
        <v>164</v>
      </c>
      <c r="AU263" s="189" t="s">
        <v>84</v>
      </c>
      <c r="AV263" s="13" t="s">
        <v>163</v>
      </c>
      <c r="AW263" s="13" t="s">
        <v>34</v>
      </c>
      <c r="AX263" s="13" t="s">
        <v>84</v>
      </c>
      <c r="AY263" s="189" t="s">
        <v>158</v>
      </c>
    </row>
    <row r="264" s="11" customFormat="1" ht="25.92" customHeight="1">
      <c r="A264" s="11"/>
      <c r="B264" s="153"/>
      <c r="C264" s="11"/>
      <c r="D264" s="154" t="s">
        <v>76</v>
      </c>
      <c r="E264" s="155" t="s">
        <v>284</v>
      </c>
      <c r="F264" s="155" t="s">
        <v>285</v>
      </c>
      <c r="G264" s="11"/>
      <c r="H264" s="11"/>
      <c r="I264" s="156"/>
      <c r="J264" s="157">
        <f>BK264</f>
        <v>0</v>
      </c>
      <c r="K264" s="11"/>
      <c r="L264" s="153"/>
      <c r="M264" s="158"/>
      <c r="N264" s="159"/>
      <c r="O264" s="159"/>
      <c r="P264" s="160">
        <f>SUM(P265:P271)</f>
        <v>0</v>
      </c>
      <c r="Q264" s="159"/>
      <c r="R264" s="160">
        <f>SUM(R265:R271)</f>
        <v>0</v>
      </c>
      <c r="S264" s="159"/>
      <c r="T264" s="161">
        <f>SUM(T265:T271)</f>
        <v>0</v>
      </c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R264" s="154" t="s">
        <v>84</v>
      </c>
      <c r="AT264" s="162" t="s">
        <v>76</v>
      </c>
      <c r="AU264" s="162" t="s">
        <v>77</v>
      </c>
      <c r="AY264" s="154" t="s">
        <v>158</v>
      </c>
      <c r="BK264" s="163">
        <f>SUM(BK265:BK271)</f>
        <v>0</v>
      </c>
    </row>
    <row r="265" s="2" customFormat="1" ht="21.75" customHeight="1">
      <c r="A265" s="36"/>
      <c r="B265" s="164"/>
      <c r="C265" s="165" t="s">
        <v>263</v>
      </c>
      <c r="D265" s="165" t="s">
        <v>159</v>
      </c>
      <c r="E265" s="166" t="s">
        <v>286</v>
      </c>
      <c r="F265" s="167" t="s">
        <v>287</v>
      </c>
      <c r="G265" s="168" t="s">
        <v>162</v>
      </c>
      <c r="H265" s="169">
        <v>1.264</v>
      </c>
      <c r="I265" s="170"/>
      <c r="J265" s="171">
        <f>ROUND(I265*H265,2)</f>
        <v>0</v>
      </c>
      <c r="K265" s="172"/>
      <c r="L265" s="37"/>
      <c r="M265" s="173" t="s">
        <v>1</v>
      </c>
      <c r="N265" s="174" t="s">
        <v>42</v>
      </c>
      <c r="O265" s="75"/>
      <c r="P265" s="175">
        <f>O265*H265</f>
        <v>0</v>
      </c>
      <c r="Q265" s="175">
        <v>0</v>
      </c>
      <c r="R265" s="175">
        <f>Q265*H265</f>
        <v>0</v>
      </c>
      <c r="S265" s="175">
        <v>0</v>
      </c>
      <c r="T265" s="176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177" t="s">
        <v>163</v>
      </c>
      <c r="AT265" s="177" t="s">
        <v>159</v>
      </c>
      <c r="AU265" s="177" t="s">
        <v>84</v>
      </c>
      <c r="AY265" s="17" t="s">
        <v>158</v>
      </c>
      <c r="BE265" s="178">
        <f>IF(N265="základní",J265,0)</f>
        <v>0</v>
      </c>
      <c r="BF265" s="178">
        <f>IF(N265="snížená",J265,0)</f>
        <v>0</v>
      </c>
      <c r="BG265" s="178">
        <f>IF(N265="zákl. přenesená",J265,0)</f>
        <v>0</v>
      </c>
      <c r="BH265" s="178">
        <f>IF(N265="sníž. přenesená",J265,0)</f>
        <v>0</v>
      </c>
      <c r="BI265" s="178">
        <f>IF(N265="nulová",J265,0)</f>
        <v>0</v>
      </c>
      <c r="BJ265" s="17" t="s">
        <v>84</v>
      </c>
      <c r="BK265" s="178">
        <f>ROUND(I265*H265,2)</f>
        <v>0</v>
      </c>
      <c r="BL265" s="17" t="s">
        <v>163</v>
      </c>
      <c r="BM265" s="177" t="s">
        <v>376</v>
      </c>
    </row>
    <row r="266" s="12" customFormat="1">
      <c r="A266" s="12"/>
      <c r="B266" s="179"/>
      <c r="C266" s="12"/>
      <c r="D266" s="180" t="s">
        <v>164</v>
      </c>
      <c r="E266" s="181" t="s">
        <v>1</v>
      </c>
      <c r="F266" s="182" t="s">
        <v>1949</v>
      </c>
      <c r="G266" s="12"/>
      <c r="H266" s="183">
        <v>1.2642</v>
      </c>
      <c r="I266" s="184"/>
      <c r="J266" s="12"/>
      <c r="K266" s="12"/>
      <c r="L266" s="179"/>
      <c r="M266" s="185"/>
      <c r="N266" s="186"/>
      <c r="O266" s="186"/>
      <c r="P266" s="186"/>
      <c r="Q266" s="186"/>
      <c r="R266" s="186"/>
      <c r="S266" s="186"/>
      <c r="T266" s="187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T266" s="181" t="s">
        <v>164</v>
      </c>
      <c r="AU266" s="181" t="s">
        <v>84</v>
      </c>
      <c r="AV266" s="12" t="s">
        <v>86</v>
      </c>
      <c r="AW266" s="12" t="s">
        <v>34</v>
      </c>
      <c r="AX266" s="12" t="s">
        <v>77</v>
      </c>
      <c r="AY266" s="181" t="s">
        <v>158</v>
      </c>
    </row>
    <row r="267" s="13" customFormat="1">
      <c r="A267" s="13"/>
      <c r="B267" s="188"/>
      <c r="C267" s="13"/>
      <c r="D267" s="180" t="s">
        <v>164</v>
      </c>
      <c r="E267" s="189" t="s">
        <v>1</v>
      </c>
      <c r="F267" s="190" t="s">
        <v>166</v>
      </c>
      <c r="G267" s="13"/>
      <c r="H267" s="191">
        <v>1.2642</v>
      </c>
      <c r="I267" s="192"/>
      <c r="J267" s="13"/>
      <c r="K267" s="13"/>
      <c r="L267" s="188"/>
      <c r="M267" s="193"/>
      <c r="N267" s="194"/>
      <c r="O267" s="194"/>
      <c r="P267" s="194"/>
      <c r="Q267" s="194"/>
      <c r="R267" s="194"/>
      <c r="S267" s="194"/>
      <c r="T267" s="19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89" t="s">
        <v>164</v>
      </c>
      <c r="AU267" s="189" t="s">
        <v>84</v>
      </c>
      <c r="AV267" s="13" t="s">
        <v>163</v>
      </c>
      <c r="AW267" s="13" t="s">
        <v>34</v>
      </c>
      <c r="AX267" s="13" t="s">
        <v>84</v>
      </c>
      <c r="AY267" s="189" t="s">
        <v>158</v>
      </c>
    </row>
    <row r="268" s="2" customFormat="1" ht="16.5" customHeight="1">
      <c r="A268" s="36"/>
      <c r="B268" s="164"/>
      <c r="C268" s="165" t="s">
        <v>377</v>
      </c>
      <c r="D268" s="165" t="s">
        <v>159</v>
      </c>
      <c r="E268" s="166" t="s">
        <v>1950</v>
      </c>
      <c r="F268" s="167" t="s">
        <v>1951</v>
      </c>
      <c r="G268" s="168" t="s">
        <v>233</v>
      </c>
      <c r="H268" s="169">
        <v>2.6549999999999998</v>
      </c>
      <c r="I268" s="170"/>
      <c r="J268" s="171">
        <f>ROUND(I268*H268,2)</f>
        <v>0</v>
      </c>
      <c r="K268" s="172"/>
      <c r="L268" s="37"/>
      <c r="M268" s="173" t="s">
        <v>1</v>
      </c>
      <c r="N268" s="174" t="s">
        <v>42</v>
      </c>
      <c r="O268" s="75"/>
      <c r="P268" s="175">
        <f>O268*H268</f>
        <v>0</v>
      </c>
      <c r="Q268" s="175">
        <v>0</v>
      </c>
      <c r="R268" s="175">
        <f>Q268*H268</f>
        <v>0</v>
      </c>
      <c r="S268" s="175">
        <v>0</v>
      </c>
      <c r="T268" s="176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177" t="s">
        <v>163</v>
      </c>
      <c r="AT268" s="177" t="s">
        <v>159</v>
      </c>
      <c r="AU268" s="177" t="s">
        <v>84</v>
      </c>
      <c r="AY268" s="17" t="s">
        <v>158</v>
      </c>
      <c r="BE268" s="178">
        <f>IF(N268="základní",J268,0)</f>
        <v>0</v>
      </c>
      <c r="BF268" s="178">
        <f>IF(N268="snížená",J268,0)</f>
        <v>0</v>
      </c>
      <c r="BG268" s="178">
        <f>IF(N268="zákl. přenesená",J268,0)</f>
        <v>0</v>
      </c>
      <c r="BH268" s="178">
        <f>IF(N268="sníž. přenesená",J268,0)</f>
        <v>0</v>
      </c>
      <c r="BI268" s="178">
        <f>IF(N268="nulová",J268,0)</f>
        <v>0</v>
      </c>
      <c r="BJ268" s="17" t="s">
        <v>84</v>
      </c>
      <c r="BK268" s="178">
        <f>ROUND(I268*H268,2)</f>
        <v>0</v>
      </c>
      <c r="BL268" s="17" t="s">
        <v>163</v>
      </c>
      <c r="BM268" s="177" t="s">
        <v>314</v>
      </c>
    </row>
    <row r="269" s="14" customFormat="1">
      <c r="A269" s="14"/>
      <c r="B269" s="201"/>
      <c r="C269" s="14"/>
      <c r="D269" s="180" t="s">
        <v>164</v>
      </c>
      <c r="E269" s="202" t="s">
        <v>1</v>
      </c>
      <c r="F269" s="203" t="s">
        <v>1952</v>
      </c>
      <c r="G269" s="14"/>
      <c r="H269" s="202" t="s">
        <v>1</v>
      </c>
      <c r="I269" s="204"/>
      <c r="J269" s="14"/>
      <c r="K269" s="14"/>
      <c r="L269" s="201"/>
      <c r="M269" s="205"/>
      <c r="N269" s="206"/>
      <c r="O269" s="206"/>
      <c r="P269" s="206"/>
      <c r="Q269" s="206"/>
      <c r="R269" s="206"/>
      <c r="S269" s="206"/>
      <c r="T269" s="207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02" t="s">
        <v>164</v>
      </c>
      <c r="AU269" s="202" t="s">
        <v>84</v>
      </c>
      <c r="AV269" s="14" t="s">
        <v>84</v>
      </c>
      <c r="AW269" s="14" t="s">
        <v>34</v>
      </c>
      <c r="AX269" s="14" t="s">
        <v>77</v>
      </c>
      <c r="AY269" s="202" t="s">
        <v>158</v>
      </c>
    </row>
    <row r="270" s="12" customFormat="1">
      <c r="A270" s="12"/>
      <c r="B270" s="179"/>
      <c r="C270" s="12"/>
      <c r="D270" s="180" t="s">
        <v>164</v>
      </c>
      <c r="E270" s="181" t="s">
        <v>1</v>
      </c>
      <c r="F270" s="182" t="s">
        <v>1953</v>
      </c>
      <c r="G270" s="12"/>
      <c r="H270" s="183">
        <v>2.65482</v>
      </c>
      <c r="I270" s="184"/>
      <c r="J270" s="12"/>
      <c r="K270" s="12"/>
      <c r="L270" s="179"/>
      <c r="M270" s="185"/>
      <c r="N270" s="186"/>
      <c r="O270" s="186"/>
      <c r="P270" s="186"/>
      <c r="Q270" s="186"/>
      <c r="R270" s="186"/>
      <c r="S270" s="186"/>
      <c r="T270" s="187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T270" s="181" t="s">
        <v>164</v>
      </c>
      <c r="AU270" s="181" t="s">
        <v>84</v>
      </c>
      <c r="AV270" s="12" t="s">
        <v>86</v>
      </c>
      <c r="AW270" s="12" t="s">
        <v>34</v>
      </c>
      <c r="AX270" s="12" t="s">
        <v>77</v>
      </c>
      <c r="AY270" s="181" t="s">
        <v>158</v>
      </c>
    </row>
    <row r="271" s="13" customFormat="1">
      <c r="A271" s="13"/>
      <c r="B271" s="188"/>
      <c r="C271" s="13"/>
      <c r="D271" s="180" t="s">
        <v>164</v>
      </c>
      <c r="E271" s="189" t="s">
        <v>1</v>
      </c>
      <c r="F271" s="190" t="s">
        <v>166</v>
      </c>
      <c r="G271" s="13"/>
      <c r="H271" s="191">
        <v>2.65482</v>
      </c>
      <c r="I271" s="192"/>
      <c r="J271" s="13"/>
      <c r="K271" s="13"/>
      <c r="L271" s="188"/>
      <c r="M271" s="193"/>
      <c r="N271" s="194"/>
      <c r="O271" s="194"/>
      <c r="P271" s="194"/>
      <c r="Q271" s="194"/>
      <c r="R271" s="194"/>
      <c r="S271" s="194"/>
      <c r="T271" s="19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89" t="s">
        <v>164</v>
      </c>
      <c r="AU271" s="189" t="s">
        <v>84</v>
      </c>
      <c r="AV271" s="13" t="s">
        <v>163</v>
      </c>
      <c r="AW271" s="13" t="s">
        <v>34</v>
      </c>
      <c r="AX271" s="13" t="s">
        <v>84</v>
      </c>
      <c r="AY271" s="189" t="s">
        <v>158</v>
      </c>
    </row>
    <row r="272" s="11" customFormat="1" ht="25.92" customHeight="1">
      <c r="A272" s="11"/>
      <c r="B272" s="153"/>
      <c r="C272" s="11"/>
      <c r="D272" s="154" t="s">
        <v>76</v>
      </c>
      <c r="E272" s="155" t="s">
        <v>566</v>
      </c>
      <c r="F272" s="155" t="s">
        <v>920</v>
      </c>
      <c r="G272" s="11"/>
      <c r="H272" s="11"/>
      <c r="I272" s="156"/>
      <c r="J272" s="157">
        <f>BK272</f>
        <v>0</v>
      </c>
      <c r="K272" s="11"/>
      <c r="L272" s="153"/>
      <c r="M272" s="158"/>
      <c r="N272" s="159"/>
      <c r="O272" s="159"/>
      <c r="P272" s="160">
        <f>SUM(P273:P289)</f>
        <v>0</v>
      </c>
      <c r="Q272" s="159"/>
      <c r="R272" s="160">
        <f>SUM(R273:R289)</f>
        <v>0</v>
      </c>
      <c r="S272" s="159"/>
      <c r="T272" s="161">
        <f>SUM(T273:T289)</f>
        <v>0</v>
      </c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R272" s="154" t="s">
        <v>84</v>
      </c>
      <c r="AT272" s="162" t="s">
        <v>76</v>
      </c>
      <c r="AU272" s="162" t="s">
        <v>77</v>
      </c>
      <c r="AY272" s="154" t="s">
        <v>158</v>
      </c>
      <c r="BK272" s="163">
        <f>SUM(BK273:BK289)</f>
        <v>0</v>
      </c>
    </row>
    <row r="273" s="2" customFormat="1" ht="21.75" customHeight="1">
      <c r="A273" s="36"/>
      <c r="B273" s="164"/>
      <c r="C273" s="165" t="s">
        <v>266</v>
      </c>
      <c r="D273" s="165" t="s">
        <v>159</v>
      </c>
      <c r="E273" s="166" t="s">
        <v>1954</v>
      </c>
      <c r="F273" s="167" t="s">
        <v>1955</v>
      </c>
      <c r="G273" s="168" t="s">
        <v>247</v>
      </c>
      <c r="H273" s="169">
        <v>75</v>
      </c>
      <c r="I273" s="170"/>
      <c r="J273" s="171">
        <f>ROUND(I273*H273,2)</f>
        <v>0</v>
      </c>
      <c r="K273" s="172"/>
      <c r="L273" s="37"/>
      <c r="M273" s="173" t="s">
        <v>1</v>
      </c>
      <c r="N273" s="174" t="s">
        <v>42</v>
      </c>
      <c r="O273" s="75"/>
      <c r="P273" s="175">
        <f>O273*H273</f>
        <v>0</v>
      </c>
      <c r="Q273" s="175">
        <v>0</v>
      </c>
      <c r="R273" s="175">
        <f>Q273*H273</f>
        <v>0</v>
      </c>
      <c r="S273" s="175">
        <v>0</v>
      </c>
      <c r="T273" s="176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77" t="s">
        <v>163</v>
      </c>
      <c r="AT273" s="177" t="s">
        <v>159</v>
      </c>
      <c r="AU273" s="177" t="s">
        <v>84</v>
      </c>
      <c r="AY273" s="17" t="s">
        <v>158</v>
      </c>
      <c r="BE273" s="178">
        <f>IF(N273="základní",J273,0)</f>
        <v>0</v>
      </c>
      <c r="BF273" s="178">
        <f>IF(N273="snížená",J273,0)</f>
        <v>0</v>
      </c>
      <c r="BG273" s="178">
        <f>IF(N273="zákl. přenesená",J273,0)</f>
        <v>0</v>
      </c>
      <c r="BH273" s="178">
        <f>IF(N273="sníž. přenesená",J273,0)</f>
        <v>0</v>
      </c>
      <c r="BI273" s="178">
        <f>IF(N273="nulová",J273,0)</f>
        <v>0</v>
      </c>
      <c r="BJ273" s="17" t="s">
        <v>84</v>
      </c>
      <c r="BK273" s="178">
        <f>ROUND(I273*H273,2)</f>
        <v>0</v>
      </c>
      <c r="BL273" s="17" t="s">
        <v>163</v>
      </c>
      <c r="BM273" s="177" t="s">
        <v>383</v>
      </c>
    </row>
    <row r="274" s="12" customFormat="1">
      <c r="A274" s="12"/>
      <c r="B274" s="179"/>
      <c r="C274" s="12"/>
      <c r="D274" s="180" t="s">
        <v>164</v>
      </c>
      <c r="E274" s="181" t="s">
        <v>1</v>
      </c>
      <c r="F274" s="182" t="s">
        <v>1956</v>
      </c>
      <c r="G274" s="12"/>
      <c r="H274" s="183">
        <v>75</v>
      </c>
      <c r="I274" s="184"/>
      <c r="J274" s="12"/>
      <c r="K274" s="12"/>
      <c r="L274" s="179"/>
      <c r="M274" s="185"/>
      <c r="N274" s="186"/>
      <c r="O274" s="186"/>
      <c r="P274" s="186"/>
      <c r="Q274" s="186"/>
      <c r="R274" s="186"/>
      <c r="S274" s="186"/>
      <c r="T274" s="187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T274" s="181" t="s">
        <v>164</v>
      </c>
      <c r="AU274" s="181" t="s">
        <v>84</v>
      </c>
      <c r="AV274" s="12" t="s">
        <v>86</v>
      </c>
      <c r="AW274" s="12" t="s">
        <v>34</v>
      </c>
      <c r="AX274" s="12" t="s">
        <v>77</v>
      </c>
      <c r="AY274" s="181" t="s">
        <v>158</v>
      </c>
    </row>
    <row r="275" s="13" customFormat="1">
      <c r="A275" s="13"/>
      <c r="B275" s="188"/>
      <c r="C275" s="13"/>
      <c r="D275" s="180" t="s">
        <v>164</v>
      </c>
      <c r="E275" s="189" t="s">
        <v>1</v>
      </c>
      <c r="F275" s="190" t="s">
        <v>166</v>
      </c>
      <c r="G275" s="13"/>
      <c r="H275" s="191">
        <v>75</v>
      </c>
      <c r="I275" s="192"/>
      <c r="J275" s="13"/>
      <c r="K275" s="13"/>
      <c r="L275" s="188"/>
      <c r="M275" s="193"/>
      <c r="N275" s="194"/>
      <c r="O275" s="194"/>
      <c r="P275" s="194"/>
      <c r="Q275" s="194"/>
      <c r="R275" s="194"/>
      <c r="S275" s="194"/>
      <c r="T275" s="195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89" t="s">
        <v>164</v>
      </c>
      <c r="AU275" s="189" t="s">
        <v>84</v>
      </c>
      <c r="AV275" s="13" t="s">
        <v>163</v>
      </c>
      <c r="AW275" s="13" t="s">
        <v>34</v>
      </c>
      <c r="AX275" s="13" t="s">
        <v>84</v>
      </c>
      <c r="AY275" s="189" t="s">
        <v>158</v>
      </c>
    </row>
    <row r="276" s="2" customFormat="1" ht="24.15" customHeight="1">
      <c r="A276" s="36"/>
      <c r="B276" s="164"/>
      <c r="C276" s="165" t="s">
        <v>385</v>
      </c>
      <c r="D276" s="165" t="s">
        <v>159</v>
      </c>
      <c r="E276" s="166" t="s">
        <v>1957</v>
      </c>
      <c r="F276" s="167" t="s">
        <v>1958</v>
      </c>
      <c r="G276" s="168" t="s">
        <v>247</v>
      </c>
      <c r="H276" s="169">
        <v>3.5</v>
      </c>
      <c r="I276" s="170"/>
      <c r="J276" s="171">
        <f>ROUND(I276*H276,2)</f>
        <v>0</v>
      </c>
      <c r="K276" s="172"/>
      <c r="L276" s="37"/>
      <c r="M276" s="173" t="s">
        <v>1</v>
      </c>
      <c r="N276" s="174" t="s">
        <v>42</v>
      </c>
      <c r="O276" s="75"/>
      <c r="P276" s="175">
        <f>O276*H276</f>
        <v>0</v>
      </c>
      <c r="Q276" s="175">
        <v>0</v>
      </c>
      <c r="R276" s="175">
        <f>Q276*H276</f>
        <v>0</v>
      </c>
      <c r="S276" s="175">
        <v>0</v>
      </c>
      <c r="T276" s="176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177" t="s">
        <v>163</v>
      </c>
      <c r="AT276" s="177" t="s">
        <v>159</v>
      </c>
      <c r="AU276" s="177" t="s">
        <v>84</v>
      </c>
      <c r="AY276" s="17" t="s">
        <v>158</v>
      </c>
      <c r="BE276" s="178">
        <f>IF(N276="základní",J276,0)</f>
        <v>0</v>
      </c>
      <c r="BF276" s="178">
        <f>IF(N276="snížená",J276,0)</f>
        <v>0</v>
      </c>
      <c r="BG276" s="178">
        <f>IF(N276="zákl. přenesená",J276,0)</f>
        <v>0</v>
      </c>
      <c r="BH276" s="178">
        <f>IF(N276="sníž. přenesená",J276,0)</f>
        <v>0</v>
      </c>
      <c r="BI276" s="178">
        <f>IF(N276="nulová",J276,0)</f>
        <v>0</v>
      </c>
      <c r="BJ276" s="17" t="s">
        <v>84</v>
      </c>
      <c r="BK276" s="178">
        <f>ROUND(I276*H276,2)</f>
        <v>0</v>
      </c>
      <c r="BL276" s="17" t="s">
        <v>163</v>
      </c>
      <c r="BM276" s="177" t="s">
        <v>388</v>
      </c>
    </row>
    <row r="277" s="12" customFormat="1">
      <c r="A277" s="12"/>
      <c r="B277" s="179"/>
      <c r="C277" s="12"/>
      <c r="D277" s="180" t="s">
        <v>164</v>
      </c>
      <c r="E277" s="181" t="s">
        <v>1</v>
      </c>
      <c r="F277" s="182" t="s">
        <v>1959</v>
      </c>
      <c r="G277" s="12"/>
      <c r="H277" s="183">
        <v>3.5</v>
      </c>
      <c r="I277" s="184"/>
      <c r="J277" s="12"/>
      <c r="K277" s="12"/>
      <c r="L277" s="179"/>
      <c r="M277" s="185"/>
      <c r="N277" s="186"/>
      <c r="O277" s="186"/>
      <c r="P277" s="186"/>
      <c r="Q277" s="186"/>
      <c r="R277" s="186"/>
      <c r="S277" s="186"/>
      <c r="T277" s="187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T277" s="181" t="s">
        <v>164</v>
      </c>
      <c r="AU277" s="181" t="s">
        <v>84</v>
      </c>
      <c r="AV277" s="12" t="s">
        <v>86</v>
      </c>
      <c r="AW277" s="12" t="s">
        <v>34</v>
      </c>
      <c r="AX277" s="12" t="s">
        <v>77</v>
      </c>
      <c r="AY277" s="181" t="s">
        <v>158</v>
      </c>
    </row>
    <row r="278" s="13" customFormat="1">
      <c r="A278" s="13"/>
      <c r="B278" s="188"/>
      <c r="C278" s="13"/>
      <c r="D278" s="180" t="s">
        <v>164</v>
      </c>
      <c r="E278" s="189" t="s">
        <v>1</v>
      </c>
      <c r="F278" s="190" t="s">
        <v>166</v>
      </c>
      <c r="G278" s="13"/>
      <c r="H278" s="191">
        <v>3.5</v>
      </c>
      <c r="I278" s="192"/>
      <c r="J278" s="13"/>
      <c r="K278" s="13"/>
      <c r="L278" s="188"/>
      <c r="M278" s="193"/>
      <c r="N278" s="194"/>
      <c r="O278" s="194"/>
      <c r="P278" s="194"/>
      <c r="Q278" s="194"/>
      <c r="R278" s="194"/>
      <c r="S278" s="194"/>
      <c r="T278" s="19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189" t="s">
        <v>164</v>
      </c>
      <c r="AU278" s="189" t="s">
        <v>84</v>
      </c>
      <c r="AV278" s="13" t="s">
        <v>163</v>
      </c>
      <c r="AW278" s="13" t="s">
        <v>34</v>
      </c>
      <c r="AX278" s="13" t="s">
        <v>84</v>
      </c>
      <c r="AY278" s="189" t="s">
        <v>158</v>
      </c>
    </row>
    <row r="279" s="2" customFormat="1" ht="24.15" customHeight="1">
      <c r="A279" s="36"/>
      <c r="B279" s="164"/>
      <c r="C279" s="165" t="s">
        <v>271</v>
      </c>
      <c r="D279" s="165" t="s">
        <v>159</v>
      </c>
      <c r="E279" s="166" t="s">
        <v>1960</v>
      </c>
      <c r="F279" s="167" t="s">
        <v>922</v>
      </c>
      <c r="G279" s="168" t="s">
        <v>247</v>
      </c>
      <c r="H279" s="169">
        <v>55.5</v>
      </c>
      <c r="I279" s="170"/>
      <c r="J279" s="171">
        <f>ROUND(I279*H279,2)</f>
        <v>0</v>
      </c>
      <c r="K279" s="172"/>
      <c r="L279" s="37"/>
      <c r="M279" s="173" t="s">
        <v>1</v>
      </c>
      <c r="N279" s="174" t="s">
        <v>42</v>
      </c>
      <c r="O279" s="75"/>
      <c r="P279" s="175">
        <f>O279*H279</f>
        <v>0</v>
      </c>
      <c r="Q279" s="175">
        <v>0</v>
      </c>
      <c r="R279" s="175">
        <f>Q279*H279</f>
        <v>0</v>
      </c>
      <c r="S279" s="175">
        <v>0</v>
      </c>
      <c r="T279" s="176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177" t="s">
        <v>163</v>
      </c>
      <c r="AT279" s="177" t="s">
        <v>159</v>
      </c>
      <c r="AU279" s="177" t="s">
        <v>84</v>
      </c>
      <c r="AY279" s="17" t="s">
        <v>158</v>
      </c>
      <c r="BE279" s="178">
        <f>IF(N279="základní",J279,0)</f>
        <v>0</v>
      </c>
      <c r="BF279" s="178">
        <f>IF(N279="snížená",J279,0)</f>
        <v>0</v>
      </c>
      <c r="BG279" s="178">
        <f>IF(N279="zákl. přenesená",J279,0)</f>
        <v>0</v>
      </c>
      <c r="BH279" s="178">
        <f>IF(N279="sníž. přenesená",J279,0)</f>
        <v>0</v>
      </c>
      <c r="BI279" s="178">
        <f>IF(N279="nulová",J279,0)</f>
        <v>0</v>
      </c>
      <c r="BJ279" s="17" t="s">
        <v>84</v>
      </c>
      <c r="BK279" s="178">
        <f>ROUND(I279*H279,2)</f>
        <v>0</v>
      </c>
      <c r="BL279" s="17" t="s">
        <v>163</v>
      </c>
      <c r="BM279" s="177" t="s">
        <v>392</v>
      </c>
    </row>
    <row r="280" s="12" customFormat="1">
      <c r="A280" s="12"/>
      <c r="B280" s="179"/>
      <c r="C280" s="12"/>
      <c r="D280" s="180" t="s">
        <v>164</v>
      </c>
      <c r="E280" s="181" t="s">
        <v>1</v>
      </c>
      <c r="F280" s="182" t="s">
        <v>1961</v>
      </c>
      <c r="G280" s="12"/>
      <c r="H280" s="183">
        <v>55.5</v>
      </c>
      <c r="I280" s="184"/>
      <c r="J280" s="12"/>
      <c r="K280" s="12"/>
      <c r="L280" s="179"/>
      <c r="M280" s="185"/>
      <c r="N280" s="186"/>
      <c r="O280" s="186"/>
      <c r="P280" s="186"/>
      <c r="Q280" s="186"/>
      <c r="R280" s="186"/>
      <c r="S280" s="186"/>
      <c r="T280" s="187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T280" s="181" t="s">
        <v>164</v>
      </c>
      <c r="AU280" s="181" t="s">
        <v>84</v>
      </c>
      <c r="AV280" s="12" t="s">
        <v>86</v>
      </c>
      <c r="AW280" s="12" t="s">
        <v>34</v>
      </c>
      <c r="AX280" s="12" t="s">
        <v>77</v>
      </c>
      <c r="AY280" s="181" t="s">
        <v>158</v>
      </c>
    </row>
    <row r="281" s="13" customFormat="1">
      <c r="A281" s="13"/>
      <c r="B281" s="188"/>
      <c r="C281" s="13"/>
      <c r="D281" s="180" t="s">
        <v>164</v>
      </c>
      <c r="E281" s="189" t="s">
        <v>1</v>
      </c>
      <c r="F281" s="190" t="s">
        <v>166</v>
      </c>
      <c r="G281" s="13"/>
      <c r="H281" s="191">
        <v>55.5</v>
      </c>
      <c r="I281" s="192"/>
      <c r="J281" s="13"/>
      <c r="K281" s="13"/>
      <c r="L281" s="188"/>
      <c r="M281" s="193"/>
      <c r="N281" s="194"/>
      <c r="O281" s="194"/>
      <c r="P281" s="194"/>
      <c r="Q281" s="194"/>
      <c r="R281" s="194"/>
      <c r="S281" s="194"/>
      <c r="T281" s="19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189" t="s">
        <v>164</v>
      </c>
      <c r="AU281" s="189" t="s">
        <v>84</v>
      </c>
      <c r="AV281" s="13" t="s">
        <v>163</v>
      </c>
      <c r="AW281" s="13" t="s">
        <v>34</v>
      </c>
      <c r="AX281" s="13" t="s">
        <v>84</v>
      </c>
      <c r="AY281" s="189" t="s">
        <v>158</v>
      </c>
    </row>
    <row r="282" s="2" customFormat="1" ht="24.15" customHeight="1">
      <c r="A282" s="36"/>
      <c r="B282" s="164"/>
      <c r="C282" s="165" t="s">
        <v>394</v>
      </c>
      <c r="D282" s="165" t="s">
        <v>159</v>
      </c>
      <c r="E282" s="166" t="s">
        <v>1962</v>
      </c>
      <c r="F282" s="167" t="s">
        <v>1963</v>
      </c>
      <c r="G282" s="168" t="s">
        <v>252</v>
      </c>
      <c r="H282" s="169">
        <v>59.590000000000003</v>
      </c>
      <c r="I282" s="170"/>
      <c r="J282" s="171">
        <f>ROUND(I282*H282,2)</f>
        <v>0</v>
      </c>
      <c r="K282" s="172"/>
      <c r="L282" s="37"/>
      <c r="M282" s="173" t="s">
        <v>1</v>
      </c>
      <c r="N282" s="174" t="s">
        <v>42</v>
      </c>
      <c r="O282" s="75"/>
      <c r="P282" s="175">
        <f>O282*H282</f>
        <v>0</v>
      </c>
      <c r="Q282" s="175">
        <v>0</v>
      </c>
      <c r="R282" s="175">
        <f>Q282*H282</f>
        <v>0</v>
      </c>
      <c r="S282" s="175">
        <v>0</v>
      </c>
      <c r="T282" s="176">
        <f>S282*H282</f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177" t="s">
        <v>163</v>
      </c>
      <c r="AT282" s="177" t="s">
        <v>159</v>
      </c>
      <c r="AU282" s="177" t="s">
        <v>84</v>
      </c>
      <c r="AY282" s="17" t="s">
        <v>158</v>
      </c>
      <c r="BE282" s="178">
        <f>IF(N282="základní",J282,0)</f>
        <v>0</v>
      </c>
      <c r="BF282" s="178">
        <f>IF(N282="snížená",J282,0)</f>
        <v>0</v>
      </c>
      <c r="BG282" s="178">
        <f>IF(N282="zákl. přenesená",J282,0)</f>
        <v>0</v>
      </c>
      <c r="BH282" s="178">
        <f>IF(N282="sníž. přenesená",J282,0)</f>
        <v>0</v>
      </c>
      <c r="BI282" s="178">
        <f>IF(N282="nulová",J282,0)</f>
        <v>0</v>
      </c>
      <c r="BJ282" s="17" t="s">
        <v>84</v>
      </c>
      <c r="BK282" s="178">
        <f>ROUND(I282*H282,2)</f>
        <v>0</v>
      </c>
      <c r="BL282" s="17" t="s">
        <v>163</v>
      </c>
      <c r="BM282" s="177" t="s">
        <v>397</v>
      </c>
    </row>
    <row r="283" s="12" customFormat="1">
      <c r="A283" s="12"/>
      <c r="B283" s="179"/>
      <c r="C283" s="12"/>
      <c r="D283" s="180" t="s">
        <v>164</v>
      </c>
      <c r="E283" s="181" t="s">
        <v>1</v>
      </c>
      <c r="F283" s="182" t="s">
        <v>1964</v>
      </c>
      <c r="G283" s="12"/>
      <c r="H283" s="183">
        <v>59.590000000000003</v>
      </c>
      <c r="I283" s="184"/>
      <c r="J283" s="12"/>
      <c r="K283" s="12"/>
      <c r="L283" s="179"/>
      <c r="M283" s="185"/>
      <c r="N283" s="186"/>
      <c r="O283" s="186"/>
      <c r="P283" s="186"/>
      <c r="Q283" s="186"/>
      <c r="R283" s="186"/>
      <c r="S283" s="186"/>
      <c r="T283" s="187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T283" s="181" t="s">
        <v>164</v>
      </c>
      <c r="AU283" s="181" t="s">
        <v>84</v>
      </c>
      <c r="AV283" s="12" t="s">
        <v>86</v>
      </c>
      <c r="AW283" s="12" t="s">
        <v>34</v>
      </c>
      <c r="AX283" s="12" t="s">
        <v>77</v>
      </c>
      <c r="AY283" s="181" t="s">
        <v>158</v>
      </c>
    </row>
    <row r="284" s="14" customFormat="1">
      <c r="A284" s="14"/>
      <c r="B284" s="201"/>
      <c r="C284" s="14"/>
      <c r="D284" s="180" t="s">
        <v>164</v>
      </c>
      <c r="E284" s="202" t="s">
        <v>1</v>
      </c>
      <c r="F284" s="203" t="s">
        <v>1965</v>
      </c>
      <c r="G284" s="14"/>
      <c r="H284" s="202" t="s">
        <v>1</v>
      </c>
      <c r="I284" s="204"/>
      <c r="J284" s="14"/>
      <c r="K284" s="14"/>
      <c r="L284" s="201"/>
      <c r="M284" s="205"/>
      <c r="N284" s="206"/>
      <c r="O284" s="206"/>
      <c r="P284" s="206"/>
      <c r="Q284" s="206"/>
      <c r="R284" s="206"/>
      <c r="S284" s="206"/>
      <c r="T284" s="207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02" t="s">
        <v>164</v>
      </c>
      <c r="AU284" s="202" t="s">
        <v>84</v>
      </c>
      <c r="AV284" s="14" t="s">
        <v>84</v>
      </c>
      <c r="AW284" s="14" t="s">
        <v>34</v>
      </c>
      <c r="AX284" s="14" t="s">
        <v>77</v>
      </c>
      <c r="AY284" s="202" t="s">
        <v>158</v>
      </c>
    </row>
    <row r="285" s="13" customFormat="1">
      <c r="A285" s="13"/>
      <c r="B285" s="188"/>
      <c r="C285" s="13"/>
      <c r="D285" s="180" t="s">
        <v>164</v>
      </c>
      <c r="E285" s="189" t="s">
        <v>1</v>
      </c>
      <c r="F285" s="190" t="s">
        <v>166</v>
      </c>
      <c r="G285" s="13"/>
      <c r="H285" s="191">
        <v>59.590000000000003</v>
      </c>
      <c r="I285" s="192"/>
      <c r="J285" s="13"/>
      <c r="K285" s="13"/>
      <c r="L285" s="188"/>
      <c r="M285" s="193"/>
      <c r="N285" s="194"/>
      <c r="O285" s="194"/>
      <c r="P285" s="194"/>
      <c r="Q285" s="194"/>
      <c r="R285" s="194"/>
      <c r="S285" s="194"/>
      <c r="T285" s="195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189" t="s">
        <v>164</v>
      </c>
      <c r="AU285" s="189" t="s">
        <v>84</v>
      </c>
      <c r="AV285" s="13" t="s">
        <v>163</v>
      </c>
      <c r="AW285" s="13" t="s">
        <v>34</v>
      </c>
      <c r="AX285" s="13" t="s">
        <v>84</v>
      </c>
      <c r="AY285" s="189" t="s">
        <v>158</v>
      </c>
    </row>
    <row r="286" s="2" customFormat="1" ht="21.75" customHeight="1">
      <c r="A286" s="36"/>
      <c r="B286" s="164"/>
      <c r="C286" s="165" t="s">
        <v>277</v>
      </c>
      <c r="D286" s="165" t="s">
        <v>159</v>
      </c>
      <c r="E286" s="166" t="s">
        <v>1966</v>
      </c>
      <c r="F286" s="167" t="s">
        <v>1967</v>
      </c>
      <c r="G286" s="168" t="s">
        <v>252</v>
      </c>
      <c r="H286" s="169">
        <v>75.75</v>
      </c>
      <c r="I286" s="170"/>
      <c r="J286" s="171">
        <f>ROUND(I286*H286,2)</f>
        <v>0</v>
      </c>
      <c r="K286" s="172"/>
      <c r="L286" s="37"/>
      <c r="M286" s="173" t="s">
        <v>1</v>
      </c>
      <c r="N286" s="174" t="s">
        <v>42</v>
      </c>
      <c r="O286" s="75"/>
      <c r="P286" s="175">
        <f>O286*H286</f>
        <v>0</v>
      </c>
      <c r="Q286" s="175">
        <v>0</v>
      </c>
      <c r="R286" s="175">
        <f>Q286*H286</f>
        <v>0</v>
      </c>
      <c r="S286" s="175">
        <v>0</v>
      </c>
      <c r="T286" s="176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177" t="s">
        <v>163</v>
      </c>
      <c r="AT286" s="177" t="s">
        <v>159</v>
      </c>
      <c r="AU286" s="177" t="s">
        <v>84</v>
      </c>
      <c r="AY286" s="17" t="s">
        <v>158</v>
      </c>
      <c r="BE286" s="178">
        <f>IF(N286="základní",J286,0)</f>
        <v>0</v>
      </c>
      <c r="BF286" s="178">
        <f>IF(N286="snížená",J286,0)</f>
        <v>0</v>
      </c>
      <c r="BG286" s="178">
        <f>IF(N286="zákl. přenesená",J286,0)</f>
        <v>0</v>
      </c>
      <c r="BH286" s="178">
        <f>IF(N286="sníž. přenesená",J286,0)</f>
        <v>0</v>
      </c>
      <c r="BI286" s="178">
        <f>IF(N286="nulová",J286,0)</f>
        <v>0</v>
      </c>
      <c r="BJ286" s="17" t="s">
        <v>84</v>
      </c>
      <c r="BK286" s="178">
        <f>ROUND(I286*H286,2)</f>
        <v>0</v>
      </c>
      <c r="BL286" s="17" t="s">
        <v>163</v>
      </c>
      <c r="BM286" s="177" t="s">
        <v>401</v>
      </c>
    </row>
    <row r="287" s="12" customFormat="1">
      <c r="A287" s="12"/>
      <c r="B287" s="179"/>
      <c r="C287" s="12"/>
      <c r="D287" s="180" t="s">
        <v>164</v>
      </c>
      <c r="E287" s="181" t="s">
        <v>1</v>
      </c>
      <c r="F287" s="182" t="s">
        <v>1968</v>
      </c>
      <c r="G287" s="12"/>
      <c r="H287" s="183">
        <v>75.75</v>
      </c>
      <c r="I287" s="184"/>
      <c r="J287" s="12"/>
      <c r="K287" s="12"/>
      <c r="L287" s="179"/>
      <c r="M287" s="185"/>
      <c r="N287" s="186"/>
      <c r="O287" s="186"/>
      <c r="P287" s="186"/>
      <c r="Q287" s="186"/>
      <c r="R287" s="186"/>
      <c r="S287" s="186"/>
      <c r="T287" s="187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T287" s="181" t="s">
        <v>164</v>
      </c>
      <c r="AU287" s="181" t="s">
        <v>84</v>
      </c>
      <c r="AV287" s="12" t="s">
        <v>86</v>
      </c>
      <c r="AW287" s="12" t="s">
        <v>34</v>
      </c>
      <c r="AX287" s="12" t="s">
        <v>77</v>
      </c>
      <c r="AY287" s="181" t="s">
        <v>158</v>
      </c>
    </row>
    <row r="288" s="14" customFormat="1">
      <c r="A288" s="14"/>
      <c r="B288" s="201"/>
      <c r="C288" s="14"/>
      <c r="D288" s="180" t="s">
        <v>164</v>
      </c>
      <c r="E288" s="202" t="s">
        <v>1</v>
      </c>
      <c r="F288" s="203" t="s">
        <v>1965</v>
      </c>
      <c r="G288" s="14"/>
      <c r="H288" s="202" t="s">
        <v>1</v>
      </c>
      <c r="I288" s="204"/>
      <c r="J288" s="14"/>
      <c r="K288" s="14"/>
      <c r="L288" s="201"/>
      <c r="M288" s="205"/>
      <c r="N288" s="206"/>
      <c r="O288" s="206"/>
      <c r="P288" s="206"/>
      <c r="Q288" s="206"/>
      <c r="R288" s="206"/>
      <c r="S288" s="206"/>
      <c r="T288" s="207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02" t="s">
        <v>164</v>
      </c>
      <c r="AU288" s="202" t="s">
        <v>84</v>
      </c>
      <c r="AV288" s="14" t="s">
        <v>84</v>
      </c>
      <c r="AW288" s="14" t="s">
        <v>34</v>
      </c>
      <c r="AX288" s="14" t="s">
        <v>77</v>
      </c>
      <c r="AY288" s="202" t="s">
        <v>158</v>
      </c>
    </row>
    <row r="289" s="13" customFormat="1">
      <c r="A289" s="13"/>
      <c r="B289" s="188"/>
      <c r="C289" s="13"/>
      <c r="D289" s="180" t="s">
        <v>164</v>
      </c>
      <c r="E289" s="189" t="s">
        <v>1</v>
      </c>
      <c r="F289" s="190" t="s">
        <v>166</v>
      </c>
      <c r="G289" s="13"/>
      <c r="H289" s="191">
        <v>75.75</v>
      </c>
      <c r="I289" s="192"/>
      <c r="J289" s="13"/>
      <c r="K289" s="13"/>
      <c r="L289" s="188"/>
      <c r="M289" s="193"/>
      <c r="N289" s="194"/>
      <c r="O289" s="194"/>
      <c r="P289" s="194"/>
      <c r="Q289" s="194"/>
      <c r="R289" s="194"/>
      <c r="S289" s="194"/>
      <c r="T289" s="195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189" t="s">
        <v>164</v>
      </c>
      <c r="AU289" s="189" t="s">
        <v>84</v>
      </c>
      <c r="AV289" s="13" t="s">
        <v>163</v>
      </c>
      <c r="AW289" s="13" t="s">
        <v>34</v>
      </c>
      <c r="AX289" s="13" t="s">
        <v>84</v>
      </c>
      <c r="AY289" s="189" t="s">
        <v>158</v>
      </c>
    </row>
    <row r="290" s="11" customFormat="1" ht="25.92" customHeight="1">
      <c r="A290" s="11"/>
      <c r="B290" s="153"/>
      <c r="C290" s="11"/>
      <c r="D290" s="154" t="s">
        <v>76</v>
      </c>
      <c r="E290" s="155" t="s">
        <v>325</v>
      </c>
      <c r="F290" s="155" t="s">
        <v>1969</v>
      </c>
      <c r="G290" s="11"/>
      <c r="H290" s="11"/>
      <c r="I290" s="156"/>
      <c r="J290" s="157">
        <f>BK290</f>
        <v>0</v>
      </c>
      <c r="K290" s="11"/>
      <c r="L290" s="153"/>
      <c r="M290" s="158"/>
      <c r="N290" s="159"/>
      <c r="O290" s="159"/>
      <c r="P290" s="160">
        <f>SUM(P291:P298)</f>
        <v>0</v>
      </c>
      <c r="Q290" s="159"/>
      <c r="R290" s="160">
        <f>SUM(R291:R298)</f>
        <v>0</v>
      </c>
      <c r="S290" s="159"/>
      <c r="T290" s="161">
        <f>SUM(T291:T298)</f>
        <v>0</v>
      </c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R290" s="154" t="s">
        <v>84</v>
      </c>
      <c r="AT290" s="162" t="s">
        <v>76</v>
      </c>
      <c r="AU290" s="162" t="s">
        <v>77</v>
      </c>
      <c r="AY290" s="154" t="s">
        <v>158</v>
      </c>
      <c r="BK290" s="163">
        <f>SUM(BK291:BK298)</f>
        <v>0</v>
      </c>
    </row>
    <row r="291" s="2" customFormat="1" ht="16.5" customHeight="1">
      <c r="A291" s="36"/>
      <c r="B291" s="164"/>
      <c r="C291" s="165" t="s">
        <v>402</v>
      </c>
      <c r="D291" s="165" t="s">
        <v>159</v>
      </c>
      <c r="E291" s="166" t="s">
        <v>1970</v>
      </c>
      <c r="F291" s="167" t="s">
        <v>1971</v>
      </c>
      <c r="G291" s="168" t="s">
        <v>1972</v>
      </c>
      <c r="H291" s="169">
        <v>1</v>
      </c>
      <c r="I291" s="170"/>
      <c r="J291" s="171">
        <f>ROUND(I291*H291,2)</f>
        <v>0</v>
      </c>
      <c r="K291" s="172"/>
      <c r="L291" s="37"/>
      <c r="M291" s="173" t="s">
        <v>1</v>
      </c>
      <c r="N291" s="174" t="s">
        <v>42</v>
      </c>
      <c r="O291" s="75"/>
      <c r="P291" s="175">
        <f>O291*H291</f>
        <v>0</v>
      </c>
      <c r="Q291" s="175">
        <v>0</v>
      </c>
      <c r="R291" s="175">
        <f>Q291*H291</f>
        <v>0</v>
      </c>
      <c r="S291" s="175">
        <v>0</v>
      </c>
      <c r="T291" s="176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177" t="s">
        <v>163</v>
      </c>
      <c r="AT291" s="177" t="s">
        <v>159</v>
      </c>
      <c r="AU291" s="177" t="s">
        <v>84</v>
      </c>
      <c r="AY291" s="17" t="s">
        <v>158</v>
      </c>
      <c r="BE291" s="178">
        <f>IF(N291="základní",J291,0)</f>
        <v>0</v>
      </c>
      <c r="BF291" s="178">
        <f>IF(N291="snížená",J291,0)</f>
        <v>0</v>
      </c>
      <c r="BG291" s="178">
        <f>IF(N291="zákl. přenesená",J291,0)</f>
        <v>0</v>
      </c>
      <c r="BH291" s="178">
        <f>IF(N291="sníž. přenesená",J291,0)</f>
        <v>0</v>
      </c>
      <c r="BI291" s="178">
        <f>IF(N291="nulová",J291,0)</f>
        <v>0</v>
      </c>
      <c r="BJ291" s="17" t="s">
        <v>84</v>
      </c>
      <c r="BK291" s="178">
        <f>ROUND(I291*H291,2)</f>
        <v>0</v>
      </c>
      <c r="BL291" s="17" t="s">
        <v>163</v>
      </c>
      <c r="BM291" s="177" t="s">
        <v>405</v>
      </c>
    </row>
    <row r="292" s="2" customFormat="1" ht="16.5" customHeight="1">
      <c r="A292" s="36"/>
      <c r="B292" s="164"/>
      <c r="C292" s="165" t="s">
        <v>282</v>
      </c>
      <c r="D292" s="165" t="s">
        <v>159</v>
      </c>
      <c r="E292" s="166" t="s">
        <v>1973</v>
      </c>
      <c r="F292" s="167" t="s">
        <v>1974</v>
      </c>
      <c r="G292" s="168" t="s">
        <v>252</v>
      </c>
      <c r="H292" s="169">
        <v>1</v>
      </c>
      <c r="I292" s="170"/>
      <c r="J292" s="171">
        <f>ROUND(I292*H292,2)</f>
        <v>0</v>
      </c>
      <c r="K292" s="172"/>
      <c r="L292" s="37"/>
      <c r="M292" s="173" t="s">
        <v>1</v>
      </c>
      <c r="N292" s="174" t="s">
        <v>42</v>
      </c>
      <c r="O292" s="75"/>
      <c r="P292" s="175">
        <f>O292*H292</f>
        <v>0</v>
      </c>
      <c r="Q292" s="175">
        <v>0</v>
      </c>
      <c r="R292" s="175">
        <f>Q292*H292</f>
        <v>0</v>
      </c>
      <c r="S292" s="175">
        <v>0</v>
      </c>
      <c r="T292" s="176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177" t="s">
        <v>163</v>
      </c>
      <c r="AT292" s="177" t="s">
        <v>159</v>
      </c>
      <c r="AU292" s="177" t="s">
        <v>84</v>
      </c>
      <c r="AY292" s="17" t="s">
        <v>158</v>
      </c>
      <c r="BE292" s="178">
        <f>IF(N292="základní",J292,0)</f>
        <v>0</v>
      </c>
      <c r="BF292" s="178">
        <f>IF(N292="snížená",J292,0)</f>
        <v>0</v>
      </c>
      <c r="BG292" s="178">
        <f>IF(N292="zákl. přenesená",J292,0)</f>
        <v>0</v>
      </c>
      <c r="BH292" s="178">
        <f>IF(N292="sníž. přenesená",J292,0)</f>
        <v>0</v>
      </c>
      <c r="BI292" s="178">
        <f>IF(N292="nulová",J292,0)</f>
        <v>0</v>
      </c>
      <c r="BJ292" s="17" t="s">
        <v>84</v>
      </c>
      <c r="BK292" s="178">
        <f>ROUND(I292*H292,2)</f>
        <v>0</v>
      </c>
      <c r="BL292" s="17" t="s">
        <v>163</v>
      </c>
      <c r="BM292" s="177" t="s">
        <v>408</v>
      </c>
    </row>
    <row r="293" s="2" customFormat="1" ht="16.5" customHeight="1">
      <c r="A293" s="36"/>
      <c r="B293" s="164"/>
      <c r="C293" s="165" t="s">
        <v>411</v>
      </c>
      <c r="D293" s="165" t="s">
        <v>159</v>
      </c>
      <c r="E293" s="166" t="s">
        <v>1975</v>
      </c>
      <c r="F293" s="167" t="s">
        <v>1976</v>
      </c>
      <c r="G293" s="168" t="s">
        <v>252</v>
      </c>
      <c r="H293" s="169">
        <v>1</v>
      </c>
      <c r="I293" s="170"/>
      <c r="J293" s="171">
        <f>ROUND(I293*H293,2)</f>
        <v>0</v>
      </c>
      <c r="K293" s="172"/>
      <c r="L293" s="37"/>
      <c r="M293" s="173" t="s">
        <v>1</v>
      </c>
      <c r="N293" s="174" t="s">
        <v>42</v>
      </c>
      <c r="O293" s="75"/>
      <c r="P293" s="175">
        <f>O293*H293</f>
        <v>0</v>
      </c>
      <c r="Q293" s="175">
        <v>0</v>
      </c>
      <c r="R293" s="175">
        <f>Q293*H293</f>
        <v>0</v>
      </c>
      <c r="S293" s="175">
        <v>0</v>
      </c>
      <c r="T293" s="176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177" t="s">
        <v>163</v>
      </c>
      <c r="AT293" s="177" t="s">
        <v>159</v>
      </c>
      <c r="AU293" s="177" t="s">
        <v>84</v>
      </c>
      <c r="AY293" s="17" t="s">
        <v>158</v>
      </c>
      <c r="BE293" s="178">
        <f>IF(N293="základní",J293,0)</f>
        <v>0</v>
      </c>
      <c r="BF293" s="178">
        <f>IF(N293="snížená",J293,0)</f>
        <v>0</v>
      </c>
      <c r="BG293" s="178">
        <f>IF(N293="zákl. přenesená",J293,0)</f>
        <v>0</v>
      </c>
      <c r="BH293" s="178">
        <f>IF(N293="sníž. přenesená",J293,0)</f>
        <v>0</v>
      </c>
      <c r="BI293" s="178">
        <f>IF(N293="nulová",J293,0)</f>
        <v>0</v>
      </c>
      <c r="BJ293" s="17" t="s">
        <v>84</v>
      </c>
      <c r="BK293" s="178">
        <f>ROUND(I293*H293,2)</f>
        <v>0</v>
      </c>
      <c r="BL293" s="17" t="s">
        <v>163</v>
      </c>
      <c r="BM293" s="177" t="s">
        <v>414</v>
      </c>
    </row>
    <row r="294" s="2" customFormat="1" ht="16.5" customHeight="1">
      <c r="A294" s="36"/>
      <c r="B294" s="164"/>
      <c r="C294" s="165" t="s">
        <v>288</v>
      </c>
      <c r="D294" s="165" t="s">
        <v>159</v>
      </c>
      <c r="E294" s="166" t="s">
        <v>1977</v>
      </c>
      <c r="F294" s="167" t="s">
        <v>1978</v>
      </c>
      <c r="G294" s="168" t="s">
        <v>252</v>
      </c>
      <c r="H294" s="169">
        <v>2</v>
      </c>
      <c r="I294" s="170"/>
      <c r="J294" s="171">
        <f>ROUND(I294*H294,2)</f>
        <v>0</v>
      </c>
      <c r="K294" s="172"/>
      <c r="L294" s="37"/>
      <c r="M294" s="173" t="s">
        <v>1</v>
      </c>
      <c r="N294" s="174" t="s">
        <v>42</v>
      </c>
      <c r="O294" s="75"/>
      <c r="P294" s="175">
        <f>O294*H294</f>
        <v>0</v>
      </c>
      <c r="Q294" s="175">
        <v>0</v>
      </c>
      <c r="R294" s="175">
        <f>Q294*H294</f>
        <v>0</v>
      </c>
      <c r="S294" s="175">
        <v>0</v>
      </c>
      <c r="T294" s="176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177" t="s">
        <v>163</v>
      </c>
      <c r="AT294" s="177" t="s">
        <v>159</v>
      </c>
      <c r="AU294" s="177" t="s">
        <v>84</v>
      </c>
      <c r="AY294" s="17" t="s">
        <v>158</v>
      </c>
      <c r="BE294" s="178">
        <f>IF(N294="základní",J294,0)</f>
        <v>0</v>
      </c>
      <c r="BF294" s="178">
        <f>IF(N294="snížená",J294,0)</f>
        <v>0</v>
      </c>
      <c r="BG294" s="178">
        <f>IF(N294="zákl. přenesená",J294,0)</f>
        <v>0</v>
      </c>
      <c r="BH294" s="178">
        <f>IF(N294="sníž. přenesená",J294,0)</f>
        <v>0</v>
      </c>
      <c r="BI294" s="178">
        <f>IF(N294="nulová",J294,0)</f>
        <v>0</v>
      </c>
      <c r="BJ294" s="17" t="s">
        <v>84</v>
      </c>
      <c r="BK294" s="178">
        <f>ROUND(I294*H294,2)</f>
        <v>0</v>
      </c>
      <c r="BL294" s="17" t="s">
        <v>163</v>
      </c>
      <c r="BM294" s="177" t="s">
        <v>418</v>
      </c>
    </row>
    <row r="295" s="2" customFormat="1" ht="16.5" customHeight="1">
      <c r="A295" s="36"/>
      <c r="B295" s="164"/>
      <c r="C295" s="165" t="s">
        <v>419</v>
      </c>
      <c r="D295" s="165" t="s">
        <v>159</v>
      </c>
      <c r="E295" s="166" t="s">
        <v>1979</v>
      </c>
      <c r="F295" s="167" t="s">
        <v>1980</v>
      </c>
      <c r="G295" s="168" t="s">
        <v>252</v>
      </c>
      <c r="H295" s="169">
        <v>2</v>
      </c>
      <c r="I295" s="170"/>
      <c r="J295" s="171">
        <f>ROUND(I295*H295,2)</f>
        <v>0</v>
      </c>
      <c r="K295" s="172"/>
      <c r="L295" s="37"/>
      <c r="M295" s="173" t="s">
        <v>1</v>
      </c>
      <c r="N295" s="174" t="s">
        <v>42</v>
      </c>
      <c r="O295" s="75"/>
      <c r="P295" s="175">
        <f>O295*H295</f>
        <v>0</v>
      </c>
      <c r="Q295" s="175">
        <v>0</v>
      </c>
      <c r="R295" s="175">
        <f>Q295*H295</f>
        <v>0</v>
      </c>
      <c r="S295" s="175">
        <v>0</v>
      </c>
      <c r="T295" s="176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177" t="s">
        <v>163</v>
      </c>
      <c r="AT295" s="177" t="s">
        <v>159</v>
      </c>
      <c r="AU295" s="177" t="s">
        <v>84</v>
      </c>
      <c r="AY295" s="17" t="s">
        <v>158</v>
      </c>
      <c r="BE295" s="178">
        <f>IF(N295="základní",J295,0)</f>
        <v>0</v>
      </c>
      <c r="BF295" s="178">
        <f>IF(N295="snížená",J295,0)</f>
        <v>0</v>
      </c>
      <c r="BG295" s="178">
        <f>IF(N295="zákl. přenesená",J295,0)</f>
        <v>0</v>
      </c>
      <c r="BH295" s="178">
        <f>IF(N295="sníž. přenesená",J295,0)</f>
        <v>0</v>
      </c>
      <c r="BI295" s="178">
        <f>IF(N295="nulová",J295,0)</f>
        <v>0</v>
      </c>
      <c r="BJ295" s="17" t="s">
        <v>84</v>
      </c>
      <c r="BK295" s="178">
        <f>ROUND(I295*H295,2)</f>
        <v>0</v>
      </c>
      <c r="BL295" s="17" t="s">
        <v>163</v>
      </c>
      <c r="BM295" s="177" t="s">
        <v>422</v>
      </c>
    </row>
    <row r="296" s="2" customFormat="1" ht="16.5" customHeight="1">
      <c r="A296" s="36"/>
      <c r="B296" s="164"/>
      <c r="C296" s="165" t="s">
        <v>293</v>
      </c>
      <c r="D296" s="165" t="s">
        <v>159</v>
      </c>
      <c r="E296" s="166" t="s">
        <v>1981</v>
      </c>
      <c r="F296" s="167" t="s">
        <v>1982</v>
      </c>
      <c r="G296" s="168" t="s">
        <v>252</v>
      </c>
      <c r="H296" s="169">
        <v>1</v>
      </c>
      <c r="I296" s="170"/>
      <c r="J296" s="171">
        <f>ROUND(I296*H296,2)</f>
        <v>0</v>
      </c>
      <c r="K296" s="172"/>
      <c r="L296" s="37"/>
      <c r="M296" s="173" t="s">
        <v>1</v>
      </c>
      <c r="N296" s="174" t="s">
        <v>42</v>
      </c>
      <c r="O296" s="75"/>
      <c r="P296" s="175">
        <f>O296*H296</f>
        <v>0</v>
      </c>
      <c r="Q296" s="175">
        <v>0</v>
      </c>
      <c r="R296" s="175">
        <f>Q296*H296</f>
        <v>0</v>
      </c>
      <c r="S296" s="175">
        <v>0</v>
      </c>
      <c r="T296" s="176">
        <f>S296*H296</f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177" t="s">
        <v>163</v>
      </c>
      <c r="AT296" s="177" t="s">
        <v>159</v>
      </c>
      <c r="AU296" s="177" t="s">
        <v>84</v>
      </c>
      <c r="AY296" s="17" t="s">
        <v>158</v>
      </c>
      <c r="BE296" s="178">
        <f>IF(N296="základní",J296,0)</f>
        <v>0</v>
      </c>
      <c r="BF296" s="178">
        <f>IF(N296="snížená",J296,0)</f>
        <v>0</v>
      </c>
      <c r="BG296" s="178">
        <f>IF(N296="zákl. přenesená",J296,0)</f>
        <v>0</v>
      </c>
      <c r="BH296" s="178">
        <f>IF(N296="sníž. přenesená",J296,0)</f>
        <v>0</v>
      </c>
      <c r="BI296" s="178">
        <f>IF(N296="nulová",J296,0)</f>
        <v>0</v>
      </c>
      <c r="BJ296" s="17" t="s">
        <v>84</v>
      </c>
      <c r="BK296" s="178">
        <f>ROUND(I296*H296,2)</f>
        <v>0</v>
      </c>
      <c r="BL296" s="17" t="s">
        <v>163</v>
      </c>
      <c r="BM296" s="177" t="s">
        <v>424</v>
      </c>
    </row>
    <row r="297" s="2" customFormat="1" ht="16.5" customHeight="1">
      <c r="A297" s="36"/>
      <c r="B297" s="164"/>
      <c r="C297" s="165" t="s">
        <v>425</v>
      </c>
      <c r="D297" s="165" t="s">
        <v>159</v>
      </c>
      <c r="E297" s="166" t="s">
        <v>1983</v>
      </c>
      <c r="F297" s="167" t="s">
        <v>1984</v>
      </c>
      <c r="G297" s="168" t="s">
        <v>252</v>
      </c>
      <c r="H297" s="169">
        <v>1</v>
      </c>
      <c r="I297" s="170"/>
      <c r="J297" s="171">
        <f>ROUND(I297*H297,2)</f>
        <v>0</v>
      </c>
      <c r="K297" s="172"/>
      <c r="L297" s="37"/>
      <c r="M297" s="173" t="s">
        <v>1</v>
      </c>
      <c r="N297" s="174" t="s">
        <v>42</v>
      </c>
      <c r="O297" s="75"/>
      <c r="P297" s="175">
        <f>O297*H297</f>
        <v>0</v>
      </c>
      <c r="Q297" s="175">
        <v>0</v>
      </c>
      <c r="R297" s="175">
        <f>Q297*H297</f>
        <v>0</v>
      </c>
      <c r="S297" s="175">
        <v>0</v>
      </c>
      <c r="T297" s="176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177" t="s">
        <v>163</v>
      </c>
      <c r="AT297" s="177" t="s">
        <v>159</v>
      </c>
      <c r="AU297" s="177" t="s">
        <v>84</v>
      </c>
      <c r="AY297" s="17" t="s">
        <v>158</v>
      </c>
      <c r="BE297" s="178">
        <f>IF(N297="základní",J297,0)</f>
        <v>0</v>
      </c>
      <c r="BF297" s="178">
        <f>IF(N297="snížená",J297,0)</f>
        <v>0</v>
      </c>
      <c r="BG297" s="178">
        <f>IF(N297="zákl. přenesená",J297,0)</f>
        <v>0</v>
      </c>
      <c r="BH297" s="178">
        <f>IF(N297="sníž. přenesená",J297,0)</f>
        <v>0</v>
      </c>
      <c r="BI297" s="178">
        <f>IF(N297="nulová",J297,0)</f>
        <v>0</v>
      </c>
      <c r="BJ297" s="17" t="s">
        <v>84</v>
      </c>
      <c r="BK297" s="178">
        <f>ROUND(I297*H297,2)</f>
        <v>0</v>
      </c>
      <c r="BL297" s="17" t="s">
        <v>163</v>
      </c>
      <c r="BM297" s="177" t="s">
        <v>428</v>
      </c>
    </row>
    <row r="298" s="2" customFormat="1" ht="16.5" customHeight="1">
      <c r="A298" s="36"/>
      <c r="B298" s="164"/>
      <c r="C298" s="165" t="s">
        <v>296</v>
      </c>
      <c r="D298" s="165" t="s">
        <v>159</v>
      </c>
      <c r="E298" s="166" t="s">
        <v>1985</v>
      </c>
      <c r="F298" s="167" t="s">
        <v>1986</v>
      </c>
      <c r="G298" s="168" t="s">
        <v>252</v>
      </c>
      <c r="H298" s="169">
        <v>1</v>
      </c>
      <c r="I298" s="170"/>
      <c r="J298" s="171">
        <f>ROUND(I298*H298,2)</f>
        <v>0</v>
      </c>
      <c r="K298" s="172"/>
      <c r="L298" s="37"/>
      <c r="M298" s="173" t="s">
        <v>1</v>
      </c>
      <c r="N298" s="174" t="s">
        <v>42</v>
      </c>
      <c r="O298" s="75"/>
      <c r="P298" s="175">
        <f>O298*H298</f>
        <v>0</v>
      </c>
      <c r="Q298" s="175">
        <v>0</v>
      </c>
      <c r="R298" s="175">
        <f>Q298*H298</f>
        <v>0</v>
      </c>
      <c r="S298" s="175">
        <v>0</v>
      </c>
      <c r="T298" s="176">
        <f>S298*H298</f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177" t="s">
        <v>163</v>
      </c>
      <c r="AT298" s="177" t="s">
        <v>159</v>
      </c>
      <c r="AU298" s="177" t="s">
        <v>84</v>
      </c>
      <c r="AY298" s="17" t="s">
        <v>158</v>
      </c>
      <c r="BE298" s="178">
        <f>IF(N298="základní",J298,0)</f>
        <v>0</v>
      </c>
      <c r="BF298" s="178">
        <f>IF(N298="snížená",J298,0)</f>
        <v>0</v>
      </c>
      <c r="BG298" s="178">
        <f>IF(N298="zákl. přenesená",J298,0)</f>
        <v>0</v>
      </c>
      <c r="BH298" s="178">
        <f>IF(N298="sníž. přenesená",J298,0)</f>
        <v>0</v>
      </c>
      <c r="BI298" s="178">
        <f>IF(N298="nulová",J298,0)</f>
        <v>0</v>
      </c>
      <c r="BJ298" s="17" t="s">
        <v>84</v>
      </c>
      <c r="BK298" s="178">
        <f>ROUND(I298*H298,2)</f>
        <v>0</v>
      </c>
      <c r="BL298" s="17" t="s">
        <v>163</v>
      </c>
      <c r="BM298" s="177" t="s">
        <v>432</v>
      </c>
    </row>
    <row r="299" s="11" customFormat="1" ht="25.92" customHeight="1">
      <c r="A299" s="11"/>
      <c r="B299" s="153"/>
      <c r="C299" s="11"/>
      <c r="D299" s="154" t="s">
        <v>76</v>
      </c>
      <c r="E299" s="155" t="s">
        <v>335</v>
      </c>
      <c r="F299" s="155" t="s">
        <v>336</v>
      </c>
      <c r="G299" s="11"/>
      <c r="H299" s="11"/>
      <c r="I299" s="156"/>
      <c r="J299" s="157">
        <f>BK299</f>
        <v>0</v>
      </c>
      <c r="K299" s="11"/>
      <c r="L299" s="153"/>
      <c r="M299" s="158"/>
      <c r="N299" s="159"/>
      <c r="O299" s="159"/>
      <c r="P299" s="160">
        <f>P300</f>
        <v>0</v>
      </c>
      <c r="Q299" s="159"/>
      <c r="R299" s="160">
        <f>R300</f>
        <v>0</v>
      </c>
      <c r="S299" s="159"/>
      <c r="T299" s="161">
        <f>T300</f>
        <v>0</v>
      </c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R299" s="154" t="s">
        <v>84</v>
      </c>
      <c r="AT299" s="162" t="s">
        <v>76</v>
      </c>
      <c r="AU299" s="162" t="s">
        <v>77</v>
      </c>
      <c r="AY299" s="154" t="s">
        <v>158</v>
      </c>
      <c r="BK299" s="163">
        <f>BK300</f>
        <v>0</v>
      </c>
    </row>
    <row r="300" s="2" customFormat="1" ht="16.5" customHeight="1">
      <c r="A300" s="36"/>
      <c r="B300" s="164"/>
      <c r="C300" s="165" t="s">
        <v>434</v>
      </c>
      <c r="D300" s="165" t="s">
        <v>159</v>
      </c>
      <c r="E300" s="166" t="s">
        <v>1987</v>
      </c>
      <c r="F300" s="167" t="s">
        <v>1988</v>
      </c>
      <c r="G300" s="168" t="s">
        <v>233</v>
      </c>
      <c r="H300" s="169">
        <v>456.53399999999999</v>
      </c>
      <c r="I300" s="170"/>
      <c r="J300" s="171">
        <f>ROUND(I300*H300,2)</f>
        <v>0</v>
      </c>
      <c r="K300" s="172"/>
      <c r="L300" s="37"/>
      <c r="M300" s="173" t="s">
        <v>1</v>
      </c>
      <c r="N300" s="174" t="s">
        <v>42</v>
      </c>
      <c r="O300" s="75"/>
      <c r="P300" s="175">
        <f>O300*H300</f>
        <v>0</v>
      </c>
      <c r="Q300" s="175">
        <v>0</v>
      </c>
      <c r="R300" s="175">
        <f>Q300*H300</f>
        <v>0</v>
      </c>
      <c r="S300" s="175">
        <v>0</v>
      </c>
      <c r="T300" s="176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177" t="s">
        <v>163</v>
      </c>
      <c r="AT300" s="177" t="s">
        <v>159</v>
      </c>
      <c r="AU300" s="177" t="s">
        <v>84</v>
      </c>
      <c r="AY300" s="17" t="s">
        <v>158</v>
      </c>
      <c r="BE300" s="178">
        <f>IF(N300="základní",J300,0)</f>
        <v>0</v>
      </c>
      <c r="BF300" s="178">
        <f>IF(N300="snížená",J300,0)</f>
        <v>0</v>
      </c>
      <c r="BG300" s="178">
        <f>IF(N300="zákl. přenesená",J300,0)</f>
        <v>0</v>
      </c>
      <c r="BH300" s="178">
        <f>IF(N300="sníž. přenesená",J300,0)</f>
        <v>0</v>
      </c>
      <c r="BI300" s="178">
        <f>IF(N300="nulová",J300,0)</f>
        <v>0</v>
      </c>
      <c r="BJ300" s="17" t="s">
        <v>84</v>
      </c>
      <c r="BK300" s="178">
        <f>ROUND(I300*H300,2)</f>
        <v>0</v>
      </c>
      <c r="BL300" s="17" t="s">
        <v>163</v>
      </c>
      <c r="BM300" s="177" t="s">
        <v>437</v>
      </c>
    </row>
    <row r="301" s="11" customFormat="1" ht="25.92" customHeight="1">
      <c r="A301" s="11"/>
      <c r="B301" s="153"/>
      <c r="C301" s="11"/>
      <c r="D301" s="154" t="s">
        <v>76</v>
      </c>
      <c r="E301" s="155" t="s">
        <v>340</v>
      </c>
      <c r="F301" s="155" t="s">
        <v>341</v>
      </c>
      <c r="G301" s="11"/>
      <c r="H301" s="11"/>
      <c r="I301" s="156"/>
      <c r="J301" s="157">
        <f>BK301</f>
        <v>0</v>
      </c>
      <c r="K301" s="11"/>
      <c r="L301" s="153"/>
      <c r="M301" s="158"/>
      <c r="N301" s="159"/>
      <c r="O301" s="159"/>
      <c r="P301" s="160">
        <f>SUM(P302:P310)</f>
        <v>0</v>
      </c>
      <c r="Q301" s="159"/>
      <c r="R301" s="160">
        <f>SUM(R302:R310)</f>
        <v>0</v>
      </c>
      <c r="S301" s="159"/>
      <c r="T301" s="161">
        <f>SUM(T302:T310)</f>
        <v>0</v>
      </c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R301" s="154" t="s">
        <v>86</v>
      </c>
      <c r="AT301" s="162" t="s">
        <v>76</v>
      </c>
      <c r="AU301" s="162" t="s">
        <v>77</v>
      </c>
      <c r="AY301" s="154" t="s">
        <v>158</v>
      </c>
      <c r="BK301" s="163">
        <f>SUM(BK302:BK310)</f>
        <v>0</v>
      </c>
    </row>
    <row r="302" s="2" customFormat="1" ht="37.8" customHeight="1">
      <c r="A302" s="36"/>
      <c r="B302" s="164"/>
      <c r="C302" s="165" t="s">
        <v>273</v>
      </c>
      <c r="D302" s="165" t="s">
        <v>159</v>
      </c>
      <c r="E302" s="166" t="s">
        <v>1989</v>
      </c>
      <c r="F302" s="167" t="s">
        <v>1990</v>
      </c>
      <c r="G302" s="168" t="s">
        <v>203</v>
      </c>
      <c r="H302" s="169">
        <v>7.7199999999999998</v>
      </c>
      <c r="I302" s="170"/>
      <c r="J302" s="171">
        <f>ROUND(I302*H302,2)</f>
        <v>0</v>
      </c>
      <c r="K302" s="172"/>
      <c r="L302" s="37"/>
      <c r="M302" s="173" t="s">
        <v>1</v>
      </c>
      <c r="N302" s="174" t="s">
        <v>42</v>
      </c>
      <c r="O302" s="75"/>
      <c r="P302" s="175">
        <f>O302*H302</f>
        <v>0</v>
      </c>
      <c r="Q302" s="175">
        <v>0</v>
      </c>
      <c r="R302" s="175">
        <f>Q302*H302</f>
        <v>0</v>
      </c>
      <c r="S302" s="175">
        <v>0</v>
      </c>
      <c r="T302" s="176">
        <f>S302*H302</f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177" t="s">
        <v>192</v>
      </c>
      <c r="AT302" s="177" t="s">
        <v>159</v>
      </c>
      <c r="AU302" s="177" t="s">
        <v>84</v>
      </c>
      <c r="AY302" s="17" t="s">
        <v>158</v>
      </c>
      <c r="BE302" s="178">
        <f>IF(N302="základní",J302,0)</f>
        <v>0</v>
      </c>
      <c r="BF302" s="178">
        <f>IF(N302="snížená",J302,0)</f>
        <v>0</v>
      </c>
      <c r="BG302" s="178">
        <f>IF(N302="zákl. přenesená",J302,0)</f>
        <v>0</v>
      </c>
      <c r="BH302" s="178">
        <f>IF(N302="sníž. přenesená",J302,0)</f>
        <v>0</v>
      </c>
      <c r="BI302" s="178">
        <f>IF(N302="nulová",J302,0)</f>
        <v>0</v>
      </c>
      <c r="BJ302" s="17" t="s">
        <v>84</v>
      </c>
      <c r="BK302" s="178">
        <f>ROUND(I302*H302,2)</f>
        <v>0</v>
      </c>
      <c r="BL302" s="17" t="s">
        <v>192</v>
      </c>
      <c r="BM302" s="177" t="s">
        <v>440</v>
      </c>
    </row>
    <row r="303" s="12" customFormat="1">
      <c r="A303" s="12"/>
      <c r="B303" s="179"/>
      <c r="C303" s="12"/>
      <c r="D303" s="180" t="s">
        <v>164</v>
      </c>
      <c r="E303" s="181" t="s">
        <v>1</v>
      </c>
      <c r="F303" s="182" t="s">
        <v>1991</v>
      </c>
      <c r="G303" s="12"/>
      <c r="H303" s="183">
        <v>7.1200000000000001</v>
      </c>
      <c r="I303" s="184"/>
      <c r="J303" s="12"/>
      <c r="K303" s="12"/>
      <c r="L303" s="179"/>
      <c r="M303" s="185"/>
      <c r="N303" s="186"/>
      <c r="O303" s="186"/>
      <c r="P303" s="186"/>
      <c r="Q303" s="186"/>
      <c r="R303" s="186"/>
      <c r="S303" s="186"/>
      <c r="T303" s="187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T303" s="181" t="s">
        <v>164</v>
      </c>
      <c r="AU303" s="181" t="s">
        <v>84</v>
      </c>
      <c r="AV303" s="12" t="s">
        <v>86</v>
      </c>
      <c r="AW303" s="12" t="s">
        <v>34</v>
      </c>
      <c r="AX303" s="12" t="s">
        <v>77</v>
      </c>
      <c r="AY303" s="181" t="s">
        <v>158</v>
      </c>
    </row>
    <row r="304" s="12" customFormat="1">
      <c r="A304" s="12"/>
      <c r="B304" s="179"/>
      <c r="C304" s="12"/>
      <c r="D304" s="180" t="s">
        <v>164</v>
      </c>
      <c r="E304" s="181" t="s">
        <v>1</v>
      </c>
      <c r="F304" s="182" t="s">
        <v>1992</v>
      </c>
      <c r="G304" s="12"/>
      <c r="H304" s="183">
        <v>0.59999999999999998</v>
      </c>
      <c r="I304" s="184"/>
      <c r="J304" s="12"/>
      <c r="K304" s="12"/>
      <c r="L304" s="179"/>
      <c r="M304" s="185"/>
      <c r="N304" s="186"/>
      <c r="O304" s="186"/>
      <c r="P304" s="186"/>
      <c r="Q304" s="186"/>
      <c r="R304" s="186"/>
      <c r="S304" s="186"/>
      <c r="T304" s="187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T304" s="181" t="s">
        <v>164</v>
      </c>
      <c r="AU304" s="181" t="s">
        <v>84</v>
      </c>
      <c r="AV304" s="12" t="s">
        <v>86</v>
      </c>
      <c r="AW304" s="12" t="s">
        <v>34</v>
      </c>
      <c r="AX304" s="12" t="s">
        <v>77</v>
      </c>
      <c r="AY304" s="181" t="s">
        <v>158</v>
      </c>
    </row>
    <row r="305" s="13" customFormat="1">
      <c r="A305" s="13"/>
      <c r="B305" s="188"/>
      <c r="C305" s="13"/>
      <c r="D305" s="180" t="s">
        <v>164</v>
      </c>
      <c r="E305" s="189" t="s">
        <v>1</v>
      </c>
      <c r="F305" s="190" t="s">
        <v>166</v>
      </c>
      <c r="G305" s="13"/>
      <c r="H305" s="191">
        <v>7.7199999999999998</v>
      </c>
      <c r="I305" s="192"/>
      <c r="J305" s="13"/>
      <c r="K305" s="13"/>
      <c r="L305" s="188"/>
      <c r="M305" s="193"/>
      <c r="N305" s="194"/>
      <c r="O305" s="194"/>
      <c r="P305" s="194"/>
      <c r="Q305" s="194"/>
      <c r="R305" s="194"/>
      <c r="S305" s="194"/>
      <c r="T305" s="195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189" t="s">
        <v>164</v>
      </c>
      <c r="AU305" s="189" t="s">
        <v>84</v>
      </c>
      <c r="AV305" s="13" t="s">
        <v>163</v>
      </c>
      <c r="AW305" s="13" t="s">
        <v>34</v>
      </c>
      <c r="AX305" s="13" t="s">
        <v>84</v>
      </c>
      <c r="AY305" s="189" t="s">
        <v>158</v>
      </c>
    </row>
    <row r="306" s="2" customFormat="1" ht="37.8" customHeight="1">
      <c r="A306" s="36"/>
      <c r="B306" s="164"/>
      <c r="C306" s="165" t="s">
        <v>284</v>
      </c>
      <c r="D306" s="165" t="s">
        <v>159</v>
      </c>
      <c r="E306" s="166" t="s">
        <v>1993</v>
      </c>
      <c r="F306" s="167" t="s">
        <v>1994</v>
      </c>
      <c r="G306" s="168" t="s">
        <v>203</v>
      </c>
      <c r="H306" s="169">
        <v>7.7199999999999998</v>
      </c>
      <c r="I306" s="170"/>
      <c r="J306" s="171">
        <f>ROUND(I306*H306,2)</f>
        <v>0</v>
      </c>
      <c r="K306" s="172"/>
      <c r="L306" s="37"/>
      <c r="M306" s="173" t="s">
        <v>1</v>
      </c>
      <c r="N306" s="174" t="s">
        <v>42</v>
      </c>
      <c r="O306" s="75"/>
      <c r="P306" s="175">
        <f>O306*H306</f>
        <v>0</v>
      </c>
      <c r="Q306" s="175">
        <v>0</v>
      </c>
      <c r="R306" s="175">
        <f>Q306*H306</f>
        <v>0</v>
      </c>
      <c r="S306" s="175">
        <v>0</v>
      </c>
      <c r="T306" s="176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177" t="s">
        <v>192</v>
      </c>
      <c r="AT306" s="177" t="s">
        <v>159</v>
      </c>
      <c r="AU306" s="177" t="s">
        <v>84</v>
      </c>
      <c r="AY306" s="17" t="s">
        <v>158</v>
      </c>
      <c r="BE306" s="178">
        <f>IF(N306="základní",J306,0)</f>
        <v>0</v>
      </c>
      <c r="BF306" s="178">
        <f>IF(N306="snížená",J306,0)</f>
        <v>0</v>
      </c>
      <c r="BG306" s="178">
        <f>IF(N306="zákl. přenesená",J306,0)</f>
        <v>0</v>
      </c>
      <c r="BH306" s="178">
        <f>IF(N306="sníž. přenesená",J306,0)</f>
        <v>0</v>
      </c>
      <c r="BI306" s="178">
        <f>IF(N306="nulová",J306,0)</f>
        <v>0</v>
      </c>
      <c r="BJ306" s="17" t="s">
        <v>84</v>
      </c>
      <c r="BK306" s="178">
        <f>ROUND(I306*H306,2)</f>
        <v>0</v>
      </c>
      <c r="BL306" s="17" t="s">
        <v>192</v>
      </c>
      <c r="BM306" s="177" t="s">
        <v>444</v>
      </c>
    </row>
    <row r="307" s="12" customFormat="1">
      <c r="A307" s="12"/>
      <c r="B307" s="179"/>
      <c r="C307" s="12"/>
      <c r="D307" s="180" t="s">
        <v>164</v>
      </c>
      <c r="E307" s="181" t="s">
        <v>1</v>
      </c>
      <c r="F307" s="182" t="s">
        <v>1995</v>
      </c>
      <c r="G307" s="12"/>
      <c r="H307" s="183">
        <v>7.1200000000000001</v>
      </c>
      <c r="I307" s="184"/>
      <c r="J307" s="12"/>
      <c r="K307" s="12"/>
      <c r="L307" s="179"/>
      <c r="M307" s="185"/>
      <c r="N307" s="186"/>
      <c r="O307" s="186"/>
      <c r="P307" s="186"/>
      <c r="Q307" s="186"/>
      <c r="R307" s="186"/>
      <c r="S307" s="186"/>
      <c r="T307" s="187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T307" s="181" t="s">
        <v>164</v>
      </c>
      <c r="AU307" s="181" t="s">
        <v>84</v>
      </c>
      <c r="AV307" s="12" t="s">
        <v>86</v>
      </c>
      <c r="AW307" s="12" t="s">
        <v>34</v>
      </c>
      <c r="AX307" s="12" t="s">
        <v>77</v>
      </c>
      <c r="AY307" s="181" t="s">
        <v>158</v>
      </c>
    </row>
    <row r="308" s="12" customFormat="1">
      <c r="A308" s="12"/>
      <c r="B308" s="179"/>
      <c r="C308" s="12"/>
      <c r="D308" s="180" t="s">
        <v>164</v>
      </c>
      <c r="E308" s="181" t="s">
        <v>1</v>
      </c>
      <c r="F308" s="182" t="s">
        <v>1992</v>
      </c>
      <c r="G308" s="12"/>
      <c r="H308" s="183">
        <v>0.59999999999999998</v>
      </c>
      <c r="I308" s="184"/>
      <c r="J308" s="12"/>
      <c r="K308" s="12"/>
      <c r="L308" s="179"/>
      <c r="M308" s="185"/>
      <c r="N308" s="186"/>
      <c r="O308" s="186"/>
      <c r="P308" s="186"/>
      <c r="Q308" s="186"/>
      <c r="R308" s="186"/>
      <c r="S308" s="186"/>
      <c r="T308" s="187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T308" s="181" t="s">
        <v>164</v>
      </c>
      <c r="AU308" s="181" t="s">
        <v>84</v>
      </c>
      <c r="AV308" s="12" t="s">
        <v>86</v>
      </c>
      <c r="AW308" s="12" t="s">
        <v>34</v>
      </c>
      <c r="AX308" s="12" t="s">
        <v>77</v>
      </c>
      <c r="AY308" s="181" t="s">
        <v>158</v>
      </c>
    </row>
    <row r="309" s="13" customFormat="1">
      <c r="A309" s="13"/>
      <c r="B309" s="188"/>
      <c r="C309" s="13"/>
      <c r="D309" s="180" t="s">
        <v>164</v>
      </c>
      <c r="E309" s="189" t="s">
        <v>1</v>
      </c>
      <c r="F309" s="190" t="s">
        <v>166</v>
      </c>
      <c r="G309" s="13"/>
      <c r="H309" s="191">
        <v>7.7199999999999998</v>
      </c>
      <c r="I309" s="192"/>
      <c r="J309" s="13"/>
      <c r="K309" s="13"/>
      <c r="L309" s="188"/>
      <c r="M309" s="193"/>
      <c r="N309" s="194"/>
      <c r="O309" s="194"/>
      <c r="P309" s="194"/>
      <c r="Q309" s="194"/>
      <c r="R309" s="194"/>
      <c r="S309" s="194"/>
      <c r="T309" s="19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189" t="s">
        <v>164</v>
      </c>
      <c r="AU309" s="189" t="s">
        <v>84</v>
      </c>
      <c r="AV309" s="13" t="s">
        <v>163</v>
      </c>
      <c r="AW309" s="13" t="s">
        <v>34</v>
      </c>
      <c r="AX309" s="13" t="s">
        <v>84</v>
      </c>
      <c r="AY309" s="189" t="s">
        <v>158</v>
      </c>
    </row>
    <row r="310" s="2" customFormat="1" ht="21.75" customHeight="1">
      <c r="A310" s="36"/>
      <c r="B310" s="164"/>
      <c r="C310" s="165" t="s">
        <v>305</v>
      </c>
      <c r="D310" s="165" t="s">
        <v>159</v>
      </c>
      <c r="E310" s="166" t="s">
        <v>1996</v>
      </c>
      <c r="F310" s="167" t="s">
        <v>361</v>
      </c>
      <c r="G310" s="168" t="s">
        <v>233</v>
      </c>
      <c r="H310" s="169">
        <v>0.045999999999999999</v>
      </c>
      <c r="I310" s="170"/>
      <c r="J310" s="171">
        <f>ROUND(I310*H310,2)</f>
        <v>0</v>
      </c>
      <c r="K310" s="172"/>
      <c r="L310" s="37"/>
      <c r="M310" s="173" t="s">
        <v>1</v>
      </c>
      <c r="N310" s="174" t="s">
        <v>42</v>
      </c>
      <c r="O310" s="75"/>
      <c r="P310" s="175">
        <f>O310*H310</f>
        <v>0</v>
      </c>
      <c r="Q310" s="175">
        <v>0</v>
      </c>
      <c r="R310" s="175">
        <f>Q310*H310</f>
        <v>0</v>
      </c>
      <c r="S310" s="175">
        <v>0</v>
      </c>
      <c r="T310" s="176">
        <f>S310*H310</f>
        <v>0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177" t="s">
        <v>192</v>
      </c>
      <c r="AT310" s="177" t="s">
        <v>159</v>
      </c>
      <c r="AU310" s="177" t="s">
        <v>84</v>
      </c>
      <c r="AY310" s="17" t="s">
        <v>158</v>
      </c>
      <c r="BE310" s="178">
        <f>IF(N310="základní",J310,0)</f>
        <v>0</v>
      </c>
      <c r="BF310" s="178">
        <f>IF(N310="snížená",J310,0)</f>
        <v>0</v>
      </c>
      <c r="BG310" s="178">
        <f>IF(N310="zákl. přenesená",J310,0)</f>
        <v>0</v>
      </c>
      <c r="BH310" s="178">
        <f>IF(N310="sníž. přenesená",J310,0)</f>
        <v>0</v>
      </c>
      <c r="BI310" s="178">
        <f>IF(N310="nulová",J310,0)</f>
        <v>0</v>
      </c>
      <c r="BJ310" s="17" t="s">
        <v>84</v>
      </c>
      <c r="BK310" s="178">
        <f>ROUND(I310*H310,2)</f>
        <v>0</v>
      </c>
      <c r="BL310" s="17" t="s">
        <v>192</v>
      </c>
      <c r="BM310" s="177" t="s">
        <v>447</v>
      </c>
    </row>
    <row r="311" s="11" customFormat="1" ht="25.92" customHeight="1">
      <c r="A311" s="11"/>
      <c r="B311" s="153"/>
      <c r="C311" s="11"/>
      <c r="D311" s="154" t="s">
        <v>76</v>
      </c>
      <c r="E311" s="155" t="s">
        <v>624</v>
      </c>
      <c r="F311" s="155" t="s">
        <v>625</v>
      </c>
      <c r="G311" s="11"/>
      <c r="H311" s="11"/>
      <c r="I311" s="156"/>
      <c r="J311" s="157">
        <f>BK311</f>
        <v>0</v>
      </c>
      <c r="K311" s="11"/>
      <c r="L311" s="153"/>
      <c r="M311" s="158"/>
      <c r="N311" s="159"/>
      <c r="O311" s="159"/>
      <c r="P311" s="160">
        <f>SUM(P312:P321)</f>
        <v>0</v>
      </c>
      <c r="Q311" s="159"/>
      <c r="R311" s="160">
        <f>SUM(R312:R321)</f>
        <v>0</v>
      </c>
      <c r="S311" s="159"/>
      <c r="T311" s="161">
        <f>SUM(T312:T321)</f>
        <v>0</v>
      </c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R311" s="154" t="s">
        <v>86</v>
      </c>
      <c r="AT311" s="162" t="s">
        <v>76</v>
      </c>
      <c r="AU311" s="162" t="s">
        <v>77</v>
      </c>
      <c r="AY311" s="154" t="s">
        <v>158</v>
      </c>
      <c r="BK311" s="163">
        <f>SUM(BK312:BK321)</f>
        <v>0</v>
      </c>
    </row>
    <row r="312" s="2" customFormat="1" ht="16.5" customHeight="1">
      <c r="A312" s="36"/>
      <c r="B312" s="164"/>
      <c r="C312" s="165" t="s">
        <v>450</v>
      </c>
      <c r="D312" s="165" t="s">
        <v>159</v>
      </c>
      <c r="E312" s="166" t="s">
        <v>1997</v>
      </c>
      <c r="F312" s="167" t="s">
        <v>1998</v>
      </c>
      <c r="G312" s="168" t="s">
        <v>247</v>
      </c>
      <c r="H312" s="169">
        <v>7.7999999999999998</v>
      </c>
      <c r="I312" s="170"/>
      <c r="J312" s="171">
        <f>ROUND(I312*H312,2)</f>
        <v>0</v>
      </c>
      <c r="K312" s="172"/>
      <c r="L312" s="37"/>
      <c r="M312" s="173" t="s">
        <v>1</v>
      </c>
      <c r="N312" s="174" t="s">
        <v>42</v>
      </c>
      <c r="O312" s="75"/>
      <c r="P312" s="175">
        <f>O312*H312</f>
        <v>0</v>
      </c>
      <c r="Q312" s="175">
        <v>0</v>
      </c>
      <c r="R312" s="175">
        <f>Q312*H312</f>
        <v>0</v>
      </c>
      <c r="S312" s="175">
        <v>0</v>
      </c>
      <c r="T312" s="176">
        <f>S312*H312</f>
        <v>0</v>
      </c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R312" s="177" t="s">
        <v>192</v>
      </c>
      <c r="AT312" s="177" t="s">
        <v>159</v>
      </c>
      <c r="AU312" s="177" t="s">
        <v>84</v>
      </c>
      <c r="AY312" s="17" t="s">
        <v>158</v>
      </c>
      <c r="BE312" s="178">
        <f>IF(N312="základní",J312,0)</f>
        <v>0</v>
      </c>
      <c r="BF312" s="178">
        <f>IF(N312="snížená",J312,0)</f>
        <v>0</v>
      </c>
      <c r="BG312" s="178">
        <f>IF(N312="zákl. přenesená",J312,0)</f>
        <v>0</v>
      </c>
      <c r="BH312" s="178">
        <f>IF(N312="sníž. přenesená",J312,0)</f>
        <v>0</v>
      </c>
      <c r="BI312" s="178">
        <f>IF(N312="nulová",J312,0)</f>
        <v>0</v>
      </c>
      <c r="BJ312" s="17" t="s">
        <v>84</v>
      </c>
      <c r="BK312" s="178">
        <f>ROUND(I312*H312,2)</f>
        <v>0</v>
      </c>
      <c r="BL312" s="17" t="s">
        <v>192</v>
      </c>
      <c r="BM312" s="177" t="s">
        <v>453</v>
      </c>
    </row>
    <row r="313" s="12" customFormat="1">
      <c r="A313" s="12"/>
      <c r="B313" s="179"/>
      <c r="C313" s="12"/>
      <c r="D313" s="180" t="s">
        <v>164</v>
      </c>
      <c r="E313" s="181" t="s">
        <v>1</v>
      </c>
      <c r="F313" s="182" t="s">
        <v>1886</v>
      </c>
      <c r="G313" s="12"/>
      <c r="H313" s="183">
        <v>7.7999999999999998</v>
      </c>
      <c r="I313" s="184"/>
      <c r="J313" s="12"/>
      <c r="K313" s="12"/>
      <c r="L313" s="179"/>
      <c r="M313" s="185"/>
      <c r="N313" s="186"/>
      <c r="O313" s="186"/>
      <c r="P313" s="186"/>
      <c r="Q313" s="186"/>
      <c r="R313" s="186"/>
      <c r="S313" s="186"/>
      <c r="T313" s="187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T313" s="181" t="s">
        <v>164</v>
      </c>
      <c r="AU313" s="181" t="s">
        <v>84</v>
      </c>
      <c r="AV313" s="12" t="s">
        <v>86</v>
      </c>
      <c r="AW313" s="12" t="s">
        <v>34</v>
      </c>
      <c r="AX313" s="12" t="s">
        <v>77</v>
      </c>
      <c r="AY313" s="181" t="s">
        <v>158</v>
      </c>
    </row>
    <row r="314" s="13" customFormat="1">
      <c r="A314" s="13"/>
      <c r="B314" s="188"/>
      <c r="C314" s="13"/>
      <c r="D314" s="180" t="s">
        <v>164</v>
      </c>
      <c r="E314" s="189" t="s">
        <v>1</v>
      </c>
      <c r="F314" s="190" t="s">
        <v>166</v>
      </c>
      <c r="G314" s="13"/>
      <c r="H314" s="191">
        <v>7.7999999999999998</v>
      </c>
      <c r="I314" s="192"/>
      <c r="J314" s="13"/>
      <c r="K314" s="13"/>
      <c r="L314" s="188"/>
      <c r="M314" s="193"/>
      <c r="N314" s="194"/>
      <c r="O314" s="194"/>
      <c r="P314" s="194"/>
      <c r="Q314" s="194"/>
      <c r="R314" s="194"/>
      <c r="S314" s="194"/>
      <c r="T314" s="195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189" t="s">
        <v>164</v>
      </c>
      <c r="AU314" s="189" t="s">
        <v>84</v>
      </c>
      <c r="AV314" s="13" t="s">
        <v>163</v>
      </c>
      <c r="AW314" s="13" t="s">
        <v>34</v>
      </c>
      <c r="AX314" s="13" t="s">
        <v>84</v>
      </c>
      <c r="AY314" s="189" t="s">
        <v>158</v>
      </c>
    </row>
    <row r="315" s="2" customFormat="1" ht="16.5" customHeight="1">
      <c r="A315" s="36"/>
      <c r="B315" s="164"/>
      <c r="C315" s="165" t="s">
        <v>312</v>
      </c>
      <c r="D315" s="165" t="s">
        <v>159</v>
      </c>
      <c r="E315" s="166" t="s">
        <v>1999</v>
      </c>
      <c r="F315" s="167" t="s">
        <v>2000</v>
      </c>
      <c r="G315" s="168" t="s">
        <v>252</v>
      </c>
      <c r="H315" s="169">
        <v>1</v>
      </c>
      <c r="I315" s="170"/>
      <c r="J315" s="171">
        <f>ROUND(I315*H315,2)</f>
        <v>0</v>
      </c>
      <c r="K315" s="172"/>
      <c r="L315" s="37"/>
      <c r="M315" s="173" t="s">
        <v>1</v>
      </c>
      <c r="N315" s="174" t="s">
        <v>42</v>
      </c>
      <c r="O315" s="75"/>
      <c r="P315" s="175">
        <f>O315*H315</f>
        <v>0</v>
      </c>
      <c r="Q315" s="175">
        <v>0</v>
      </c>
      <c r="R315" s="175">
        <f>Q315*H315</f>
        <v>0</v>
      </c>
      <c r="S315" s="175">
        <v>0</v>
      </c>
      <c r="T315" s="176">
        <f>S315*H315</f>
        <v>0</v>
      </c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R315" s="177" t="s">
        <v>192</v>
      </c>
      <c r="AT315" s="177" t="s">
        <v>159</v>
      </c>
      <c r="AU315" s="177" t="s">
        <v>84</v>
      </c>
      <c r="AY315" s="17" t="s">
        <v>158</v>
      </c>
      <c r="BE315" s="178">
        <f>IF(N315="základní",J315,0)</f>
        <v>0</v>
      </c>
      <c r="BF315" s="178">
        <f>IF(N315="snížená",J315,0)</f>
        <v>0</v>
      </c>
      <c r="BG315" s="178">
        <f>IF(N315="zákl. přenesená",J315,0)</f>
        <v>0</v>
      </c>
      <c r="BH315" s="178">
        <f>IF(N315="sníž. přenesená",J315,0)</f>
        <v>0</v>
      </c>
      <c r="BI315" s="178">
        <f>IF(N315="nulová",J315,0)</f>
        <v>0</v>
      </c>
      <c r="BJ315" s="17" t="s">
        <v>84</v>
      </c>
      <c r="BK315" s="178">
        <f>ROUND(I315*H315,2)</f>
        <v>0</v>
      </c>
      <c r="BL315" s="17" t="s">
        <v>192</v>
      </c>
      <c r="BM315" s="177" t="s">
        <v>747</v>
      </c>
    </row>
    <row r="316" s="2" customFormat="1" ht="21.75" customHeight="1">
      <c r="A316" s="36"/>
      <c r="B316" s="164"/>
      <c r="C316" s="165" t="s">
        <v>460</v>
      </c>
      <c r="D316" s="165" t="s">
        <v>159</v>
      </c>
      <c r="E316" s="166" t="s">
        <v>2001</v>
      </c>
      <c r="F316" s="167" t="s">
        <v>2002</v>
      </c>
      <c r="G316" s="168" t="s">
        <v>252</v>
      </c>
      <c r="H316" s="169">
        <v>1</v>
      </c>
      <c r="I316" s="170"/>
      <c r="J316" s="171">
        <f>ROUND(I316*H316,2)</f>
        <v>0</v>
      </c>
      <c r="K316" s="172"/>
      <c r="L316" s="37"/>
      <c r="M316" s="173" t="s">
        <v>1</v>
      </c>
      <c r="N316" s="174" t="s">
        <v>42</v>
      </c>
      <c r="O316" s="75"/>
      <c r="P316" s="175">
        <f>O316*H316</f>
        <v>0</v>
      </c>
      <c r="Q316" s="175">
        <v>0</v>
      </c>
      <c r="R316" s="175">
        <f>Q316*H316</f>
        <v>0</v>
      </c>
      <c r="S316" s="175">
        <v>0</v>
      </c>
      <c r="T316" s="176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177" t="s">
        <v>192</v>
      </c>
      <c r="AT316" s="177" t="s">
        <v>159</v>
      </c>
      <c r="AU316" s="177" t="s">
        <v>84</v>
      </c>
      <c r="AY316" s="17" t="s">
        <v>158</v>
      </c>
      <c r="BE316" s="178">
        <f>IF(N316="základní",J316,0)</f>
        <v>0</v>
      </c>
      <c r="BF316" s="178">
        <f>IF(N316="snížená",J316,0)</f>
        <v>0</v>
      </c>
      <c r="BG316" s="178">
        <f>IF(N316="zákl. přenesená",J316,0)</f>
        <v>0</v>
      </c>
      <c r="BH316" s="178">
        <f>IF(N316="sníž. přenesená",J316,0)</f>
        <v>0</v>
      </c>
      <c r="BI316" s="178">
        <f>IF(N316="nulová",J316,0)</f>
        <v>0</v>
      </c>
      <c r="BJ316" s="17" t="s">
        <v>84</v>
      </c>
      <c r="BK316" s="178">
        <f>ROUND(I316*H316,2)</f>
        <v>0</v>
      </c>
      <c r="BL316" s="17" t="s">
        <v>192</v>
      </c>
      <c r="BM316" s="177" t="s">
        <v>758</v>
      </c>
    </row>
    <row r="317" s="2" customFormat="1" ht="24.15" customHeight="1">
      <c r="A317" s="36"/>
      <c r="B317" s="164"/>
      <c r="C317" s="165" t="s">
        <v>318</v>
      </c>
      <c r="D317" s="165" t="s">
        <v>159</v>
      </c>
      <c r="E317" s="166" t="s">
        <v>2003</v>
      </c>
      <c r="F317" s="167" t="s">
        <v>2004</v>
      </c>
      <c r="G317" s="168" t="s">
        <v>252</v>
      </c>
      <c r="H317" s="169">
        <v>1</v>
      </c>
      <c r="I317" s="170"/>
      <c r="J317" s="171">
        <f>ROUND(I317*H317,2)</f>
        <v>0</v>
      </c>
      <c r="K317" s="172"/>
      <c r="L317" s="37"/>
      <c r="M317" s="173" t="s">
        <v>1</v>
      </c>
      <c r="N317" s="174" t="s">
        <v>42</v>
      </c>
      <c r="O317" s="75"/>
      <c r="P317" s="175">
        <f>O317*H317</f>
        <v>0</v>
      </c>
      <c r="Q317" s="175">
        <v>0</v>
      </c>
      <c r="R317" s="175">
        <f>Q317*H317</f>
        <v>0</v>
      </c>
      <c r="S317" s="175">
        <v>0</v>
      </c>
      <c r="T317" s="176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177" t="s">
        <v>192</v>
      </c>
      <c r="AT317" s="177" t="s">
        <v>159</v>
      </c>
      <c r="AU317" s="177" t="s">
        <v>84</v>
      </c>
      <c r="AY317" s="17" t="s">
        <v>158</v>
      </c>
      <c r="BE317" s="178">
        <f>IF(N317="základní",J317,0)</f>
        <v>0</v>
      </c>
      <c r="BF317" s="178">
        <f>IF(N317="snížená",J317,0)</f>
        <v>0</v>
      </c>
      <c r="BG317" s="178">
        <f>IF(N317="zákl. přenesená",J317,0)</f>
        <v>0</v>
      </c>
      <c r="BH317" s="178">
        <f>IF(N317="sníž. přenesená",J317,0)</f>
        <v>0</v>
      </c>
      <c r="BI317" s="178">
        <f>IF(N317="nulová",J317,0)</f>
        <v>0</v>
      </c>
      <c r="BJ317" s="17" t="s">
        <v>84</v>
      </c>
      <c r="BK317" s="178">
        <f>ROUND(I317*H317,2)</f>
        <v>0</v>
      </c>
      <c r="BL317" s="17" t="s">
        <v>192</v>
      </c>
      <c r="BM317" s="177" t="s">
        <v>769</v>
      </c>
    </row>
    <row r="318" s="2" customFormat="1" ht="16.5" customHeight="1">
      <c r="A318" s="36"/>
      <c r="B318" s="164"/>
      <c r="C318" s="165" t="s">
        <v>468</v>
      </c>
      <c r="D318" s="165" t="s">
        <v>159</v>
      </c>
      <c r="E318" s="166" t="s">
        <v>2005</v>
      </c>
      <c r="F318" s="167" t="s">
        <v>2006</v>
      </c>
      <c r="G318" s="168" t="s">
        <v>203</v>
      </c>
      <c r="H318" s="169">
        <v>8.9700000000000006</v>
      </c>
      <c r="I318" s="170"/>
      <c r="J318" s="171">
        <f>ROUND(I318*H318,2)</f>
        <v>0</v>
      </c>
      <c r="K318" s="172"/>
      <c r="L318" s="37"/>
      <c r="M318" s="173" t="s">
        <v>1</v>
      </c>
      <c r="N318" s="174" t="s">
        <v>42</v>
      </c>
      <c r="O318" s="75"/>
      <c r="P318" s="175">
        <f>O318*H318</f>
        <v>0</v>
      </c>
      <c r="Q318" s="175">
        <v>0</v>
      </c>
      <c r="R318" s="175">
        <f>Q318*H318</f>
        <v>0</v>
      </c>
      <c r="S318" s="175">
        <v>0</v>
      </c>
      <c r="T318" s="176">
        <f>S318*H318</f>
        <v>0</v>
      </c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R318" s="177" t="s">
        <v>192</v>
      </c>
      <c r="AT318" s="177" t="s">
        <v>159</v>
      </c>
      <c r="AU318" s="177" t="s">
        <v>84</v>
      </c>
      <c r="AY318" s="17" t="s">
        <v>158</v>
      </c>
      <c r="BE318" s="178">
        <f>IF(N318="základní",J318,0)</f>
        <v>0</v>
      </c>
      <c r="BF318" s="178">
        <f>IF(N318="snížená",J318,0)</f>
        <v>0</v>
      </c>
      <c r="BG318" s="178">
        <f>IF(N318="zákl. přenesená",J318,0)</f>
        <v>0</v>
      </c>
      <c r="BH318" s="178">
        <f>IF(N318="sníž. přenesená",J318,0)</f>
        <v>0</v>
      </c>
      <c r="BI318" s="178">
        <f>IF(N318="nulová",J318,0)</f>
        <v>0</v>
      </c>
      <c r="BJ318" s="17" t="s">
        <v>84</v>
      </c>
      <c r="BK318" s="178">
        <f>ROUND(I318*H318,2)</f>
        <v>0</v>
      </c>
      <c r="BL318" s="17" t="s">
        <v>192</v>
      </c>
      <c r="BM318" s="177" t="s">
        <v>458</v>
      </c>
    </row>
    <row r="319" s="12" customFormat="1">
      <c r="A319" s="12"/>
      <c r="B319" s="179"/>
      <c r="C319" s="12"/>
      <c r="D319" s="180" t="s">
        <v>164</v>
      </c>
      <c r="E319" s="181" t="s">
        <v>1</v>
      </c>
      <c r="F319" s="182" t="s">
        <v>2007</v>
      </c>
      <c r="G319" s="12"/>
      <c r="H319" s="183">
        <v>8.9700000000000006</v>
      </c>
      <c r="I319" s="184"/>
      <c r="J319" s="12"/>
      <c r="K319" s="12"/>
      <c r="L319" s="179"/>
      <c r="M319" s="185"/>
      <c r="N319" s="186"/>
      <c r="O319" s="186"/>
      <c r="P319" s="186"/>
      <c r="Q319" s="186"/>
      <c r="R319" s="186"/>
      <c r="S319" s="186"/>
      <c r="T319" s="187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T319" s="181" t="s">
        <v>164</v>
      </c>
      <c r="AU319" s="181" t="s">
        <v>84</v>
      </c>
      <c r="AV319" s="12" t="s">
        <v>86</v>
      </c>
      <c r="AW319" s="12" t="s">
        <v>34</v>
      </c>
      <c r="AX319" s="12" t="s">
        <v>77</v>
      </c>
      <c r="AY319" s="181" t="s">
        <v>158</v>
      </c>
    </row>
    <row r="320" s="13" customFormat="1">
      <c r="A320" s="13"/>
      <c r="B320" s="188"/>
      <c r="C320" s="13"/>
      <c r="D320" s="180" t="s">
        <v>164</v>
      </c>
      <c r="E320" s="189" t="s">
        <v>1</v>
      </c>
      <c r="F320" s="190" t="s">
        <v>166</v>
      </c>
      <c r="G320" s="13"/>
      <c r="H320" s="191">
        <v>8.9700000000000006</v>
      </c>
      <c r="I320" s="192"/>
      <c r="J320" s="13"/>
      <c r="K320" s="13"/>
      <c r="L320" s="188"/>
      <c r="M320" s="193"/>
      <c r="N320" s="194"/>
      <c r="O320" s="194"/>
      <c r="P320" s="194"/>
      <c r="Q320" s="194"/>
      <c r="R320" s="194"/>
      <c r="S320" s="194"/>
      <c r="T320" s="19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189" t="s">
        <v>164</v>
      </c>
      <c r="AU320" s="189" t="s">
        <v>84</v>
      </c>
      <c r="AV320" s="13" t="s">
        <v>163</v>
      </c>
      <c r="AW320" s="13" t="s">
        <v>34</v>
      </c>
      <c r="AX320" s="13" t="s">
        <v>84</v>
      </c>
      <c r="AY320" s="189" t="s">
        <v>158</v>
      </c>
    </row>
    <row r="321" s="2" customFormat="1" ht="21.75" customHeight="1">
      <c r="A321" s="36"/>
      <c r="B321" s="164"/>
      <c r="C321" s="165" t="s">
        <v>323</v>
      </c>
      <c r="D321" s="165" t="s">
        <v>159</v>
      </c>
      <c r="E321" s="166" t="s">
        <v>2008</v>
      </c>
      <c r="F321" s="167" t="s">
        <v>635</v>
      </c>
      <c r="G321" s="168" t="s">
        <v>233</v>
      </c>
      <c r="H321" s="169">
        <v>0.089999999999999997</v>
      </c>
      <c r="I321" s="170"/>
      <c r="J321" s="171">
        <f>ROUND(I321*H321,2)</f>
        <v>0</v>
      </c>
      <c r="K321" s="172"/>
      <c r="L321" s="37"/>
      <c r="M321" s="173" t="s">
        <v>1</v>
      </c>
      <c r="N321" s="174" t="s">
        <v>42</v>
      </c>
      <c r="O321" s="75"/>
      <c r="P321" s="175">
        <f>O321*H321</f>
        <v>0</v>
      </c>
      <c r="Q321" s="175">
        <v>0</v>
      </c>
      <c r="R321" s="175">
        <f>Q321*H321</f>
        <v>0</v>
      </c>
      <c r="S321" s="175">
        <v>0</v>
      </c>
      <c r="T321" s="176">
        <f>S321*H321</f>
        <v>0</v>
      </c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R321" s="177" t="s">
        <v>192</v>
      </c>
      <c r="AT321" s="177" t="s">
        <v>159</v>
      </c>
      <c r="AU321" s="177" t="s">
        <v>84</v>
      </c>
      <c r="AY321" s="17" t="s">
        <v>158</v>
      </c>
      <c r="BE321" s="178">
        <f>IF(N321="základní",J321,0)</f>
        <v>0</v>
      </c>
      <c r="BF321" s="178">
        <f>IF(N321="snížená",J321,0)</f>
        <v>0</v>
      </c>
      <c r="BG321" s="178">
        <f>IF(N321="zákl. přenesená",J321,0)</f>
        <v>0</v>
      </c>
      <c r="BH321" s="178">
        <f>IF(N321="sníž. přenesená",J321,0)</f>
        <v>0</v>
      </c>
      <c r="BI321" s="178">
        <f>IF(N321="nulová",J321,0)</f>
        <v>0</v>
      </c>
      <c r="BJ321" s="17" t="s">
        <v>84</v>
      </c>
      <c r="BK321" s="178">
        <f>ROUND(I321*H321,2)</f>
        <v>0</v>
      </c>
      <c r="BL321" s="17" t="s">
        <v>192</v>
      </c>
      <c r="BM321" s="177" t="s">
        <v>463</v>
      </c>
    </row>
    <row r="322" s="11" customFormat="1" ht="25.92" customHeight="1">
      <c r="A322" s="11"/>
      <c r="B322" s="153"/>
      <c r="C322" s="11"/>
      <c r="D322" s="154" t="s">
        <v>76</v>
      </c>
      <c r="E322" s="155" t="s">
        <v>1201</v>
      </c>
      <c r="F322" s="155" t="s">
        <v>1201</v>
      </c>
      <c r="G322" s="11"/>
      <c r="H322" s="11"/>
      <c r="I322" s="156"/>
      <c r="J322" s="157">
        <f>BK322</f>
        <v>0</v>
      </c>
      <c r="K322" s="11"/>
      <c r="L322" s="153"/>
      <c r="M322" s="213"/>
      <c r="N322" s="214"/>
      <c r="O322" s="214"/>
      <c r="P322" s="215">
        <v>0</v>
      </c>
      <c r="Q322" s="214"/>
      <c r="R322" s="215">
        <v>0</v>
      </c>
      <c r="S322" s="214"/>
      <c r="T322" s="216">
        <v>0</v>
      </c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R322" s="154" t="s">
        <v>84</v>
      </c>
      <c r="AT322" s="162" t="s">
        <v>76</v>
      </c>
      <c r="AU322" s="162" t="s">
        <v>77</v>
      </c>
      <c r="AY322" s="154" t="s">
        <v>158</v>
      </c>
      <c r="BK322" s="163">
        <v>0</v>
      </c>
    </row>
    <row r="323" s="2" customFormat="1" ht="6.96" customHeight="1">
      <c r="A323" s="36"/>
      <c r="B323" s="58"/>
      <c r="C323" s="59"/>
      <c r="D323" s="59"/>
      <c r="E323" s="59"/>
      <c r="F323" s="59"/>
      <c r="G323" s="59"/>
      <c r="H323" s="59"/>
      <c r="I323" s="59"/>
      <c r="J323" s="59"/>
      <c r="K323" s="59"/>
      <c r="L323" s="37"/>
      <c r="M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</row>
  </sheetData>
  <autoFilter ref="C127:K322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="1" customFormat="1" ht="24.96" customHeight="1">
      <c r="B4" s="20"/>
      <c r="D4" s="21" t="s">
        <v>111</v>
      </c>
      <c r="L4" s="20"/>
      <c r="M4" s="118" t="s">
        <v>10</v>
      </c>
      <c r="AT4" s="17" t="s">
        <v>3</v>
      </c>
    </row>
    <row r="5" s="1" customFormat="1" ht="6.96" customHeight="1">
      <c r="B5" s="20"/>
      <c r="L5" s="20"/>
    </row>
    <row r="6" s="1" customFormat="1" ht="12" customHeight="1">
      <c r="B6" s="20"/>
      <c r="D6" s="30" t="s">
        <v>16</v>
      </c>
      <c r="L6" s="20"/>
    </row>
    <row r="7" s="1" customFormat="1" ht="16.5" customHeight="1">
      <c r="B7" s="20"/>
      <c r="E7" s="119" t="str">
        <f>'Rekapitulace stavby'!K6</f>
        <v>Dětská skupina, p.č.st 24/1 a p.č. 39/6 v k.ú. Nišovice</v>
      </c>
      <c r="F7" s="30"/>
      <c r="G7" s="30"/>
      <c r="H7" s="30"/>
      <c r="L7" s="20"/>
    </row>
    <row r="8" s="2" customFormat="1" ht="12" customHeight="1">
      <c r="A8" s="36"/>
      <c r="B8" s="37"/>
      <c r="C8" s="36"/>
      <c r="D8" s="30" t="s">
        <v>112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113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30" t="s">
        <v>18</v>
      </c>
      <c r="E11" s="36"/>
      <c r="F11" s="25" t="s">
        <v>1</v>
      </c>
      <c r="G11" s="36"/>
      <c r="H11" s="36"/>
      <c r="I11" s="30" t="s">
        <v>19</v>
      </c>
      <c r="J11" s="25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20</v>
      </c>
      <c r="E12" s="36"/>
      <c r="F12" s="25" t="s">
        <v>21</v>
      </c>
      <c r="G12" s="36"/>
      <c r="H12" s="36"/>
      <c r="I12" s="30" t="s">
        <v>22</v>
      </c>
      <c r="J12" s="67" t="str">
        <f>'Rekapitulace stavby'!AN8</f>
        <v>5. 3. 2025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24</v>
      </c>
      <c r="E14" s="36"/>
      <c r="F14" s="36"/>
      <c r="G14" s="36"/>
      <c r="H14" s="36"/>
      <c r="I14" s="30" t="s">
        <v>25</v>
      </c>
      <c r="J14" s="25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5" t="s">
        <v>26</v>
      </c>
      <c r="F15" s="36"/>
      <c r="G15" s="36"/>
      <c r="H15" s="36"/>
      <c r="I15" s="30" t="s">
        <v>27</v>
      </c>
      <c r="J15" s="25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30" t="s">
        <v>28</v>
      </c>
      <c r="E17" s="36"/>
      <c r="F17" s="36"/>
      <c r="G17" s="36"/>
      <c r="H17" s="36"/>
      <c r="I17" s="30" t="s">
        <v>25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30" t="s">
        <v>27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30" t="s">
        <v>30</v>
      </c>
      <c r="E20" s="36"/>
      <c r="F20" s="36"/>
      <c r="G20" s="36"/>
      <c r="H20" s="36"/>
      <c r="I20" s="30" t="s">
        <v>25</v>
      </c>
      <c r="J20" s="25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5" t="s">
        <v>31</v>
      </c>
      <c r="F21" s="36"/>
      <c r="G21" s="36"/>
      <c r="H21" s="36"/>
      <c r="I21" s="30" t="s">
        <v>27</v>
      </c>
      <c r="J21" s="25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30" t="s">
        <v>32</v>
      </c>
      <c r="E23" s="36"/>
      <c r="F23" s="36"/>
      <c r="G23" s="36"/>
      <c r="H23" s="36"/>
      <c r="I23" s="30" t="s">
        <v>25</v>
      </c>
      <c r="J23" s="25" t="str">
        <f>IF('Rekapitulace stavby'!AN19="","",'Rekapitulace stavby'!AN19)</f>
        <v/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5" t="str">
        <f>IF('Rekapitulace stavby'!E20="","",'Rekapitulace stavby'!E20)</f>
        <v xml:space="preserve"> </v>
      </c>
      <c r="F24" s="36"/>
      <c r="G24" s="36"/>
      <c r="H24" s="36"/>
      <c r="I24" s="30" t="s">
        <v>27</v>
      </c>
      <c r="J24" s="25" t="str">
        <f>IF('Rekapitulace stavby'!AN20="","",'Rekapitulace stavby'!AN20)</f>
        <v/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30" t="s">
        <v>35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20"/>
      <c r="B27" s="121"/>
      <c r="C27" s="120"/>
      <c r="D27" s="120"/>
      <c r="E27" s="34" t="s">
        <v>1</v>
      </c>
      <c r="F27" s="34"/>
      <c r="G27" s="34"/>
      <c r="H27" s="34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37"/>
      <c r="C30" s="36"/>
      <c r="D30" s="123" t="s">
        <v>37</v>
      </c>
      <c r="E30" s="36"/>
      <c r="F30" s="36"/>
      <c r="G30" s="36"/>
      <c r="H30" s="36"/>
      <c r="I30" s="36"/>
      <c r="J30" s="94">
        <f>ROUND(J141,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8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6"/>
      <c r="F32" s="41" t="s">
        <v>39</v>
      </c>
      <c r="G32" s="36"/>
      <c r="H32" s="36"/>
      <c r="I32" s="41" t="s">
        <v>38</v>
      </c>
      <c r="J32" s="41" t="s">
        <v>40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124" t="s">
        <v>41</v>
      </c>
      <c r="E33" s="30" t="s">
        <v>42</v>
      </c>
      <c r="F33" s="125">
        <f>ROUND((SUM(BE141:BE541)),  2)</f>
        <v>0</v>
      </c>
      <c r="G33" s="36"/>
      <c r="H33" s="36"/>
      <c r="I33" s="126">
        <v>0.20999999999999999</v>
      </c>
      <c r="J33" s="125">
        <f>ROUND(((SUM(BE141:BE541))*I33),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0" t="s">
        <v>43</v>
      </c>
      <c r="F34" s="125">
        <f>ROUND((SUM(BF141:BF541)),  2)</f>
        <v>0</v>
      </c>
      <c r="G34" s="36"/>
      <c r="H34" s="36"/>
      <c r="I34" s="126">
        <v>0.12</v>
      </c>
      <c r="J34" s="125">
        <f>ROUND(((SUM(BF141:BF541))*I34),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44</v>
      </c>
      <c r="F35" s="125">
        <f>ROUND((SUM(BG141:BG541)),  2)</f>
        <v>0</v>
      </c>
      <c r="G35" s="36"/>
      <c r="H35" s="36"/>
      <c r="I35" s="126">
        <v>0.20999999999999999</v>
      </c>
      <c r="J35" s="125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45</v>
      </c>
      <c r="F36" s="125">
        <f>ROUND((SUM(BH141:BH541)),  2)</f>
        <v>0</v>
      </c>
      <c r="G36" s="36"/>
      <c r="H36" s="36"/>
      <c r="I36" s="126">
        <v>0.12</v>
      </c>
      <c r="J36" s="125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46</v>
      </c>
      <c r="F37" s="125">
        <f>ROUND((SUM(BI141:BI541)),  2)</f>
        <v>0</v>
      </c>
      <c r="G37" s="36"/>
      <c r="H37" s="36"/>
      <c r="I37" s="126">
        <v>0</v>
      </c>
      <c r="J37" s="125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37"/>
      <c r="C39" s="127"/>
      <c r="D39" s="128" t="s">
        <v>47</v>
      </c>
      <c r="E39" s="79"/>
      <c r="F39" s="79"/>
      <c r="G39" s="129" t="s">
        <v>48</v>
      </c>
      <c r="H39" s="130" t="s">
        <v>49</v>
      </c>
      <c r="I39" s="79"/>
      <c r="J39" s="131">
        <f>SUM(J30:J37)</f>
        <v>0</v>
      </c>
      <c r="K39" s="132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53"/>
      <c r="D50" s="54" t="s">
        <v>50</v>
      </c>
      <c r="E50" s="55"/>
      <c r="F50" s="55"/>
      <c r="G50" s="54" t="s">
        <v>51</v>
      </c>
      <c r="H50" s="55"/>
      <c r="I50" s="55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52</v>
      </c>
      <c r="E61" s="39"/>
      <c r="F61" s="133" t="s">
        <v>53</v>
      </c>
      <c r="G61" s="56" t="s">
        <v>52</v>
      </c>
      <c r="H61" s="39"/>
      <c r="I61" s="39"/>
      <c r="J61" s="134" t="s">
        <v>53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54</v>
      </c>
      <c r="E65" s="57"/>
      <c r="F65" s="57"/>
      <c r="G65" s="54" t="s">
        <v>55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52</v>
      </c>
      <c r="E76" s="39"/>
      <c r="F76" s="133" t="s">
        <v>53</v>
      </c>
      <c r="G76" s="56" t="s">
        <v>52</v>
      </c>
      <c r="H76" s="39"/>
      <c r="I76" s="39"/>
      <c r="J76" s="134" t="s">
        <v>53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114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19" t="str">
        <f>E7</f>
        <v>Dětská skupina, p.č.st 24/1 a p.č. 39/6 v k.ú. Nišovice</v>
      </c>
      <c r="F85" s="30"/>
      <c r="G85" s="30"/>
      <c r="H85" s="30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112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DS_Nisovice - DS_Nisovice_stavebni_cast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6"/>
      <c r="E89" s="36"/>
      <c r="F89" s="25" t="str">
        <f>F12</f>
        <v>p.č.st 24/1 a p.č. 39/6 v k.ú. Nišovice</v>
      </c>
      <c r="G89" s="36"/>
      <c r="H89" s="36"/>
      <c r="I89" s="30" t="s">
        <v>22</v>
      </c>
      <c r="J89" s="67" t="str">
        <f>IF(J12="","",J12)</f>
        <v>5. 3. 2025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6"/>
      <c r="E91" s="36"/>
      <c r="F91" s="25" t="str">
        <f>E15</f>
        <v>Obec Nišovice</v>
      </c>
      <c r="G91" s="36"/>
      <c r="H91" s="36"/>
      <c r="I91" s="30" t="s">
        <v>30</v>
      </c>
      <c r="J91" s="34" t="str">
        <f>E21</f>
        <v>Ing. Pavel Drobil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28</v>
      </c>
      <c r="D92" s="36"/>
      <c r="E92" s="36"/>
      <c r="F92" s="25" t="str">
        <f>IF(E18="","",E18)</f>
        <v>Vyplň údaj</v>
      </c>
      <c r="G92" s="36"/>
      <c r="H92" s="36"/>
      <c r="I92" s="30" t="s">
        <v>32</v>
      </c>
      <c r="J92" s="34" t="str">
        <f>E24</f>
        <v xml:space="preserve"> 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35" t="s">
        <v>115</v>
      </c>
      <c r="D94" s="127"/>
      <c r="E94" s="127"/>
      <c r="F94" s="127"/>
      <c r="G94" s="127"/>
      <c r="H94" s="127"/>
      <c r="I94" s="127"/>
      <c r="J94" s="136" t="s">
        <v>116</v>
      </c>
      <c r="K94" s="127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37" t="s">
        <v>117</v>
      </c>
      <c r="D96" s="36"/>
      <c r="E96" s="36"/>
      <c r="F96" s="36"/>
      <c r="G96" s="36"/>
      <c r="H96" s="36"/>
      <c r="I96" s="36"/>
      <c r="J96" s="94">
        <f>J141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7" t="s">
        <v>118</v>
      </c>
    </row>
    <row r="97" s="9" customFormat="1" ht="24.96" customHeight="1">
      <c r="A97" s="9"/>
      <c r="B97" s="138"/>
      <c r="C97" s="9"/>
      <c r="D97" s="139" t="s">
        <v>119</v>
      </c>
      <c r="E97" s="140"/>
      <c r="F97" s="140"/>
      <c r="G97" s="140"/>
      <c r="H97" s="140"/>
      <c r="I97" s="140"/>
      <c r="J97" s="141">
        <f>J142</f>
        <v>0</v>
      </c>
      <c r="K97" s="9"/>
      <c r="L97" s="13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38"/>
      <c r="C98" s="9"/>
      <c r="D98" s="139" t="s">
        <v>120</v>
      </c>
      <c r="E98" s="140"/>
      <c r="F98" s="140"/>
      <c r="G98" s="140"/>
      <c r="H98" s="140"/>
      <c r="I98" s="140"/>
      <c r="J98" s="141">
        <f>J182</f>
        <v>0</v>
      </c>
      <c r="K98" s="9"/>
      <c r="L98" s="138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38"/>
      <c r="C99" s="9"/>
      <c r="D99" s="139" t="s">
        <v>121</v>
      </c>
      <c r="E99" s="140"/>
      <c r="F99" s="140"/>
      <c r="G99" s="140"/>
      <c r="H99" s="140"/>
      <c r="I99" s="140"/>
      <c r="J99" s="141">
        <f>J208</f>
        <v>0</v>
      </c>
      <c r="K99" s="9"/>
      <c r="L99" s="13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38"/>
      <c r="C100" s="9"/>
      <c r="D100" s="139" t="s">
        <v>122</v>
      </c>
      <c r="E100" s="140"/>
      <c r="F100" s="140"/>
      <c r="G100" s="140"/>
      <c r="H100" s="140"/>
      <c r="I100" s="140"/>
      <c r="J100" s="141">
        <f>J219</f>
        <v>0</v>
      </c>
      <c r="K100" s="9"/>
      <c r="L100" s="138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38"/>
      <c r="C101" s="9"/>
      <c r="D101" s="139" t="s">
        <v>123</v>
      </c>
      <c r="E101" s="140"/>
      <c r="F101" s="140"/>
      <c r="G101" s="140"/>
      <c r="H101" s="140"/>
      <c r="I101" s="140"/>
      <c r="J101" s="141">
        <f>J226</f>
        <v>0</v>
      </c>
      <c r="K101" s="9"/>
      <c r="L101" s="138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38"/>
      <c r="C102" s="9"/>
      <c r="D102" s="139" t="s">
        <v>124</v>
      </c>
      <c r="E102" s="140"/>
      <c r="F102" s="140"/>
      <c r="G102" s="140"/>
      <c r="H102" s="140"/>
      <c r="I102" s="140"/>
      <c r="J102" s="141">
        <f>J247</f>
        <v>0</v>
      </c>
      <c r="K102" s="9"/>
      <c r="L102" s="138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38"/>
      <c r="C103" s="9"/>
      <c r="D103" s="139" t="s">
        <v>125</v>
      </c>
      <c r="E103" s="140"/>
      <c r="F103" s="140"/>
      <c r="G103" s="140"/>
      <c r="H103" s="140"/>
      <c r="I103" s="140"/>
      <c r="J103" s="141">
        <f>J251</f>
        <v>0</v>
      </c>
      <c r="K103" s="9"/>
      <c r="L103" s="138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38"/>
      <c r="C104" s="9"/>
      <c r="D104" s="139" t="s">
        <v>126</v>
      </c>
      <c r="E104" s="140"/>
      <c r="F104" s="140"/>
      <c r="G104" s="140"/>
      <c r="H104" s="140"/>
      <c r="I104" s="140"/>
      <c r="J104" s="141">
        <f>J258</f>
        <v>0</v>
      </c>
      <c r="K104" s="9"/>
      <c r="L104" s="138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38"/>
      <c r="C105" s="9"/>
      <c r="D105" s="139" t="s">
        <v>127</v>
      </c>
      <c r="E105" s="140"/>
      <c r="F105" s="140"/>
      <c r="G105" s="140"/>
      <c r="H105" s="140"/>
      <c r="I105" s="140"/>
      <c r="J105" s="141">
        <f>J263</f>
        <v>0</v>
      </c>
      <c r="K105" s="9"/>
      <c r="L105" s="138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38"/>
      <c r="C106" s="9"/>
      <c r="D106" s="139" t="s">
        <v>128</v>
      </c>
      <c r="E106" s="140"/>
      <c r="F106" s="140"/>
      <c r="G106" s="140"/>
      <c r="H106" s="140"/>
      <c r="I106" s="140"/>
      <c r="J106" s="141">
        <f>J265</f>
        <v>0</v>
      </c>
      <c r="K106" s="9"/>
      <c r="L106" s="138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38"/>
      <c r="C107" s="9"/>
      <c r="D107" s="139" t="s">
        <v>129</v>
      </c>
      <c r="E107" s="140"/>
      <c r="F107" s="140"/>
      <c r="G107" s="140"/>
      <c r="H107" s="140"/>
      <c r="I107" s="140"/>
      <c r="J107" s="141">
        <f>J279</f>
        <v>0</v>
      </c>
      <c r="K107" s="9"/>
      <c r="L107" s="138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38"/>
      <c r="C108" s="9"/>
      <c r="D108" s="139" t="s">
        <v>130</v>
      </c>
      <c r="E108" s="140"/>
      <c r="F108" s="140"/>
      <c r="G108" s="140"/>
      <c r="H108" s="140"/>
      <c r="I108" s="140"/>
      <c r="J108" s="141">
        <f>J309</f>
        <v>0</v>
      </c>
      <c r="K108" s="9"/>
      <c r="L108" s="138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38"/>
      <c r="C109" s="9"/>
      <c r="D109" s="139" t="s">
        <v>131</v>
      </c>
      <c r="E109" s="140"/>
      <c r="F109" s="140"/>
      <c r="G109" s="140"/>
      <c r="H109" s="140"/>
      <c r="I109" s="140"/>
      <c r="J109" s="141">
        <f>J338</f>
        <v>0</v>
      </c>
      <c r="K109" s="9"/>
      <c r="L109" s="138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38"/>
      <c r="C110" s="9"/>
      <c r="D110" s="139" t="s">
        <v>132</v>
      </c>
      <c r="E110" s="140"/>
      <c r="F110" s="140"/>
      <c r="G110" s="140"/>
      <c r="H110" s="140"/>
      <c r="I110" s="140"/>
      <c r="J110" s="141">
        <f>J340</f>
        <v>0</v>
      </c>
      <c r="K110" s="9"/>
      <c r="L110" s="138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38"/>
      <c r="C111" s="9"/>
      <c r="D111" s="139" t="s">
        <v>133</v>
      </c>
      <c r="E111" s="140"/>
      <c r="F111" s="140"/>
      <c r="G111" s="140"/>
      <c r="H111" s="140"/>
      <c r="I111" s="140"/>
      <c r="J111" s="141">
        <f>J356</f>
        <v>0</v>
      </c>
      <c r="K111" s="9"/>
      <c r="L111" s="138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9" customFormat="1" ht="24.96" customHeight="1">
      <c r="A112" s="9"/>
      <c r="B112" s="138"/>
      <c r="C112" s="9"/>
      <c r="D112" s="139" t="s">
        <v>134</v>
      </c>
      <c r="E112" s="140"/>
      <c r="F112" s="140"/>
      <c r="G112" s="140"/>
      <c r="H112" s="140"/>
      <c r="I112" s="140"/>
      <c r="J112" s="141">
        <f>J382</f>
        <v>0</v>
      </c>
      <c r="K112" s="9"/>
      <c r="L112" s="138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9" customFormat="1" ht="24.96" customHeight="1">
      <c r="A113" s="9"/>
      <c r="B113" s="138"/>
      <c r="C113" s="9"/>
      <c r="D113" s="139" t="s">
        <v>135</v>
      </c>
      <c r="E113" s="140"/>
      <c r="F113" s="140"/>
      <c r="G113" s="140"/>
      <c r="H113" s="140"/>
      <c r="I113" s="140"/>
      <c r="J113" s="141">
        <f>J397</f>
        <v>0</v>
      </c>
      <c r="K113" s="9"/>
      <c r="L113" s="138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9" customFormat="1" ht="24.96" customHeight="1">
      <c r="A114" s="9"/>
      <c r="B114" s="138"/>
      <c r="C114" s="9"/>
      <c r="D114" s="139" t="s">
        <v>136</v>
      </c>
      <c r="E114" s="140"/>
      <c r="F114" s="140"/>
      <c r="G114" s="140"/>
      <c r="H114" s="140"/>
      <c r="I114" s="140"/>
      <c r="J114" s="141">
        <f>J444</f>
        <v>0</v>
      </c>
      <c r="K114" s="9"/>
      <c r="L114" s="138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9" customFormat="1" ht="24.96" customHeight="1">
      <c r="A115" s="9"/>
      <c r="B115" s="138"/>
      <c r="C115" s="9"/>
      <c r="D115" s="139" t="s">
        <v>137</v>
      </c>
      <c r="E115" s="140"/>
      <c r="F115" s="140"/>
      <c r="G115" s="140"/>
      <c r="H115" s="140"/>
      <c r="I115" s="140"/>
      <c r="J115" s="141">
        <f>J450</f>
        <v>0</v>
      </c>
      <c r="K115" s="9"/>
      <c r="L115" s="138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="9" customFormat="1" ht="24.96" customHeight="1">
      <c r="A116" s="9"/>
      <c r="B116" s="138"/>
      <c r="C116" s="9"/>
      <c r="D116" s="139" t="s">
        <v>138</v>
      </c>
      <c r="E116" s="140"/>
      <c r="F116" s="140"/>
      <c r="G116" s="140"/>
      <c r="H116" s="140"/>
      <c r="I116" s="140"/>
      <c r="J116" s="141">
        <f>J477</f>
        <v>0</v>
      </c>
      <c r="K116" s="9"/>
      <c r="L116" s="138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="9" customFormat="1" ht="24.96" customHeight="1">
      <c r="A117" s="9"/>
      <c r="B117" s="138"/>
      <c r="C117" s="9"/>
      <c r="D117" s="139" t="s">
        <v>139</v>
      </c>
      <c r="E117" s="140"/>
      <c r="F117" s="140"/>
      <c r="G117" s="140"/>
      <c r="H117" s="140"/>
      <c r="I117" s="140"/>
      <c r="J117" s="141">
        <f>J480</f>
        <v>0</v>
      </c>
      <c r="K117" s="9"/>
      <c r="L117" s="138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s="9" customFormat="1" ht="24.96" customHeight="1">
      <c r="A118" s="9"/>
      <c r="B118" s="138"/>
      <c r="C118" s="9"/>
      <c r="D118" s="139" t="s">
        <v>140</v>
      </c>
      <c r="E118" s="140"/>
      <c r="F118" s="140"/>
      <c r="G118" s="140"/>
      <c r="H118" s="140"/>
      <c r="I118" s="140"/>
      <c r="J118" s="141">
        <f>J491</f>
        <v>0</v>
      </c>
      <c r="K118" s="9"/>
      <c r="L118" s="138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="9" customFormat="1" ht="24.96" customHeight="1">
      <c r="A119" s="9"/>
      <c r="B119" s="138"/>
      <c r="C119" s="9"/>
      <c r="D119" s="139" t="s">
        <v>141</v>
      </c>
      <c r="E119" s="140"/>
      <c r="F119" s="140"/>
      <c r="G119" s="140"/>
      <c r="H119" s="140"/>
      <c r="I119" s="140"/>
      <c r="J119" s="141">
        <f>J518</f>
        <v>0</v>
      </c>
      <c r="K119" s="9"/>
      <c r="L119" s="138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</row>
    <row r="120" s="9" customFormat="1" ht="24.96" customHeight="1">
      <c r="A120" s="9"/>
      <c r="B120" s="138"/>
      <c r="C120" s="9"/>
      <c r="D120" s="139" t="s">
        <v>142</v>
      </c>
      <c r="E120" s="140"/>
      <c r="F120" s="140"/>
      <c r="G120" s="140"/>
      <c r="H120" s="140"/>
      <c r="I120" s="140"/>
      <c r="J120" s="141">
        <f>J529</f>
        <v>0</v>
      </c>
      <c r="K120" s="9"/>
      <c r="L120" s="138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="9" customFormat="1" ht="24.96" customHeight="1">
      <c r="A121" s="9"/>
      <c r="B121" s="138"/>
      <c r="C121" s="9"/>
      <c r="D121" s="139" t="s">
        <v>143</v>
      </c>
      <c r="E121" s="140"/>
      <c r="F121" s="140"/>
      <c r="G121" s="140"/>
      <c r="H121" s="140"/>
      <c r="I121" s="140"/>
      <c r="J121" s="141">
        <f>J531</f>
        <v>0</v>
      </c>
      <c r="K121" s="9"/>
      <c r="L121" s="138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</row>
    <row r="122" s="2" customFormat="1" ht="21.84" customHeight="1">
      <c r="A122" s="36"/>
      <c r="B122" s="37"/>
      <c r="C122" s="36"/>
      <c r="D122" s="36"/>
      <c r="E122" s="36"/>
      <c r="F122" s="36"/>
      <c r="G122" s="36"/>
      <c r="H122" s="36"/>
      <c r="I122" s="36"/>
      <c r="J122" s="36"/>
      <c r="K122" s="36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6.96" customHeight="1">
      <c r="A123" s="36"/>
      <c r="B123" s="58"/>
      <c r="C123" s="59"/>
      <c r="D123" s="59"/>
      <c r="E123" s="59"/>
      <c r="F123" s="59"/>
      <c r="G123" s="59"/>
      <c r="H123" s="59"/>
      <c r="I123" s="59"/>
      <c r="J123" s="59"/>
      <c r="K123" s="59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7" s="2" customFormat="1" ht="6.96" customHeight="1">
      <c r="A127" s="36"/>
      <c r="B127" s="60"/>
      <c r="C127" s="61"/>
      <c r="D127" s="61"/>
      <c r="E127" s="61"/>
      <c r="F127" s="61"/>
      <c r="G127" s="61"/>
      <c r="H127" s="61"/>
      <c r="I127" s="61"/>
      <c r="J127" s="61"/>
      <c r="K127" s="61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24.96" customHeight="1">
      <c r="A128" s="36"/>
      <c r="B128" s="37"/>
      <c r="C128" s="21" t="s">
        <v>144</v>
      </c>
      <c r="D128" s="36"/>
      <c r="E128" s="36"/>
      <c r="F128" s="36"/>
      <c r="G128" s="36"/>
      <c r="H128" s="36"/>
      <c r="I128" s="36"/>
      <c r="J128" s="36"/>
      <c r="K128" s="36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6.96" customHeight="1">
      <c r="A129" s="36"/>
      <c r="B129" s="37"/>
      <c r="C129" s="36"/>
      <c r="D129" s="36"/>
      <c r="E129" s="36"/>
      <c r="F129" s="36"/>
      <c r="G129" s="36"/>
      <c r="H129" s="36"/>
      <c r="I129" s="36"/>
      <c r="J129" s="36"/>
      <c r="K129" s="36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12" customHeight="1">
      <c r="A130" s="36"/>
      <c r="B130" s="37"/>
      <c r="C130" s="30" t="s">
        <v>16</v>
      </c>
      <c r="D130" s="36"/>
      <c r="E130" s="36"/>
      <c r="F130" s="36"/>
      <c r="G130" s="36"/>
      <c r="H130" s="36"/>
      <c r="I130" s="36"/>
      <c r="J130" s="36"/>
      <c r="K130" s="36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2" customFormat="1" ht="16.5" customHeight="1">
      <c r="A131" s="36"/>
      <c r="B131" s="37"/>
      <c r="C131" s="36"/>
      <c r="D131" s="36"/>
      <c r="E131" s="119" t="str">
        <f>E7</f>
        <v>Dětská skupina, p.č.st 24/1 a p.č. 39/6 v k.ú. Nišovice</v>
      </c>
      <c r="F131" s="30"/>
      <c r="G131" s="30"/>
      <c r="H131" s="30"/>
      <c r="I131" s="36"/>
      <c r="J131" s="36"/>
      <c r="K131" s="36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="2" customFormat="1" ht="12" customHeight="1">
      <c r="A132" s="36"/>
      <c r="B132" s="37"/>
      <c r="C132" s="30" t="s">
        <v>112</v>
      </c>
      <c r="D132" s="36"/>
      <c r="E132" s="36"/>
      <c r="F132" s="36"/>
      <c r="G132" s="36"/>
      <c r="H132" s="36"/>
      <c r="I132" s="36"/>
      <c r="J132" s="36"/>
      <c r="K132" s="36"/>
      <c r="L132" s="53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="2" customFormat="1" ht="16.5" customHeight="1">
      <c r="A133" s="36"/>
      <c r="B133" s="37"/>
      <c r="C133" s="36"/>
      <c r="D133" s="36"/>
      <c r="E133" s="65" t="str">
        <f>E9</f>
        <v>DS_Nisovice - DS_Nisovice_stavebni_cast</v>
      </c>
      <c r="F133" s="36"/>
      <c r="G133" s="36"/>
      <c r="H133" s="36"/>
      <c r="I133" s="36"/>
      <c r="J133" s="36"/>
      <c r="K133" s="36"/>
      <c r="L133" s="53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="2" customFormat="1" ht="6.96" customHeight="1">
      <c r="A134" s="36"/>
      <c r="B134" s="37"/>
      <c r="C134" s="36"/>
      <c r="D134" s="36"/>
      <c r="E134" s="36"/>
      <c r="F134" s="36"/>
      <c r="G134" s="36"/>
      <c r="H134" s="36"/>
      <c r="I134" s="36"/>
      <c r="J134" s="36"/>
      <c r="K134" s="36"/>
      <c r="L134" s="53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="2" customFormat="1" ht="12" customHeight="1">
      <c r="A135" s="36"/>
      <c r="B135" s="37"/>
      <c r="C135" s="30" t="s">
        <v>20</v>
      </c>
      <c r="D135" s="36"/>
      <c r="E135" s="36"/>
      <c r="F135" s="25" t="str">
        <f>F12</f>
        <v>p.č.st 24/1 a p.č. 39/6 v k.ú. Nišovice</v>
      </c>
      <c r="G135" s="36"/>
      <c r="H135" s="36"/>
      <c r="I135" s="30" t="s">
        <v>22</v>
      </c>
      <c r="J135" s="67" t="str">
        <f>IF(J12="","",J12)</f>
        <v>5. 3. 2025</v>
      </c>
      <c r="K135" s="36"/>
      <c r="L135" s="53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</row>
    <row r="136" s="2" customFormat="1" ht="6.96" customHeight="1">
      <c r="A136" s="36"/>
      <c r="B136" s="37"/>
      <c r="C136" s="36"/>
      <c r="D136" s="36"/>
      <c r="E136" s="36"/>
      <c r="F136" s="36"/>
      <c r="G136" s="36"/>
      <c r="H136" s="36"/>
      <c r="I136" s="36"/>
      <c r="J136" s="36"/>
      <c r="K136" s="36"/>
      <c r="L136" s="53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</row>
    <row r="137" s="2" customFormat="1" ht="15.15" customHeight="1">
      <c r="A137" s="36"/>
      <c r="B137" s="37"/>
      <c r="C137" s="30" t="s">
        <v>24</v>
      </c>
      <c r="D137" s="36"/>
      <c r="E137" s="36"/>
      <c r="F137" s="25" t="str">
        <f>E15</f>
        <v>Obec Nišovice</v>
      </c>
      <c r="G137" s="36"/>
      <c r="H137" s="36"/>
      <c r="I137" s="30" t="s">
        <v>30</v>
      </c>
      <c r="J137" s="34" t="str">
        <f>E21</f>
        <v>Ing. Pavel Drobil</v>
      </c>
      <c r="K137" s="36"/>
      <c r="L137" s="53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</row>
    <row r="138" s="2" customFormat="1" ht="15.15" customHeight="1">
      <c r="A138" s="36"/>
      <c r="B138" s="37"/>
      <c r="C138" s="30" t="s">
        <v>28</v>
      </c>
      <c r="D138" s="36"/>
      <c r="E138" s="36"/>
      <c r="F138" s="25" t="str">
        <f>IF(E18="","",E18)</f>
        <v>Vyplň údaj</v>
      </c>
      <c r="G138" s="36"/>
      <c r="H138" s="36"/>
      <c r="I138" s="30" t="s">
        <v>32</v>
      </c>
      <c r="J138" s="34" t="str">
        <f>E24</f>
        <v xml:space="preserve"> </v>
      </c>
      <c r="K138" s="36"/>
      <c r="L138" s="53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</row>
    <row r="139" s="2" customFormat="1" ht="10.32" customHeight="1">
      <c r="A139" s="36"/>
      <c r="B139" s="37"/>
      <c r="C139" s="36"/>
      <c r="D139" s="36"/>
      <c r="E139" s="36"/>
      <c r="F139" s="36"/>
      <c r="G139" s="36"/>
      <c r="H139" s="36"/>
      <c r="I139" s="36"/>
      <c r="J139" s="36"/>
      <c r="K139" s="36"/>
      <c r="L139" s="53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</row>
    <row r="140" s="10" customFormat="1" ht="29.28" customHeight="1">
      <c r="A140" s="142"/>
      <c r="B140" s="143"/>
      <c r="C140" s="144" t="s">
        <v>145</v>
      </c>
      <c r="D140" s="145" t="s">
        <v>62</v>
      </c>
      <c r="E140" s="145" t="s">
        <v>58</v>
      </c>
      <c r="F140" s="145" t="s">
        <v>59</v>
      </c>
      <c r="G140" s="145" t="s">
        <v>146</v>
      </c>
      <c r="H140" s="145" t="s">
        <v>147</v>
      </c>
      <c r="I140" s="145" t="s">
        <v>148</v>
      </c>
      <c r="J140" s="146" t="s">
        <v>116</v>
      </c>
      <c r="K140" s="147" t="s">
        <v>149</v>
      </c>
      <c r="L140" s="148"/>
      <c r="M140" s="84" t="s">
        <v>1</v>
      </c>
      <c r="N140" s="85" t="s">
        <v>41</v>
      </c>
      <c r="O140" s="85" t="s">
        <v>150</v>
      </c>
      <c r="P140" s="85" t="s">
        <v>151</v>
      </c>
      <c r="Q140" s="85" t="s">
        <v>152</v>
      </c>
      <c r="R140" s="85" t="s">
        <v>153</v>
      </c>
      <c r="S140" s="85" t="s">
        <v>154</v>
      </c>
      <c r="T140" s="86" t="s">
        <v>155</v>
      </c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</row>
    <row r="141" s="2" customFormat="1" ht="22.8" customHeight="1">
      <c r="A141" s="36"/>
      <c r="B141" s="37"/>
      <c r="C141" s="91" t="s">
        <v>156</v>
      </c>
      <c r="D141" s="36"/>
      <c r="E141" s="36"/>
      <c r="F141" s="36"/>
      <c r="G141" s="36"/>
      <c r="H141" s="36"/>
      <c r="I141" s="36"/>
      <c r="J141" s="149">
        <f>BK141</f>
        <v>0</v>
      </c>
      <c r="K141" s="36"/>
      <c r="L141" s="37"/>
      <c r="M141" s="87"/>
      <c r="N141" s="71"/>
      <c r="O141" s="88"/>
      <c r="P141" s="150">
        <f>P142+P182+P208+P219+P226+P247+P251+P258+P263+P265+P279+P309+P338+P340+P356+P382+P397+P444+P450+P477+P480+P491+P518+P529+P531</f>
        <v>0</v>
      </c>
      <c r="Q141" s="88"/>
      <c r="R141" s="150">
        <f>R142+R182+R208+R219+R226+R247+R251+R258+R263+R265+R279+R309+R338+R340+R356+R382+R397+R444+R450+R477+R480+R491+R518+R529+R531</f>
        <v>0</v>
      </c>
      <c r="S141" s="88"/>
      <c r="T141" s="151">
        <f>T142+T182+T208+T219+T226+T247+T251+T258+T263+T265+T279+T309+T338+T340+T356+T382+T397+T444+T450+T477+T480+T491+T518+T529+T531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7" t="s">
        <v>76</v>
      </c>
      <c r="AU141" s="17" t="s">
        <v>118</v>
      </c>
      <c r="BK141" s="152">
        <f>BK142+BK182+BK208+BK219+BK226+BK247+BK251+BK258+BK263+BK265+BK279+BK309+BK338+BK340+BK356+BK382+BK397+BK444+BK450+BK477+BK480+BK491+BK518+BK529+BK531</f>
        <v>0</v>
      </c>
    </row>
    <row r="142" s="11" customFormat="1" ht="25.92" customHeight="1">
      <c r="A142" s="11"/>
      <c r="B142" s="153"/>
      <c r="C142" s="11"/>
      <c r="D142" s="154" t="s">
        <v>76</v>
      </c>
      <c r="E142" s="155" t="s">
        <v>84</v>
      </c>
      <c r="F142" s="155" t="s">
        <v>157</v>
      </c>
      <c r="G142" s="11"/>
      <c r="H142" s="11"/>
      <c r="I142" s="156"/>
      <c r="J142" s="157">
        <f>BK142</f>
        <v>0</v>
      </c>
      <c r="K142" s="11"/>
      <c r="L142" s="153"/>
      <c r="M142" s="158"/>
      <c r="N142" s="159"/>
      <c r="O142" s="159"/>
      <c r="P142" s="160">
        <f>SUM(P143:P181)</f>
        <v>0</v>
      </c>
      <c r="Q142" s="159"/>
      <c r="R142" s="160">
        <f>SUM(R143:R181)</f>
        <v>0</v>
      </c>
      <c r="S142" s="159"/>
      <c r="T142" s="161">
        <f>SUM(T143:T181)</f>
        <v>0</v>
      </c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R142" s="154" t="s">
        <v>84</v>
      </c>
      <c r="AT142" s="162" t="s">
        <v>76</v>
      </c>
      <c r="AU142" s="162" t="s">
        <v>77</v>
      </c>
      <c r="AY142" s="154" t="s">
        <v>158</v>
      </c>
      <c r="BK142" s="163">
        <f>SUM(BK143:BK181)</f>
        <v>0</v>
      </c>
    </row>
    <row r="143" s="2" customFormat="1" ht="16.5" customHeight="1">
      <c r="A143" s="36"/>
      <c r="B143" s="164"/>
      <c r="C143" s="165" t="s">
        <v>84</v>
      </c>
      <c r="D143" s="165" t="s">
        <v>159</v>
      </c>
      <c r="E143" s="166" t="s">
        <v>160</v>
      </c>
      <c r="F143" s="167" t="s">
        <v>161</v>
      </c>
      <c r="G143" s="168" t="s">
        <v>162</v>
      </c>
      <c r="H143" s="169">
        <v>109.25</v>
      </c>
      <c r="I143" s="170"/>
      <c r="J143" s="171">
        <f>ROUND(I143*H143,2)</f>
        <v>0</v>
      </c>
      <c r="K143" s="172"/>
      <c r="L143" s="37"/>
      <c r="M143" s="173" t="s">
        <v>1</v>
      </c>
      <c r="N143" s="174" t="s">
        <v>42</v>
      </c>
      <c r="O143" s="75"/>
      <c r="P143" s="175">
        <f>O143*H143</f>
        <v>0</v>
      </c>
      <c r="Q143" s="175">
        <v>0</v>
      </c>
      <c r="R143" s="175">
        <f>Q143*H143</f>
        <v>0</v>
      </c>
      <c r="S143" s="175">
        <v>0</v>
      </c>
      <c r="T143" s="176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77" t="s">
        <v>163</v>
      </c>
      <c r="AT143" s="177" t="s">
        <v>159</v>
      </c>
      <c r="AU143" s="177" t="s">
        <v>84</v>
      </c>
      <c r="AY143" s="17" t="s">
        <v>158</v>
      </c>
      <c r="BE143" s="178">
        <f>IF(N143="základní",J143,0)</f>
        <v>0</v>
      </c>
      <c r="BF143" s="178">
        <f>IF(N143="snížená",J143,0)</f>
        <v>0</v>
      </c>
      <c r="BG143" s="178">
        <f>IF(N143="zákl. přenesená",J143,0)</f>
        <v>0</v>
      </c>
      <c r="BH143" s="178">
        <f>IF(N143="sníž. přenesená",J143,0)</f>
        <v>0</v>
      </c>
      <c r="BI143" s="178">
        <f>IF(N143="nulová",J143,0)</f>
        <v>0</v>
      </c>
      <c r="BJ143" s="17" t="s">
        <v>84</v>
      </c>
      <c r="BK143" s="178">
        <f>ROUND(I143*H143,2)</f>
        <v>0</v>
      </c>
      <c r="BL143" s="17" t="s">
        <v>163</v>
      </c>
      <c r="BM143" s="177" t="s">
        <v>86</v>
      </c>
    </row>
    <row r="144" s="12" customFormat="1">
      <c r="A144" s="12"/>
      <c r="B144" s="179"/>
      <c r="C144" s="12"/>
      <c r="D144" s="180" t="s">
        <v>164</v>
      </c>
      <c r="E144" s="181" t="s">
        <v>1</v>
      </c>
      <c r="F144" s="182" t="s">
        <v>165</v>
      </c>
      <c r="G144" s="12"/>
      <c r="H144" s="183">
        <v>109.24999999999999</v>
      </c>
      <c r="I144" s="184"/>
      <c r="J144" s="12"/>
      <c r="K144" s="12"/>
      <c r="L144" s="179"/>
      <c r="M144" s="185"/>
      <c r="N144" s="186"/>
      <c r="O144" s="186"/>
      <c r="P144" s="186"/>
      <c r="Q144" s="186"/>
      <c r="R144" s="186"/>
      <c r="S144" s="186"/>
      <c r="T144" s="187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T144" s="181" t="s">
        <v>164</v>
      </c>
      <c r="AU144" s="181" t="s">
        <v>84</v>
      </c>
      <c r="AV144" s="12" t="s">
        <v>86</v>
      </c>
      <c r="AW144" s="12" t="s">
        <v>34</v>
      </c>
      <c r="AX144" s="12" t="s">
        <v>77</v>
      </c>
      <c r="AY144" s="181" t="s">
        <v>158</v>
      </c>
    </row>
    <row r="145" s="13" customFormat="1">
      <c r="A145" s="13"/>
      <c r="B145" s="188"/>
      <c r="C145" s="13"/>
      <c r="D145" s="180" t="s">
        <v>164</v>
      </c>
      <c r="E145" s="189" t="s">
        <v>1</v>
      </c>
      <c r="F145" s="190" t="s">
        <v>166</v>
      </c>
      <c r="G145" s="13"/>
      <c r="H145" s="191">
        <v>109.24999999999999</v>
      </c>
      <c r="I145" s="192"/>
      <c r="J145" s="13"/>
      <c r="K145" s="13"/>
      <c r="L145" s="188"/>
      <c r="M145" s="193"/>
      <c r="N145" s="194"/>
      <c r="O145" s="194"/>
      <c r="P145" s="194"/>
      <c r="Q145" s="194"/>
      <c r="R145" s="194"/>
      <c r="S145" s="194"/>
      <c r="T145" s="19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9" t="s">
        <v>164</v>
      </c>
      <c r="AU145" s="189" t="s">
        <v>84</v>
      </c>
      <c r="AV145" s="13" t="s">
        <v>163</v>
      </c>
      <c r="AW145" s="13" t="s">
        <v>34</v>
      </c>
      <c r="AX145" s="13" t="s">
        <v>84</v>
      </c>
      <c r="AY145" s="189" t="s">
        <v>158</v>
      </c>
    </row>
    <row r="146" s="2" customFormat="1" ht="21.75" customHeight="1">
      <c r="A146" s="36"/>
      <c r="B146" s="164"/>
      <c r="C146" s="165" t="s">
        <v>86</v>
      </c>
      <c r="D146" s="165" t="s">
        <v>159</v>
      </c>
      <c r="E146" s="166" t="s">
        <v>167</v>
      </c>
      <c r="F146" s="167" t="s">
        <v>168</v>
      </c>
      <c r="G146" s="168" t="s">
        <v>162</v>
      </c>
      <c r="H146" s="169">
        <v>128.477</v>
      </c>
      <c r="I146" s="170"/>
      <c r="J146" s="171">
        <f>ROUND(I146*H146,2)</f>
        <v>0</v>
      </c>
      <c r="K146" s="172"/>
      <c r="L146" s="37"/>
      <c r="M146" s="173" t="s">
        <v>1</v>
      </c>
      <c r="N146" s="174" t="s">
        <v>42</v>
      </c>
      <c r="O146" s="75"/>
      <c r="P146" s="175">
        <f>O146*H146</f>
        <v>0</v>
      </c>
      <c r="Q146" s="175">
        <v>0</v>
      </c>
      <c r="R146" s="175">
        <f>Q146*H146</f>
        <v>0</v>
      </c>
      <c r="S146" s="175">
        <v>0</v>
      </c>
      <c r="T146" s="17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77" t="s">
        <v>163</v>
      </c>
      <c r="AT146" s="177" t="s">
        <v>159</v>
      </c>
      <c r="AU146" s="177" t="s">
        <v>84</v>
      </c>
      <c r="AY146" s="17" t="s">
        <v>158</v>
      </c>
      <c r="BE146" s="178">
        <f>IF(N146="základní",J146,0)</f>
        <v>0</v>
      </c>
      <c r="BF146" s="178">
        <f>IF(N146="snížená",J146,0)</f>
        <v>0</v>
      </c>
      <c r="BG146" s="178">
        <f>IF(N146="zákl. přenesená",J146,0)</f>
        <v>0</v>
      </c>
      <c r="BH146" s="178">
        <f>IF(N146="sníž. přenesená",J146,0)</f>
        <v>0</v>
      </c>
      <c r="BI146" s="178">
        <f>IF(N146="nulová",J146,0)</f>
        <v>0</v>
      </c>
      <c r="BJ146" s="17" t="s">
        <v>84</v>
      </c>
      <c r="BK146" s="178">
        <f>ROUND(I146*H146,2)</f>
        <v>0</v>
      </c>
      <c r="BL146" s="17" t="s">
        <v>163</v>
      </c>
      <c r="BM146" s="177" t="s">
        <v>163</v>
      </c>
    </row>
    <row r="147" s="12" customFormat="1">
      <c r="A147" s="12"/>
      <c r="B147" s="179"/>
      <c r="C147" s="12"/>
      <c r="D147" s="180" t="s">
        <v>164</v>
      </c>
      <c r="E147" s="181" t="s">
        <v>1</v>
      </c>
      <c r="F147" s="182" t="s">
        <v>169</v>
      </c>
      <c r="G147" s="12"/>
      <c r="H147" s="183">
        <v>128.47685000000001</v>
      </c>
      <c r="I147" s="184"/>
      <c r="J147" s="12"/>
      <c r="K147" s="12"/>
      <c r="L147" s="179"/>
      <c r="M147" s="185"/>
      <c r="N147" s="186"/>
      <c r="O147" s="186"/>
      <c r="P147" s="186"/>
      <c r="Q147" s="186"/>
      <c r="R147" s="186"/>
      <c r="S147" s="186"/>
      <c r="T147" s="187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T147" s="181" t="s">
        <v>164</v>
      </c>
      <c r="AU147" s="181" t="s">
        <v>84</v>
      </c>
      <c r="AV147" s="12" t="s">
        <v>86</v>
      </c>
      <c r="AW147" s="12" t="s">
        <v>34</v>
      </c>
      <c r="AX147" s="12" t="s">
        <v>77</v>
      </c>
      <c r="AY147" s="181" t="s">
        <v>158</v>
      </c>
    </row>
    <row r="148" s="13" customFormat="1">
      <c r="A148" s="13"/>
      <c r="B148" s="188"/>
      <c r="C148" s="13"/>
      <c r="D148" s="180" t="s">
        <v>164</v>
      </c>
      <c r="E148" s="189" t="s">
        <v>1</v>
      </c>
      <c r="F148" s="190" t="s">
        <v>166</v>
      </c>
      <c r="G148" s="13"/>
      <c r="H148" s="191">
        <v>128.47685000000001</v>
      </c>
      <c r="I148" s="192"/>
      <c r="J148" s="13"/>
      <c r="K148" s="13"/>
      <c r="L148" s="188"/>
      <c r="M148" s="193"/>
      <c r="N148" s="194"/>
      <c r="O148" s="194"/>
      <c r="P148" s="194"/>
      <c r="Q148" s="194"/>
      <c r="R148" s="194"/>
      <c r="S148" s="194"/>
      <c r="T148" s="19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89" t="s">
        <v>164</v>
      </c>
      <c r="AU148" s="189" t="s">
        <v>84</v>
      </c>
      <c r="AV148" s="13" t="s">
        <v>163</v>
      </c>
      <c r="AW148" s="13" t="s">
        <v>34</v>
      </c>
      <c r="AX148" s="13" t="s">
        <v>84</v>
      </c>
      <c r="AY148" s="189" t="s">
        <v>158</v>
      </c>
    </row>
    <row r="149" s="2" customFormat="1" ht="21.75" customHeight="1">
      <c r="A149" s="36"/>
      <c r="B149" s="164"/>
      <c r="C149" s="165" t="s">
        <v>170</v>
      </c>
      <c r="D149" s="165" t="s">
        <v>159</v>
      </c>
      <c r="E149" s="166" t="s">
        <v>171</v>
      </c>
      <c r="F149" s="167" t="s">
        <v>172</v>
      </c>
      <c r="G149" s="168" t="s">
        <v>162</v>
      </c>
      <c r="H149" s="169">
        <v>128.477</v>
      </c>
      <c r="I149" s="170"/>
      <c r="J149" s="171">
        <f>ROUND(I149*H149,2)</f>
        <v>0</v>
      </c>
      <c r="K149" s="172"/>
      <c r="L149" s="37"/>
      <c r="M149" s="173" t="s">
        <v>1</v>
      </c>
      <c r="N149" s="174" t="s">
        <v>42</v>
      </c>
      <c r="O149" s="75"/>
      <c r="P149" s="175">
        <f>O149*H149</f>
        <v>0</v>
      </c>
      <c r="Q149" s="175">
        <v>0</v>
      </c>
      <c r="R149" s="175">
        <f>Q149*H149</f>
        <v>0</v>
      </c>
      <c r="S149" s="175">
        <v>0</v>
      </c>
      <c r="T149" s="176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77" t="s">
        <v>163</v>
      </c>
      <c r="AT149" s="177" t="s">
        <v>159</v>
      </c>
      <c r="AU149" s="177" t="s">
        <v>84</v>
      </c>
      <c r="AY149" s="17" t="s">
        <v>158</v>
      </c>
      <c r="BE149" s="178">
        <f>IF(N149="základní",J149,0)</f>
        <v>0</v>
      </c>
      <c r="BF149" s="178">
        <f>IF(N149="snížená",J149,0)</f>
        <v>0</v>
      </c>
      <c r="BG149" s="178">
        <f>IF(N149="zákl. přenesená",J149,0)</f>
        <v>0</v>
      </c>
      <c r="BH149" s="178">
        <f>IF(N149="sníž. přenesená",J149,0)</f>
        <v>0</v>
      </c>
      <c r="BI149" s="178">
        <f>IF(N149="nulová",J149,0)</f>
        <v>0</v>
      </c>
      <c r="BJ149" s="17" t="s">
        <v>84</v>
      </c>
      <c r="BK149" s="178">
        <f>ROUND(I149*H149,2)</f>
        <v>0</v>
      </c>
      <c r="BL149" s="17" t="s">
        <v>163</v>
      </c>
      <c r="BM149" s="177" t="s">
        <v>173</v>
      </c>
    </row>
    <row r="150" s="12" customFormat="1">
      <c r="A150" s="12"/>
      <c r="B150" s="179"/>
      <c r="C150" s="12"/>
      <c r="D150" s="180" t="s">
        <v>164</v>
      </c>
      <c r="E150" s="181" t="s">
        <v>1</v>
      </c>
      <c r="F150" s="182" t="s">
        <v>169</v>
      </c>
      <c r="G150" s="12"/>
      <c r="H150" s="183">
        <v>128.47685000000001</v>
      </c>
      <c r="I150" s="184"/>
      <c r="J150" s="12"/>
      <c r="K150" s="12"/>
      <c r="L150" s="179"/>
      <c r="M150" s="185"/>
      <c r="N150" s="186"/>
      <c r="O150" s="186"/>
      <c r="P150" s="186"/>
      <c r="Q150" s="186"/>
      <c r="R150" s="186"/>
      <c r="S150" s="186"/>
      <c r="T150" s="187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T150" s="181" t="s">
        <v>164</v>
      </c>
      <c r="AU150" s="181" t="s">
        <v>84</v>
      </c>
      <c r="AV150" s="12" t="s">
        <v>86</v>
      </c>
      <c r="AW150" s="12" t="s">
        <v>34</v>
      </c>
      <c r="AX150" s="12" t="s">
        <v>77</v>
      </c>
      <c r="AY150" s="181" t="s">
        <v>158</v>
      </c>
    </row>
    <row r="151" s="13" customFormat="1">
      <c r="A151" s="13"/>
      <c r="B151" s="188"/>
      <c r="C151" s="13"/>
      <c r="D151" s="180" t="s">
        <v>164</v>
      </c>
      <c r="E151" s="189" t="s">
        <v>1</v>
      </c>
      <c r="F151" s="190" t="s">
        <v>166</v>
      </c>
      <c r="G151" s="13"/>
      <c r="H151" s="191">
        <v>128.47685000000001</v>
      </c>
      <c r="I151" s="192"/>
      <c r="J151" s="13"/>
      <c r="K151" s="13"/>
      <c r="L151" s="188"/>
      <c r="M151" s="193"/>
      <c r="N151" s="194"/>
      <c r="O151" s="194"/>
      <c r="P151" s="194"/>
      <c r="Q151" s="194"/>
      <c r="R151" s="194"/>
      <c r="S151" s="194"/>
      <c r="T151" s="19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89" t="s">
        <v>164</v>
      </c>
      <c r="AU151" s="189" t="s">
        <v>84</v>
      </c>
      <c r="AV151" s="13" t="s">
        <v>163</v>
      </c>
      <c r="AW151" s="13" t="s">
        <v>34</v>
      </c>
      <c r="AX151" s="13" t="s">
        <v>84</v>
      </c>
      <c r="AY151" s="189" t="s">
        <v>158</v>
      </c>
    </row>
    <row r="152" s="2" customFormat="1" ht="21.75" customHeight="1">
      <c r="A152" s="36"/>
      <c r="B152" s="164"/>
      <c r="C152" s="165" t="s">
        <v>163</v>
      </c>
      <c r="D152" s="165" t="s">
        <v>159</v>
      </c>
      <c r="E152" s="166" t="s">
        <v>174</v>
      </c>
      <c r="F152" s="167" t="s">
        <v>175</v>
      </c>
      <c r="G152" s="168" t="s">
        <v>162</v>
      </c>
      <c r="H152" s="169">
        <v>12.443</v>
      </c>
      <c r="I152" s="170"/>
      <c r="J152" s="171">
        <f>ROUND(I152*H152,2)</f>
        <v>0</v>
      </c>
      <c r="K152" s="172"/>
      <c r="L152" s="37"/>
      <c r="M152" s="173" t="s">
        <v>1</v>
      </c>
      <c r="N152" s="174" t="s">
        <v>42</v>
      </c>
      <c r="O152" s="75"/>
      <c r="P152" s="175">
        <f>O152*H152</f>
        <v>0</v>
      </c>
      <c r="Q152" s="175">
        <v>0</v>
      </c>
      <c r="R152" s="175">
        <f>Q152*H152</f>
        <v>0</v>
      </c>
      <c r="S152" s="175">
        <v>0</v>
      </c>
      <c r="T152" s="176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77" t="s">
        <v>163</v>
      </c>
      <c r="AT152" s="177" t="s">
        <v>159</v>
      </c>
      <c r="AU152" s="177" t="s">
        <v>84</v>
      </c>
      <c r="AY152" s="17" t="s">
        <v>158</v>
      </c>
      <c r="BE152" s="178">
        <f>IF(N152="základní",J152,0)</f>
        <v>0</v>
      </c>
      <c r="BF152" s="178">
        <f>IF(N152="snížená",J152,0)</f>
        <v>0</v>
      </c>
      <c r="BG152" s="178">
        <f>IF(N152="zákl. přenesená",J152,0)</f>
        <v>0</v>
      </c>
      <c r="BH152" s="178">
        <f>IF(N152="sníž. přenesená",J152,0)</f>
        <v>0</v>
      </c>
      <c r="BI152" s="178">
        <f>IF(N152="nulová",J152,0)</f>
        <v>0</v>
      </c>
      <c r="BJ152" s="17" t="s">
        <v>84</v>
      </c>
      <c r="BK152" s="178">
        <f>ROUND(I152*H152,2)</f>
        <v>0</v>
      </c>
      <c r="BL152" s="17" t="s">
        <v>163</v>
      </c>
      <c r="BM152" s="177" t="s">
        <v>176</v>
      </c>
    </row>
    <row r="153" s="12" customFormat="1">
      <c r="A153" s="12"/>
      <c r="B153" s="179"/>
      <c r="C153" s="12"/>
      <c r="D153" s="180" t="s">
        <v>164</v>
      </c>
      <c r="E153" s="181" t="s">
        <v>1</v>
      </c>
      <c r="F153" s="182" t="s">
        <v>177</v>
      </c>
      <c r="G153" s="12"/>
      <c r="H153" s="183">
        <v>12.443287499999999</v>
      </c>
      <c r="I153" s="184"/>
      <c r="J153" s="12"/>
      <c r="K153" s="12"/>
      <c r="L153" s="179"/>
      <c r="M153" s="185"/>
      <c r="N153" s="186"/>
      <c r="O153" s="186"/>
      <c r="P153" s="186"/>
      <c r="Q153" s="186"/>
      <c r="R153" s="186"/>
      <c r="S153" s="186"/>
      <c r="T153" s="187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T153" s="181" t="s">
        <v>164</v>
      </c>
      <c r="AU153" s="181" t="s">
        <v>84</v>
      </c>
      <c r="AV153" s="12" t="s">
        <v>86</v>
      </c>
      <c r="AW153" s="12" t="s">
        <v>34</v>
      </c>
      <c r="AX153" s="12" t="s">
        <v>77</v>
      </c>
      <c r="AY153" s="181" t="s">
        <v>158</v>
      </c>
    </row>
    <row r="154" s="13" customFormat="1">
      <c r="A154" s="13"/>
      <c r="B154" s="188"/>
      <c r="C154" s="13"/>
      <c r="D154" s="180" t="s">
        <v>164</v>
      </c>
      <c r="E154" s="189" t="s">
        <v>1</v>
      </c>
      <c r="F154" s="190" t="s">
        <v>166</v>
      </c>
      <c r="G154" s="13"/>
      <c r="H154" s="191">
        <v>12.443287499999999</v>
      </c>
      <c r="I154" s="192"/>
      <c r="J154" s="13"/>
      <c r="K154" s="13"/>
      <c r="L154" s="188"/>
      <c r="M154" s="193"/>
      <c r="N154" s="194"/>
      <c r="O154" s="194"/>
      <c r="P154" s="194"/>
      <c r="Q154" s="194"/>
      <c r="R154" s="194"/>
      <c r="S154" s="194"/>
      <c r="T154" s="19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9" t="s">
        <v>164</v>
      </c>
      <c r="AU154" s="189" t="s">
        <v>84</v>
      </c>
      <c r="AV154" s="13" t="s">
        <v>163</v>
      </c>
      <c r="AW154" s="13" t="s">
        <v>34</v>
      </c>
      <c r="AX154" s="13" t="s">
        <v>84</v>
      </c>
      <c r="AY154" s="189" t="s">
        <v>158</v>
      </c>
    </row>
    <row r="155" s="2" customFormat="1" ht="21.75" customHeight="1">
      <c r="A155" s="36"/>
      <c r="B155" s="164"/>
      <c r="C155" s="165" t="s">
        <v>178</v>
      </c>
      <c r="D155" s="165" t="s">
        <v>159</v>
      </c>
      <c r="E155" s="166" t="s">
        <v>179</v>
      </c>
      <c r="F155" s="167" t="s">
        <v>180</v>
      </c>
      <c r="G155" s="168" t="s">
        <v>162</v>
      </c>
      <c r="H155" s="169">
        <v>12.443</v>
      </c>
      <c r="I155" s="170"/>
      <c r="J155" s="171">
        <f>ROUND(I155*H155,2)</f>
        <v>0</v>
      </c>
      <c r="K155" s="172"/>
      <c r="L155" s="37"/>
      <c r="M155" s="173" t="s">
        <v>1</v>
      </c>
      <c r="N155" s="174" t="s">
        <v>42</v>
      </c>
      <c r="O155" s="75"/>
      <c r="P155" s="175">
        <f>O155*H155</f>
        <v>0</v>
      </c>
      <c r="Q155" s="175">
        <v>0</v>
      </c>
      <c r="R155" s="175">
        <f>Q155*H155</f>
        <v>0</v>
      </c>
      <c r="S155" s="175">
        <v>0</v>
      </c>
      <c r="T155" s="17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77" t="s">
        <v>163</v>
      </c>
      <c r="AT155" s="177" t="s">
        <v>159</v>
      </c>
      <c r="AU155" s="177" t="s">
        <v>84</v>
      </c>
      <c r="AY155" s="17" t="s">
        <v>158</v>
      </c>
      <c r="BE155" s="178">
        <f>IF(N155="základní",J155,0)</f>
        <v>0</v>
      </c>
      <c r="BF155" s="178">
        <f>IF(N155="snížená",J155,0)</f>
        <v>0</v>
      </c>
      <c r="BG155" s="178">
        <f>IF(N155="zákl. přenesená",J155,0)</f>
        <v>0</v>
      </c>
      <c r="BH155" s="178">
        <f>IF(N155="sníž. přenesená",J155,0)</f>
        <v>0</v>
      </c>
      <c r="BI155" s="178">
        <f>IF(N155="nulová",J155,0)</f>
        <v>0</v>
      </c>
      <c r="BJ155" s="17" t="s">
        <v>84</v>
      </c>
      <c r="BK155" s="178">
        <f>ROUND(I155*H155,2)</f>
        <v>0</v>
      </c>
      <c r="BL155" s="17" t="s">
        <v>163</v>
      </c>
      <c r="BM155" s="177" t="s">
        <v>181</v>
      </c>
    </row>
    <row r="156" s="12" customFormat="1">
      <c r="A156" s="12"/>
      <c r="B156" s="179"/>
      <c r="C156" s="12"/>
      <c r="D156" s="180" t="s">
        <v>164</v>
      </c>
      <c r="E156" s="181" t="s">
        <v>1</v>
      </c>
      <c r="F156" s="182" t="s">
        <v>177</v>
      </c>
      <c r="G156" s="12"/>
      <c r="H156" s="183">
        <v>12.443287499999999</v>
      </c>
      <c r="I156" s="184"/>
      <c r="J156" s="12"/>
      <c r="K156" s="12"/>
      <c r="L156" s="179"/>
      <c r="M156" s="185"/>
      <c r="N156" s="186"/>
      <c r="O156" s="186"/>
      <c r="P156" s="186"/>
      <c r="Q156" s="186"/>
      <c r="R156" s="186"/>
      <c r="S156" s="186"/>
      <c r="T156" s="187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T156" s="181" t="s">
        <v>164</v>
      </c>
      <c r="AU156" s="181" t="s">
        <v>84</v>
      </c>
      <c r="AV156" s="12" t="s">
        <v>86</v>
      </c>
      <c r="AW156" s="12" t="s">
        <v>34</v>
      </c>
      <c r="AX156" s="12" t="s">
        <v>77</v>
      </c>
      <c r="AY156" s="181" t="s">
        <v>158</v>
      </c>
    </row>
    <row r="157" s="13" customFormat="1">
      <c r="A157" s="13"/>
      <c r="B157" s="188"/>
      <c r="C157" s="13"/>
      <c r="D157" s="180" t="s">
        <v>164</v>
      </c>
      <c r="E157" s="189" t="s">
        <v>1</v>
      </c>
      <c r="F157" s="190" t="s">
        <v>166</v>
      </c>
      <c r="G157" s="13"/>
      <c r="H157" s="191">
        <v>12.443287499999999</v>
      </c>
      <c r="I157" s="192"/>
      <c r="J157" s="13"/>
      <c r="K157" s="13"/>
      <c r="L157" s="188"/>
      <c r="M157" s="193"/>
      <c r="N157" s="194"/>
      <c r="O157" s="194"/>
      <c r="P157" s="194"/>
      <c r="Q157" s="194"/>
      <c r="R157" s="194"/>
      <c r="S157" s="194"/>
      <c r="T157" s="19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9" t="s">
        <v>164</v>
      </c>
      <c r="AU157" s="189" t="s">
        <v>84</v>
      </c>
      <c r="AV157" s="13" t="s">
        <v>163</v>
      </c>
      <c r="AW157" s="13" t="s">
        <v>34</v>
      </c>
      <c r="AX157" s="13" t="s">
        <v>84</v>
      </c>
      <c r="AY157" s="189" t="s">
        <v>158</v>
      </c>
    </row>
    <row r="158" s="2" customFormat="1" ht="21.75" customHeight="1">
      <c r="A158" s="36"/>
      <c r="B158" s="164"/>
      <c r="C158" s="165" t="s">
        <v>173</v>
      </c>
      <c r="D158" s="165" t="s">
        <v>159</v>
      </c>
      <c r="E158" s="166" t="s">
        <v>182</v>
      </c>
      <c r="F158" s="167" t="s">
        <v>183</v>
      </c>
      <c r="G158" s="168" t="s">
        <v>162</v>
      </c>
      <c r="H158" s="169">
        <v>140.91999999999999</v>
      </c>
      <c r="I158" s="170"/>
      <c r="J158" s="171">
        <f>ROUND(I158*H158,2)</f>
        <v>0</v>
      </c>
      <c r="K158" s="172"/>
      <c r="L158" s="37"/>
      <c r="M158" s="173" t="s">
        <v>1</v>
      </c>
      <c r="N158" s="174" t="s">
        <v>42</v>
      </c>
      <c r="O158" s="75"/>
      <c r="P158" s="175">
        <f>O158*H158</f>
        <v>0</v>
      </c>
      <c r="Q158" s="175">
        <v>0</v>
      </c>
      <c r="R158" s="175">
        <f>Q158*H158</f>
        <v>0</v>
      </c>
      <c r="S158" s="175">
        <v>0</v>
      </c>
      <c r="T158" s="17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77" t="s">
        <v>163</v>
      </c>
      <c r="AT158" s="177" t="s">
        <v>159</v>
      </c>
      <c r="AU158" s="177" t="s">
        <v>84</v>
      </c>
      <c r="AY158" s="17" t="s">
        <v>158</v>
      </c>
      <c r="BE158" s="178">
        <f>IF(N158="základní",J158,0)</f>
        <v>0</v>
      </c>
      <c r="BF158" s="178">
        <f>IF(N158="snížená",J158,0)</f>
        <v>0</v>
      </c>
      <c r="BG158" s="178">
        <f>IF(N158="zákl. přenesená",J158,0)</f>
        <v>0</v>
      </c>
      <c r="BH158" s="178">
        <f>IF(N158="sníž. přenesená",J158,0)</f>
        <v>0</v>
      </c>
      <c r="BI158" s="178">
        <f>IF(N158="nulová",J158,0)</f>
        <v>0</v>
      </c>
      <c r="BJ158" s="17" t="s">
        <v>84</v>
      </c>
      <c r="BK158" s="178">
        <f>ROUND(I158*H158,2)</f>
        <v>0</v>
      </c>
      <c r="BL158" s="17" t="s">
        <v>163</v>
      </c>
      <c r="BM158" s="177" t="s">
        <v>8</v>
      </c>
    </row>
    <row r="159" s="12" customFormat="1">
      <c r="A159" s="12"/>
      <c r="B159" s="179"/>
      <c r="C159" s="12"/>
      <c r="D159" s="180" t="s">
        <v>164</v>
      </c>
      <c r="E159" s="181" t="s">
        <v>1</v>
      </c>
      <c r="F159" s="182" t="s">
        <v>184</v>
      </c>
      <c r="G159" s="12"/>
      <c r="H159" s="183">
        <v>140.91985</v>
      </c>
      <c r="I159" s="184"/>
      <c r="J159" s="12"/>
      <c r="K159" s="12"/>
      <c r="L159" s="179"/>
      <c r="M159" s="185"/>
      <c r="N159" s="186"/>
      <c r="O159" s="186"/>
      <c r="P159" s="186"/>
      <c r="Q159" s="186"/>
      <c r="R159" s="186"/>
      <c r="S159" s="186"/>
      <c r="T159" s="187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T159" s="181" t="s">
        <v>164</v>
      </c>
      <c r="AU159" s="181" t="s">
        <v>84</v>
      </c>
      <c r="AV159" s="12" t="s">
        <v>86</v>
      </c>
      <c r="AW159" s="12" t="s">
        <v>34</v>
      </c>
      <c r="AX159" s="12" t="s">
        <v>77</v>
      </c>
      <c r="AY159" s="181" t="s">
        <v>158</v>
      </c>
    </row>
    <row r="160" s="13" customFormat="1">
      <c r="A160" s="13"/>
      <c r="B160" s="188"/>
      <c r="C160" s="13"/>
      <c r="D160" s="180" t="s">
        <v>164</v>
      </c>
      <c r="E160" s="189" t="s">
        <v>1</v>
      </c>
      <c r="F160" s="190" t="s">
        <v>166</v>
      </c>
      <c r="G160" s="13"/>
      <c r="H160" s="191">
        <v>140.91985</v>
      </c>
      <c r="I160" s="192"/>
      <c r="J160" s="13"/>
      <c r="K160" s="13"/>
      <c r="L160" s="188"/>
      <c r="M160" s="193"/>
      <c r="N160" s="194"/>
      <c r="O160" s="194"/>
      <c r="P160" s="194"/>
      <c r="Q160" s="194"/>
      <c r="R160" s="194"/>
      <c r="S160" s="194"/>
      <c r="T160" s="19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9" t="s">
        <v>164</v>
      </c>
      <c r="AU160" s="189" t="s">
        <v>84</v>
      </c>
      <c r="AV160" s="13" t="s">
        <v>163</v>
      </c>
      <c r="AW160" s="13" t="s">
        <v>34</v>
      </c>
      <c r="AX160" s="13" t="s">
        <v>84</v>
      </c>
      <c r="AY160" s="189" t="s">
        <v>158</v>
      </c>
    </row>
    <row r="161" s="2" customFormat="1" ht="21.75" customHeight="1">
      <c r="A161" s="36"/>
      <c r="B161" s="164"/>
      <c r="C161" s="165" t="s">
        <v>185</v>
      </c>
      <c r="D161" s="165" t="s">
        <v>159</v>
      </c>
      <c r="E161" s="166" t="s">
        <v>186</v>
      </c>
      <c r="F161" s="167" t="s">
        <v>187</v>
      </c>
      <c r="G161" s="168" t="s">
        <v>162</v>
      </c>
      <c r="H161" s="169">
        <v>57.5</v>
      </c>
      <c r="I161" s="170"/>
      <c r="J161" s="171">
        <f>ROUND(I161*H161,2)</f>
        <v>0</v>
      </c>
      <c r="K161" s="172"/>
      <c r="L161" s="37"/>
      <c r="M161" s="173" t="s">
        <v>1</v>
      </c>
      <c r="N161" s="174" t="s">
        <v>42</v>
      </c>
      <c r="O161" s="75"/>
      <c r="P161" s="175">
        <f>O161*H161</f>
        <v>0</v>
      </c>
      <c r="Q161" s="175">
        <v>0</v>
      </c>
      <c r="R161" s="175">
        <f>Q161*H161</f>
        <v>0</v>
      </c>
      <c r="S161" s="175">
        <v>0</v>
      </c>
      <c r="T161" s="17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77" t="s">
        <v>163</v>
      </c>
      <c r="AT161" s="177" t="s">
        <v>159</v>
      </c>
      <c r="AU161" s="177" t="s">
        <v>84</v>
      </c>
      <c r="AY161" s="17" t="s">
        <v>158</v>
      </c>
      <c r="BE161" s="178">
        <f>IF(N161="základní",J161,0)</f>
        <v>0</v>
      </c>
      <c r="BF161" s="178">
        <f>IF(N161="snížená",J161,0)</f>
        <v>0</v>
      </c>
      <c r="BG161" s="178">
        <f>IF(N161="zákl. přenesená",J161,0)</f>
        <v>0</v>
      </c>
      <c r="BH161" s="178">
        <f>IF(N161="sníž. přenesená",J161,0)</f>
        <v>0</v>
      </c>
      <c r="BI161" s="178">
        <f>IF(N161="nulová",J161,0)</f>
        <v>0</v>
      </c>
      <c r="BJ161" s="17" t="s">
        <v>84</v>
      </c>
      <c r="BK161" s="178">
        <f>ROUND(I161*H161,2)</f>
        <v>0</v>
      </c>
      <c r="BL161" s="17" t="s">
        <v>163</v>
      </c>
      <c r="BM161" s="177" t="s">
        <v>188</v>
      </c>
    </row>
    <row r="162" s="12" customFormat="1">
      <c r="A162" s="12"/>
      <c r="B162" s="179"/>
      <c r="C162" s="12"/>
      <c r="D162" s="180" t="s">
        <v>164</v>
      </c>
      <c r="E162" s="181" t="s">
        <v>1</v>
      </c>
      <c r="F162" s="182" t="s">
        <v>189</v>
      </c>
      <c r="G162" s="12"/>
      <c r="H162" s="183">
        <v>57.499999999999993</v>
      </c>
      <c r="I162" s="184"/>
      <c r="J162" s="12"/>
      <c r="K162" s="12"/>
      <c r="L162" s="179"/>
      <c r="M162" s="185"/>
      <c r="N162" s="186"/>
      <c r="O162" s="186"/>
      <c r="P162" s="186"/>
      <c r="Q162" s="186"/>
      <c r="R162" s="186"/>
      <c r="S162" s="186"/>
      <c r="T162" s="187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T162" s="181" t="s">
        <v>164</v>
      </c>
      <c r="AU162" s="181" t="s">
        <v>84</v>
      </c>
      <c r="AV162" s="12" t="s">
        <v>86</v>
      </c>
      <c r="AW162" s="12" t="s">
        <v>34</v>
      </c>
      <c r="AX162" s="12" t="s">
        <v>77</v>
      </c>
      <c r="AY162" s="181" t="s">
        <v>158</v>
      </c>
    </row>
    <row r="163" s="13" customFormat="1">
      <c r="A163" s="13"/>
      <c r="B163" s="188"/>
      <c r="C163" s="13"/>
      <c r="D163" s="180" t="s">
        <v>164</v>
      </c>
      <c r="E163" s="189" t="s">
        <v>1</v>
      </c>
      <c r="F163" s="190" t="s">
        <v>166</v>
      </c>
      <c r="G163" s="13"/>
      <c r="H163" s="191">
        <v>57.499999999999993</v>
      </c>
      <c r="I163" s="192"/>
      <c r="J163" s="13"/>
      <c r="K163" s="13"/>
      <c r="L163" s="188"/>
      <c r="M163" s="193"/>
      <c r="N163" s="194"/>
      <c r="O163" s="194"/>
      <c r="P163" s="194"/>
      <c r="Q163" s="194"/>
      <c r="R163" s="194"/>
      <c r="S163" s="194"/>
      <c r="T163" s="19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89" t="s">
        <v>164</v>
      </c>
      <c r="AU163" s="189" t="s">
        <v>84</v>
      </c>
      <c r="AV163" s="13" t="s">
        <v>163</v>
      </c>
      <c r="AW163" s="13" t="s">
        <v>34</v>
      </c>
      <c r="AX163" s="13" t="s">
        <v>84</v>
      </c>
      <c r="AY163" s="189" t="s">
        <v>158</v>
      </c>
    </row>
    <row r="164" s="2" customFormat="1" ht="21.75" customHeight="1">
      <c r="A164" s="36"/>
      <c r="B164" s="164"/>
      <c r="C164" s="165" t="s">
        <v>176</v>
      </c>
      <c r="D164" s="165" t="s">
        <v>159</v>
      </c>
      <c r="E164" s="166" t="s">
        <v>190</v>
      </c>
      <c r="F164" s="167" t="s">
        <v>191</v>
      </c>
      <c r="G164" s="168" t="s">
        <v>162</v>
      </c>
      <c r="H164" s="169">
        <v>57.5</v>
      </c>
      <c r="I164" s="170"/>
      <c r="J164" s="171">
        <f>ROUND(I164*H164,2)</f>
        <v>0</v>
      </c>
      <c r="K164" s="172"/>
      <c r="L164" s="37"/>
      <c r="M164" s="173" t="s">
        <v>1</v>
      </c>
      <c r="N164" s="174" t="s">
        <v>42</v>
      </c>
      <c r="O164" s="75"/>
      <c r="P164" s="175">
        <f>O164*H164</f>
        <v>0</v>
      </c>
      <c r="Q164" s="175">
        <v>0</v>
      </c>
      <c r="R164" s="175">
        <f>Q164*H164</f>
        <v>0</v>
      </c>
      <c r="S164" s="175">
        <v>0</v>
      </c>
      <c r="T164" s="176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77" t="s">
        <v>163</v>
      </c>
      <c r="AT164" s="177" t="s">
        <v>159</v>
      </c>
      <c r="AU164" s="177" t="s">
        <v>84</v>
      </c>
      <c r="AY164" s="17" t="s">
        <v>158</v>
      </c>
      <c r="BE164" s="178">
        <f>IF(N164="základní",J164,0)</f>
        <v>0</v>
      </c>
      <c r="BF164" s="178">
        <f>IF(N164="snížená",J164,0)</f>
        <v>0</v>
      </c>
      <c r="BG164" s="178">
        <f>IF(N164="zákl. přenesená",J164,0)</f>
        <v>0</v>
      </c>
      <c r="BH164" s="178">
        <f>IF(N164="sníž. přenesená",J164,0)</f>
        <v>0</v>
      </c>
      <c r="BI164" s="178">
        <f>IF(N164="nulová",J164,0)</f>
        <v>0</v>
      </c>
      <c r="BJ164" s="17" t="s">
        <v>84</v>
      </c>
      <c r="BK164" s="178">
        <f>ROUND(I164*H164,2)</f>
        <v>0</v>
      </c>
      <c r="BL164" s="17" t="s">
        <v>163</v>
      </c>
      <c r="BM164" s="177" t="s">
        <v>192</v>
      </c>
    </row>
    <row r="165" s="12" customFormat="1">
      <c r="A165" s="12"/>
      <c r="B165" s="179"/>
      <c r="C165" s="12"/>
      <c r="D165" s="180" t="s">
        <v>164</v>
      </c>
      <c r="E165" s="181" t="s">
        <v>1</v>
      </c>
      <c r="F165" s="182" t="s">
        <v>189</v>
      </c>
      <c r="G165" s="12"/>
      <c r="H165" s="183">
        <v>57.499999999999993</v>
      </c>
      <c r="I165" s="184"/>
      <c r="J165" s="12"/>
      <c r="K165" s="12"/>
      <c r="L165" s="179"/>
      <c r="M165" s="185"/>
      <c r="N165" s="186"/>
      <c r="O165" s="186"/>
      <c r="P165" s="186"/>
      <c r="Q165" s="186"/>
      <c r="R165" s="186"/>
      <c r="S165" s="186"/>
      <c r="T165" s="187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T165" s="181" t="s">
        <v>164</v>
      </c>
      <c r="AU165" s="181" t="s">
        <v>84</v>
      </c>
      <c r="AV165" s="12" t="s">
        <v>86</v>
      </c>
      <c r="AW165" s="12" t="s">
        <v>34</v>
      </c>
      <c r="AX165" s="12" t="s">
        <v>77</v>
      </c>
      <c r="AY165" s="181" t="s">
        <v>158</v>
      </c>
    </row>
    <row r="166" s="13" customFormat="1">
      <c r="A166" s="13"/>
      <c r="B166" s="188"/>
      <c r="C166" s="13"/>
      <c r="D166" s="180" t="s">
        <v>164</v>
      </c>
      <c r="E166" s="189" t="s">
        <v>1</v>
      </c>
      <c r="F166" s="190" t="s">
        <v>166</v>
      </c>
      <c r="G166" s="13"/>
      <c r="H166" s="191">
        <v>57.499999999999993</v>
      </c>
      <c r="I166" s="192"/>
      <c r="J166" s="13"/>
      <c r="K166" s="13"/>
      <c r="L166" s="188"/>
      <c r="M166" s="193"/>
      <c r="N166" s="194"/>
      <c r="O166" s="194"/>
      <c r="P166" s="194"/>
      <c r="Q166" s="194"/>
      <c r="R166" s="194"/>
      <c r="S166" s="194"/>
      <c r="T166" s="19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89" t="s">
        <v>164</v>
      </c>
      <c r="AU166" s="189" t="s">
        <v>84</v>
      </c>
      <c r="AV166" s="13" t="s">
        <v>163</v>
      </c>
      <c r="AW166" s="13" t="s">
        <v>34</v>
      </c>
      <c r="AX166" s="13" t="s">
        <v>84</v>
      </c>
      <c r="AY166" s="189" t="s">
        <v>158</v>
      </c>
    </row>
    <row r="167" s="2" customFormat="1" ht="21.75" customHeight="1">
      <c r="A167" s="36"/>
      <c r="B167" s="164"/>
      <c r="C167" s="165" t="s">
        <v>193</v>
      </c>
      <c r="D167" s="165" t="s">
        <v>159</v>
      </c>
      <c r="E167" s="166" t="s">
        <v>194</v>
      </c>
      <c r="F167" s="167" t="s">
        <v>195</v>
      </c>
      <c r="G167" s="168" t="s">
        <v>162</v>
      </c>
      <c r="H167" s="169">
        <v>57.5</v>
      </c>
      <c r="I167" s="170"/>
      <c r="J167" s="171">
        <f>ROUND(I167*H167,2)</f>
        <v>0</v>
      </c>
      <c r="K167" s="172"/>
      <c r="L167" s="37"/>
      <c r="M167" s="173" t="s">
        <v>1</v>
      </c>
      <c r="N167" s="174" t="s">
        <v>42</v>
      </c>
      <c r="O167" s="75"/>
      <c r="P167" s="175">
        <f>O167*H167</f>
        <v>0</v>
      </c>
      <c r="Q167" s="175">
        <v>0</v>
      </c>
      <c r="R167" s="175">
        <f>Q167*H167</f>
        <v>0</v>
      </c>
      <c r="S167" s="175">
        <v>0</v>
      </c>
      <c r="T167" s="17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77" t="s">
        <v>163</v>
      </c>
      <c r="AT167" s="177" t="s">
        <v>159</v>
      </c>
      <c r="AU167" s="177" t="s">
        <v>84</v>
      </c>
      <c r="AY167" s="17" t="s">
        <v>158</v>
      </c>
      <c r="BE167" s="178">
        <f>IF(N167="základní",J167,0)</f>
        <v>0</v>
      </c>
      <c r="BF167" s="178">
        <f>IF(N167="snížená",J167,0)</f>
        <v>0</v>
      </c>
      <c r="BG167" s="178">
        <f>IF(N167="zákl. přenesená",J167,0)</f>
        <v>0</v>
      </c>
      <c r="BH167" s="178">
        <f>IF(N167="sníž. přenesená",J167,0)</f>
        <v>0</v>
      </c>
      <c r="BI167" s="178">
        <f>IF(N167="nulová",J167,0)</f>
        <v>0</v>
      </c>
      <c r="BJ167" s="17" t="s">
        <v>84</v>
      </c>
      <c r="BK167" s="178">
        <f>ROUND(I167*H167,2)</f>
        <v>0</v>
      </c>
      <c r="BL167" s="17" t="s">
        <v>163</v>
      </c>
      <c r="BM167" s="177" t="s">
        <v>196</v>
      </c>
    </row>
    <row r="168" s="12" customFormat="1">
      <c r="A168" s="12"/>
      <c r="B168" s="179"/>
      <c r="C168" s="12"/>
      <c r="D168" s="180" t="s">
        <v>164</v>
      </c>
      <c r="E168" s="181" t="s">
        <v>1</v>
      </c>
      <c r="F168" s="182" t="s">
        <v>189</v>
      </c>
      <c r="G168" s="12"/>
      <c r="H168" s="183">
        <v>57.499999999999993</v>
      </c>
      <c r="I168" s="184"/>
      <c r="J168" s="12"/>
      <c r="K168" s="12"/>
      <c r="L168" s="179"/>
      <c r="M168" s="185"/>
      <c r="N168" s="186"/>
      <c r="O168" s="186"/>
      <c r="P168" s="186"/>
      <c r="Q168" s="186"/>
      <c r="R168" s="186"/>
      <c r="S168" s="186"/>
      <c r="T168" s="187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T168" s="181" t="s">
        <v>164</v>
      </c>
      <c r="AU168" s="181" t="s">
        <v>84</v>
      </c>
      <c r="AV168" s="12" t="s">
        <v>86</v>
      </c>
      <c r="AW168" s="12" t="s">
        <v>34</v>
      </c>
      <c r="AX168" s="12" t="s">
        <v>77</v>
      </c>
      <c r="AY168" s="181" t="s">
        <v>158</v>
      </c>
    </row>
    <row r="169" s="13" customFormat="1">
      <c r="A169" s="13"/>
      <c r="B169" s="188"/>
      <c r="C169" s="13"/>
      <c r="D169" s="180" t="s">
        <v>164</v>
      </c>
      <c r="E169" s="189" t="s">
        <v>1</v>
      </c>
      <c r="F169" s="190" t="s">
        <v>166</v>
      </c>
      <c r="G169" s="13"/>
      <c r="H169" s="191">
        <v>57.499999999999993</v>
      </c>
      <c r="I169" s="192"/>
      <c r="J169" s="13"/>
      <c r="K169" s="13"/>
      <c r="L169" s="188"/>
      <c r="M169" s="193"/>
      <c r="N169" s="194"/>
      <c r="O169" s="194"/>
      <c r="P169" s="194"/>
      <c r="Q169" s="194"/>
      <c r="R169" s="194"/>
      <c r="S169" s="194"/>
      <c r="T169" s="19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9" t="s">
        <v>164</v>
      </c>
      <c r="AU169" s="189" t="s">
        <v>84</v>
      </c>
      <c r="AV169" s="13" t="s">
        <v>163</v>
      </c>
      <c r="AW169" s="13" t="s">
        <v>34</v>
      </c>
      <c r="AX169" s="13" t="s">
        <v>84</v>
      </c>
      <c r="AY169" s="189" t="s">
        <v>158</v>
      </c>
    </row>
    <row r="170" s="2" customFormat="1" ht="24.15" customHeight="1">
      <c r="A170" s="36"/>
      <c r="B170" s="164"/>
      <c r="C170" s="165" t="s">
        <v>181</v>
      </c>
      <c r="D170" s="165" t="s">
        <v>159</v>
      </c>
      <c r="E170" s="166" t="s">
        <v>197</v>
      </c>
      <c r="F170" s="167" t="s">
        <v>198</v>
      </c>
      <c r="G170" s="168" t="s">
        <v>162</v>
      </c>
      <c r="H170" s="169">
        <v>57.5</v>
      </c>
      <c r="I170" s="170"/>
      <c r="J170" s="171">
        <f>ROUND(I170*H170,2)</f>
        <v>0</v>
      </c>
      <c r="K170" s="172"/>
      <c r="L170" s="37"/>
      <c r="M170" s="173" t="s">
        <v>1</v>
      </c>
      <c r="N170" s="174" t="s">
        <v>42</v>
      </c>
      <c r="O170" s="75"/>
      <c r="P170" s="175">
        <f>O170*H170</f>
        <v>0</v>
      </c>
      <c r="Q170" s="175">
        <v>0</v>
      </c>
      <c r="R170" s="175">
        <f>Q170*H170</f>
        <v>0</v>
      </c>
      <c r="S170" s="175">
        <v>0</v>
      </c>
      <c r="T170" s="176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77" t="s">
        <v>163</v>
      </c>
      <c r="AT170" s="177" t="s">
        <v>159</v>
      </c>
      <c r="AU170" s="177" t="s">
        <v>84</v>
      </c>
      <c r="AY170" s="17" t="s">
        <v>158</v>
      </c>
      <c r="BE170" s="178">
        <f>IF(N170="základní",J170,0)</f>
        <v>0</v>
      </c>
      <c r="BF170" s="178">
        <f>IF(N170="snížená",J170,0)</f>
        <v>0</v>
      </c>
      <c r="BG170" s="178">
        <f>IF(N170="zákl. přenesená",J170,0)</f>
        <v>0</v>
      </c>
      <c r="BH170" s="178">
        <f>IF(N170="sníž. přenesená",J170,0)</f>
        <v>0</v>
      </c>
      <c r="BI170" s="178">
        <f>IF(N170="nulová",J170,0)</f>
        <v>0</v>
      </c>
      <c r="BJ170" s="17" t="s">
        <v>84</v>
      </c>
      <c r="BK170" s="178">
        <f>ROUND(I170*H170,2)</f>
        <v>0</v>
      </c>
      <c r="BL170" s="17" t="s">
        <v>163</v>
      </c>
      <c r="BM170" s="177" t="s">
        <v>199</v>
      </c>
    </row>
    <row r="171" s="12" customFormat="1">
      <c r="A171" s="12"/>
      <c r="B171" s="179"/>
      <c r="C171" s="12"/>
      <c r="D171" s="180" t="s">
        <v>164</v>
      </c>
      <c r="E171" s="181" t="s">
        <v>1</v>
      </c>
      <c r="F171" s="182" t="s">
        <v>189</v>
      </c>
      <c r="G171" s="12"/>
      <c r="H171" s="183">
        <v>57.499999999999993</v>
      </c>
      <c r="I171" s="184"/>
      <c r="J171" s="12"/>
      <c r="K171" s="12"/>
      <c r="L171" s="179"/>
      <c r="M171" s="185"/>
      <c r="N171" s="186"/>
      <c r="O171" s="186"/>
      <c r="P171" s="186"/>
      <c r="Q171" s="186"/>
      <c r="R171" s="186"/>
      <c r="S171" s="186"/>
      <c r="T171" s="187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T171" s="181" t="s">
        <v>164</v>
      </c>
      <c r="AU171" s="181" t="s">
        <v>84</v>
      </c>
      <c r="AV171" s="12" t="s">
        <v>86</v>
      </c>
      <c r="AW171" s="12" t="s">
        <v>34</v>
      </c>
      <c r="AX171" s="12" t="s">
        <v>77</v>
      </c>
      <c r="AY171" s="181" t="s">
        <v>158</v>
      </c>
    </row>
    <row r="172" s="13" customFormat="1">
      <c r="A172" s="13"/>
      <c r="B172" s="188"/>
      <c r="C172" s="13"/>
      <c r="D172" s="180" t="s">
        <v>164</v>
      </c>
      <c r="E172" s="189" t="s">
        <v>1</v>
      </c>
      <c r="F172" s="190" t="s">
        <v>166</v>
      </c>
      <c r="G172" s="13"/>
      <c r="H172" s="191">
        <v>57.499999999999993</v>
      </c>
      <c r="I172" s="192"/>
      <c r="J172" s="13"/>
      <c r="K172" s="13"/>
      <c r="L172" s="188"/>
      <c r="M172" s="193"/>
      <c r="N172" s="194"/>
      <c r="O172" s="194"/>
      <c r="P172" s="194"/>
      <c r="Q172" s="194"/>
      <c r="R172" s="194"/>
      <c r="S172" s="194"/>
      <c r="T172" s="19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9" t="s">
        <v>164</v>
      </c>
      <c r="AU172" s="189" t="s">
        <v>84</v>
      </c>
      <c r="AV172" s="13" t="s">
        <v>163</v>
      </c>
      <c r="AW172" s="13" t="s">
        <v>34</v>
      </c>
      <c r="AX172" s="13" t="s">
        <v>84</v>
      </c>
      <c r="AY172" s="189" t="s">
        <v>158</v>
      </c>
    </row>
    <row r="173" s="2" customFormat="1" ht="16.5" customHeight="1">
      <c r="A173" s="36"/>
      <c r="B173" s="164"/>
      <c r="C173" s="165" t="s">
        <v>200</v>
      </c>
      <c r="D173" s="165" t="s">
        <v>159</v>
      </c>
      <c r="E173" s="166" t="s">
        <v>201</v>
      </c>
      <c r="F173" s="167" t="s">
        <v>202</v>
      </c>
      <c r="G173" s="168" t="s">
        <v>203</v>
      </c>
      <c r="H173" s="169">
        <v>115</v>
      </c>
      <c r="I173" s="170"/>
      <c r="J173" s="171">
        <f>ROUND(I173*H173,2)</f>
        <v>0</v>
      </c>
      <c r="K173" s="172"/>
      <c r="L173" s="37"/>
      <c r="M173" s="173" t="s">
        <v>1</v>
      </c>
      <c r="N173" s="174" t="s">
        <v>42</v>
      </c>
      <c r="O173" s="75"/>
      <c r="P173" s="175">
        <f>O173*H173</f>
        <v>0</v>
      </c>
      <c r="Q173" s="175">
        <v>0</v>
      </c>
      <c r="R173" s="175">
        <f>Q173*H173</f>
        <v>0</v>
      </c>
      <c r="S173" s="175">
        <v>0</v>
      </c>
      <c r="T173" s="176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77" t="s">
        <v>163</v>
      </c>
      <c r="AT173" s="177" t="s">
        <v>159</v>
      </c>
      <c r="AU173" s="177" t="s">
        <v>84</v>
      </c>
      <c r="AY173" s="17" t="s">
        <v>158</v>
      </c>
      <c r="BE173" s="178">
        <f>IF(N173="základní",J173,0)</f>
        <v>0</v>
      </c>
      <c r="BF173" s="178">
        <f>IF(N173="snížená",J173,0)</f>
        <v>0</v>
      </c>
      <c r="BG173" s="178">
        <f>IF(N173="zákl. přenesená",J173,0)</f>
        <v>0</v>
      </c>
      <c r="BH173" s="178">
        <f>IF(N173="sníž. přenesená",J173,0)</f>
        <v>0</v>
      </c>
      <c r="BI173" s="178">
        <f>IF(N173="nulová",J173,0)</f>
        <v>0</v>
      </c>
      <c r="BJ173" s="17" t="s">
        <v>84</v>
      </c>
      <c r="BK173" s="178">
        <f>ROUND(I173*H173,2)</f>
        <v>0</v>
      </c>
      <c r="BL173" s="17" t="s">
        <v>163</v>
      </c>
      <c r="BM173" s="177" t="s">
        <v>204</v>
      </c>
    </row>
    <row r="174" s="12" customFormat="1">
      <c r="A174" s="12"/>
      <c r="B174" s="179"/>
      <c r="C174" s="12"/>
      <c r="D174" s="180" t="s">
        <v>164</v>
      </c>
      <c r="E174" s="181" t="s">
        <v>1</v>
      </c>
      <c r="F174" s="182" t="s">
        <v>205</v>
      </c>
      <c r="G174" s="12"/>
      <c r="H174" s="183">
        <v>115</v>
      </c>
      <c r="I174" s="184"/>
      <c r="J174" s="12"/>
      <c r="K174" s="12"/>
      <c r="L174" s="179"/>
      <c r="M174" s="185"/>
      <c r="N174" s="186"/>
      <c r="O174" s="186"/>
      <c r="P174" s="186"/>
      <c r="Q174" s="186"/>
      <c r="R174" s="186"/>
      <c r="S174" s="186"/>
      <c r="T174" s="187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T174" s="181" t="s">
        <v>164</v>
      </c>
      <c r="AU174" s="181" t="s">
        <v>84</v>
      </c>
      <c r="AV174" s="12" t="s">
        <v>86</v>
      </c>
      <c r="AW174" s="12" t="s">
        <v>34</v>
      </c>
      <c r="AX174" s="12" t="s">
        <v>77</v>
      </c>
      <c r="AY174" s="181" t="s">
        <v>158</v>
      </c>
    </row>
    <row r="175" s="13" customFormat="1">
      <c r="A175" s="13"/>
      <c r="B175" s="188"/>
      <c r="C175" s="13"/>
      <c r="D175" s="180" t="s">
        <v>164</v>
      </c>
      <c r="E175" s="189" t="s">
        <v>1</v>
      </c>
      <c r="F175" s="190" t="s">
        <v>166</v>
      </c>
      <c r="G175" s="13"/>
      <c r="H175" s="191">
        <v>115</v>
      </c>
      <c r="I175" s="192"/>
      <c r="J175" s="13"/>
      <c r="K175" s="13"/>
      <c r="L175" s="188"/>
      <c r="M175" s="193"/>
      <c r="N175" s="194"/>
      <c r="O175" s="194"/>
      <c r="P175" s="194"/>
      <c r="Q175" s="194"/>
      <c r="R175" s="194"/>
      <c r="S175" s="194"/>
      <c r="T175" s="19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89" t="s">
        <v>164</v>
      </c>
      <c r="AU175" s="189" t="s">
        <v>84</v>
      </c>
      <c r="AV175" s="13" t="s">
        <v>163</v>
      </c>
      <c r="AW175" s="13" t="s">
        <v>34</v>
      </c>
      <c r="AX175" s="13" t="s">
        <v>84</v>
      </c>
      <c r="AY175" s="189" t="s">
        <v>158</v>
      </c>
    </row>
    <row r="176" s="2" customFormat="1" ht="16.5" customHeight="1">
      <c r="A176" s="36"/>
      <c r="B176" s="164"/>
      <c r="C176" s="165" t="s">
        <v>8</v>
      </c>
      <c r="D176" s="165" t="s">
        <v>159</v>
      </c>
      <c r="E176" s="166" t="s">
        <v>206</v>
      </c>
      <c r="F176" s="167" t="s">
        <v>207</v>
      </c>
      <c r="G176" s="168" t="s">
        <v>203</v>
      </c>
      <c r="H176" s="169">
        <v>132.25</v>
      </c>
      <c r="I176" s="170"/>
      <c r="J176" s="171">
        <f>ROUND(I176*H176,2)</f>
        <v>0</v>
      </c>
      <c r="K176" s="172"/>
      <c r="L176" s="37"/>
      <c r="M176" s="173" t="s">
        <v>1</v>
      </c>
      <c r="N176" s="174" t="s">
        <v>42</v>
      </c>
      <c r="O176" s="75"/>
      <c r="P176" s="175">
        <f>O176*H176</f>
        <v>0</v>
      </c>
      <c r="Q176" s="175">
        <v>0</v>
      </c>
      <c r="R176" s="175">
        <f>Q176*H176</f>
        <v>0</v>
      </c>
      <c r="S176" s="175">
        <v>0</v>
      </c>
      <c r="T176" s="176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77" t="s">
        <v>163</v>
      </c>
      <c r="AT176" s="177" t="s">
        <v>159</v>
      </c>
      <c r="AU176" s="177" t="s">
        <v>84</v>
      </c>
      <c r="AY176" s="17" t="s">
        <v>158</v>
      </c>
      <c r="BE176" s="178">
        <f>IF(N176="základní",J176,0)</f>
        <v>0</v>
      </c>
      <c r="BF176" s="178">
        <f>IF(N176="snížená",J176,0)</f>
        <v>0</v>
      </c>
      <c r="BG176" s="178">
        <f>IF(N176="zákl. přenesená",J176,0)</f>
        <v>0</v>
      </c>
      <c r="BH176" s="178">
        <f>IF(N176="sníž. přenesená",J176,0)</f>
        <v>0</v>
      </c>
      <c r="BI176" s="178">
        <f>IF(N176="nulová",J176,0)</f>
        <v>0</v>
      </c>
      <c r="BJ176" s="17" t="s">
        <v>84</v>
      </c>
      <c r="BK176" s="178">
        <f>ROUND(I176*H176,2)</f>
        <v>0</v>
      </c>
      <c r="BL176" s="17" t="s">
        <v>163</v>
      </c>
      <c r="BM176" s="177" t="s">
        <v>208</v>
      </c>
    </row>
    <row r="177" s="12" customFormat="1">
      <c r="A177" s="12"/>
      <c r="B177" s="179"/>
      <c r="C177" s="12"/>
      <c r="D177" s="180" t="s">
        <v>164</v>
      </c>
      <c r="E177" s="181" t="s">
        <v>1</v>
      </c>
      <c r="F177" s="182" t="s">
        <v>209</v>
      </c>
      <c r="G177" s="12"/>
      <c r="H177" s="183">
        <v>132.25</v>
      </c>
      <c r="I177" s="184"/>
      <c r="J177" s="12"/>
      <c r="K177" s="12"/>
      <c r="L177" s="179"/>
      <c r="M177" s="185"/>
      <c r="N177" s="186"/>
      <c r="O177" s="186"/>
      <c r="P177" s="186"/>
      <c r="Q177" s="186"/>
      <c r="R177" s="186"/>
      <c r="S177" s="186"/>
      <c r="T177" s="187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T177" s="181" t="s">
        <v>164</v>
      </c>
      <c r="AU177" s="181" t="s">
        <v>84</v>
      </c>
      <c r="AV177" s="12" t="s">
        <v>86</v>
      </c>
      <c r="AW177" s="12" t="s">
        <v>34</v>
      </c>
      <c r="AX177" s="12" t="s">
        <v>77</v>
      </c>
      <c r="AY177" s="181" t="s">
        <v>158</v>
      </c>
    </row>
    <row r="178" s="13" customFormat="1">
      <c r="A178" s="13"/>
      <c r="B178" s="188"/>
      <c r="C178" s="13"/>
      <c r="D178" s="180" t="s">
        <v>164</v>
      </c>
      <c r="E178" s="189" t="s">
        <v>1</v>
      </c>
      <c r="F178" s="190" t="s">
        <v>166</v>
      </c>
      <c r="G178" s="13"/>
      <c r="H178" s="191">
        <v>132.25</v>
      </c>
      <c r="I178" s="192"/>
      <c r="J178" s="13"/>
      <c r="K178" s="13"/>
      <c r="L178" s="188"/>
      <c r="M178" s="193"/>
      <c r="N178" s="194"/>
      <c r="O178" s="194"/>
      <c r="P178" s="194"/>
      <c r="Q178" s="194"/>
      <c r="R178" s="194"/>
      <c r="S178" s="194"/>
      <c r="T178" s="19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9" t="s">
        <v>164</v>
      </c>
      <c r="AU178" s="189" t="s">
        <v>84</v>
      </c>
      <c r="AV178" s="13" t="s">
        <v>163</v>
      </c>
      <c r="AW178" s="13" t="s">
        <v>34</v>
      </c>
      <c r="AX178" s="13" t="s">
        <v>84</v>
      </c>
      <c r="AY178" s="189" t="s">
        <v>158</v>
      </c>
    </row>
    <row r="179" s="2" customFormat="1" ht="21.75" customHeight="1">
      <c r="A179" s="36"/>
      <c r="B179" s="164"/>
      <c r="C179" s="165" t="s">
        <v>210</v>
      </c>
      <c r="D179" s="165" t="s">
        <v>159</v>
      </c>
      <c r="E179" s="166" t="s">
        <v>211</v>
      </c>
      <c r="F179" s="167" t="s">
        <v>212</v>
      </c>
      <c r="G179" s="168" t="s">
        <v>203</v>
      </c>
      <c r="H179" s="169">
        <v>111.62000000000001</v>
      </c>
      <c r="I179" s="170"/>
      <c r="J179" s="171">
        <f>ROUND(I179*H179,2)</f>
        <v>0</v>
      </c>
      <c r="K179" s="172"/>
      <c r="L179" s="37"/>
      <c r="M179" s="173" t="s">
        <v>1</v>
      </c>
      <c r="N179" s="174" t="s">
        <v>42</v>
      </c>
      <c r="O179" s="75"/>
      <c r="P179" s="175">
        <f>O179*H179</f>
        <v>0</v>
      </c>
      <c r="Q179" s="175">
        <v>0</v>
      </c>
      <c r="R179" s="175">
        <f>Q179*H179</f>
        <v>0</v>
      </c>
      <c r="S179" s="175">
        <v>0</v>
      </c>
      <c r="T179" s="176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77" t="s">
        <v>163</v>
      </c>
      <c r="AT179" s="177" t="s">
        <v>159</v>
      </c>
      <c r="AU179" s="177" t="s">
        <v>84</v>
      </c>
      <c r="AY179" s="17" t="s">
        <v>158</v>
      </c>
      <c r="BE179" s="178">
        <f>IF(N179="základní",J179,0)</f>
        <v>0</v>
      </c>
      <c r="BF179" s="178">
        <f>IF(N179="snížená",J179,0)</f>
        <v>0</v>
      </c>
      <c r="BG179" s="178">
        <f>IF(N179="zákl. přenesená",J179,0)</f>
        <v>0</v>
      </c>
      <c r="BH179" s="178">
        <f>IF(N179="sníž. přenesená",J179,0)</f>
        <v>0</v>
      </c>
      <c r="BI179" s="178">
        <f>IF(N179="nulová",J179,0)</f>
        <v>0</v>
      </c>
      <c r="BJ179" s="17" t="s">
        <v>84</v>
      </c>
      <c r="BK179" s="178">
        <f>ROUND(I179*H179,2)</f>
        <v>0</v>
      </c>
      <c r="BL179" s="17" t="s">
        <v>163</v>
      </c>
      <c r="BM179" s="177" t="s">
        <v>213</v>
      </c>
    </row>
    <row r="180" s="12" customFormat="1">
      <c r="A180" s="12"/>
      <c r="B180" s="179"/>
      <c r="C180" s="12"/>
      <c r="D180" s="180" t="s">
        <v>164</v>
      </c>
      <c r="E180" s="181" t="s">
        <v>1</v>
      </c>
      <c r="F180" s="182" t="s">
        <v>214</v>
      </c>
      <c r="G180" s="12"/>
      <c r="H180" s="183">
        <v>111.62000000000001</v>
      </c>
      <c r="I180" s="184"/>
      <c r="J180" s="12"/>
      <c r="K180" s="12"/>
      <c r="L180" s="179"/>
      <c r="M180" s="185"/>
      <c r="N180" s="186"/>
      <c r="O180" s="186"/>
      <c r="P180" s="186"/>
      <c r="Q180" s="186"/>
      <c r="R180" s="186"/>
      <c r="S180" s="186"/>
      <c r="T180" s="187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T180" s="181" t="s">
        <v>164</v>
      </c>
      <c r="AU180" s="181" t="s">
        <v>84</v>
      </c>
      <c r="AV180" s="12" t="s">
        <v>86</v>
      </c>
      <c r="AW180" s="12" t="s">
        <v>34</v>
      </c>
      <c r="AX180" s="12" t="s">
        <v>77</v>
      </c>
      <c r="AY180" s="181" t="s">
        <v>158</v>
      </c>
    </row>
    <row r="181" s="13" customFormat="1">
      <c r="A181" s="13"/>
      <c r="B181" s="188"/>
      <c r="C181" s="13"/>
      <c r="D181" s="180" t="s">
        <v>164</v>
      </c>
      <c r="E181" s="189" t="s">
        <v>1</v>
      </c>
      <c r="F181" s="190" t="s">
        <v>166</v>
      </c>
      <c r="G181" s="13"/>
      <c r="H181" s="191">
        <v>111.62000000000001</v>
      </c>
      <c r="I181" s="192"/>
      <c r="J181" s="13"/>
      <c r="K181" s="13"/>
      <c r="L181" s="188"/>
      <c r="M181" s="193"/>
      <c r="N181" s="194"/>
      <c r="O181" s="194"/>
      <c r="P181" s="194"/>
      <c r="Q181" s="194"/>
      <c r="R181" s="194"/>
      <c r="S181" s="194"/>
      <c r="T181" s="19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89" t="s">
        <v>164</v>
      </c>
      <c r="AU181" s="189" t="s">
        <v>84</v>
      </c>
      <c r="AV181" s="13" t="s">
        <v>163</v>
      </c>
      <c r="AW181" s="13" t="s">
        <v>34</v>
      </c>
      <c r="AX181" s="13" t="s">
        <v>84</v>
      </c>
      <c r="AY181" s="189" t="s">
        <v>158</v>
      </c>
    </row>
    <row r="182" s="11" customFormat="1" ht="25.92" customHeight="1">
      <c r="A182" s="11"/>
      <c r="B182" s="153"/>
      <c r="C182" s="11"/>
      <c r="D182" s="154" t="s">
        <v>76</v>
      </c>
      <c r="E182" s="155" t="s">
        <v>86</v>
      </c>
      <c r="F182" s="155" t="s">
        <v>215</v>
      </c>
      <c r="G182" s="11"/>
      <c r="H182" s="11"/>
      <c r="I182" s="156"/>
      <c r="J182" s="157">
        <f>BK182</f>
        <v>0</v>
      </c>
      <c r="K182" s="11"/>
      <c r="L182" s="153"/>
      <c r="M182" s="158"/>
      <c r="N182" s="159"/>
      <c r="O182" s="159"/>
      <c r="P182" s="160">
        <f>SUM(P183:P207)</f>
        <v>0</v>
      </c>
      <c r="Q182" s="159"/>
      <c r="R182" s="160">
        <f>SUM(R183:R207)</f>
        <v>0</v>
      </c>
      <c r="S182" s="159"/>
      <c r="T182" s="161">
        <f>SUM(T183:T207)</f>
        <v>0</v>
      </c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R182" s="154" t="s">
        <v>84</v>
      </c>
      <c r="AT182" s="162" t="s">
        <v>76</v>
      </c>
      <c r="AU182" s="162" t="s">
        <v>77</v>
      </c>
      <c r="AY182" s="154" t="s">
        <v>158</v>
      </c>
      <c r="BK182" s="163">
        <f>SUM(BK183:BK207)</f>
        <v>0</v>
      </c>
    </row>
    <row r="183" s="2" customFormat="1" ht="16.5" customHeight="1">
      <c r="A183" s="36"/>
      <c r="B183" s="164"/>
      <c r="C183" s="165" t="s">
        <v>188</v>
      </c>
      <c r="D183" s="165" t="s">
        <v>159</v>
      </c>
      <c r="E183" s="166" t="s">
        <v>216</v>
      </c>
      <c r="F183" s="167" t="s">
        <v>217</v>
      </c>
      <c r="G183" s="168" t="s">
        <v>162</v>
      </c>
      <c r="H183" s="169">
        <v>13.699999999999999</v>
      </c>
      <c r="I183" s="170"/>
      <c r="J183" s="171">
        <f>ROUND(I183*H183,2)</f>
        <v>0</v>
      </c>
      <c r="K183" s="172"/>
      <c r="L183" s="37"/>
      <c r="M183" s="173" t="s">
        <v>1</v>
      </c>
      <c r="N183" s="174" t="s">
        <v>42</v>
      </c>
      <c r="O183" s="75"/>
      <c r="P183" s="175">
        <f>O183*H183</f>
        <v>0</v>
      </c>
      <c r="Q183" s="175">
        <v>0</v>
      </c>
      <c r="R183" s="175">
        <f>Q183*H183</f>
        <v>0</v>
      </c>
      <c r="S183" s="175">
        <v>0</v>
      </c>
      <c r="T183" s="176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77" t="s">
        <v>163</v>
      </c>
      <c r="AT183" s="177" t="s">
        <v>159</v>
      </c>
      <c r="AU183" s="177" t="s">
        <v>84</v>
      </c>
      <c r="AY183" s="17" t="s">
        <v>158</v>
      </c>
      <c r="BE183" s="178">
        <f>IF(N183="základní",J183,0)</f>
        <v>0</v>
      </c>
      <c r="BF183" s="178">
        <f>IF(N183="snížená",J183,0)</f>
        <v>0</v>
      </c>
      <c r="BG183" s="178">
        <f>IF(N183="zákl. přenesená",J183,0)</f>
        <v>0</v>
      </c>
      <c r="BH183" s="178">
        <f>IF(N183="sníž. přenesená",J183,0)</f>
        <v>0</v>
      </c>
      <c r="BI183" s="178">
        <f>IF(N183="nulová",J183,0)</f>
        <v>0</v>
      </c>
      <c r="BJ183" s="17" t="s">
        <v>84</v>
      </c>
      <c r="BK183" s="178">
        <f>ROUND(I183*H183,2)</f>
        <v>0</v>
      </c>
      <c r="BL183" s="17" t="s">
        <v>163</v>
      </c>
      <c r="BM183" s="177" t="s">
        <v>218</v>
      </c>
    </row>
    <row r="184" s="12" customFormat="1">
      <c r="A184" s="12"/>
      <c r="B184" s="179"/>
      <c r="C184" s="12"/>
      <c r="D184" s="180" t="s">
        <v>164</v>
      </c>
      <c r="E184" s="181" t="s">
        <v>1</v>
      </c>
      <c r="F184" s="182" t="s">
        <v>219</v>
      </c>
      <c r="G184" s="12"/>
      <c r="H184" s="183">
        <v>13.699949999999999</v>
      </c>
      <c r="I184" s="184"/>
      <c r="J184" s="12"/>
      <c r="K184" s="12"/>
      <c r="L184" s="179"/>
      <c r="M184" s="185"/>
      <c r="N184" s="186"/>
      <c r="O184" s="186"/>
      <c r="P184" s="186"/>
      <c r="Q184" s="186"/>
      <c r="R184" s="186"/>
      <c r="S184" s="186"/>
      <c r="T184" s="187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T184" s="181" t="s">
        <v>164</v>
      </c>
      <c r="AU184" s="181" t="s">
        <v>84</v>
      </c>
      <c r="AV184" s="12" t="s">
        <v>86</v>
      </c>
      <c r="AW184" s="12" t="s">
        <v>34</v>
      </c>
      <c r="AX184" s="12" t="s">
        <v>77</v>
      </c>
      <c r="AY184" s="181" t="s">
        <v>158</v>
      </c>
    </row>
    <row r="185" s="13" customFormat="1">
      <c r="A185" s="13"/>
      <c r="B185" s="188"/>
      <c r="C185" s="13"/>
      <c r="D185" s="180" t="s">
        <v>164</v>
      </c>
      <c r="E185" s="189" t="s">
        <v>1</v>
      </c>
      <c r="F185" s="190" t="s">
        <v>166</v>
      </c>
      <c r="G185" s="13"/>
      <c r="H185" s="191">
        <v>13.699949999999999</v>
      </c>
      <c r="I185" s="192"/>
      <c r="J185" s="13"/>
      <c r="K185" s="13"/>
      <c r="L185" s="188"/>
      <c r="M185" s="193"/>
      <c r="N185" s="194"/>
      <c r="O185" s="194"/>
      <c r="P185" s="194"/>
      <c r="Q185" s="194"/>
      <c r="R185" s="194"/>
      <c r="S185" s="194"/>
      <c r="T185" s="19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9" t="s">
        <v>164</v>
      </c>
      <c r="AU185" s="189" t="s">
        <v>84</v>
      </c>
      <c r="AV185" s="13" t="s">
        <v>163</v>
      </c>
      <c r="AW185" s="13" t="s">
        <v>34</v>
      </c>
      <c r="AX185" s="13" t="s">
        <v>84</v>
      </c>
      <c r="AY185" s="189" t="s">
        <v>158</v>
      </c>
    </row>
    <row r="186" s="2" customFormat="1" ht="21.75" customHeight="1">
      <c r="A186" s="36"/>
      <c r="B186" s="164"/>
      <c r="C186" s="165" t="s">
        <v>220</v>
      </c>
      <c r="D186" s="165" t="s">
        <v>159</v>
      </c>
      <c r="E186" s="166" t="s">
        <v>221</v>
      </c>
      <c r="F186" s="167" t="s">
        <v>222</v>
      </c>
      <c r="G186" s="168" t="s">
        <v>162</v>
      </c>
      <c r="H186" s="169">
        <v>27.146999999999998</v>
      </c>
      <c r="I186" s="170"/>
      <c r="J186" s="171">
        <f>ROUND(I186*H186,2)</f>
        <v>0</v>
      </c>
      <c r="K186" s="172"/>
      <c r="L186" s="37"/>
      <c r="M186" s="173" t="s">
        <v>1</v>
      </c>
      <c r="N186" s="174" t="s">
        <v>42</v>
      </c>
      <c r="O186" s="75"/>
      <c r="P186" s="175">
        <f>O186*H186</f>
        <v>0</v>
      </c>
      <c r="Q186" s="175">
        <v>0</v>
      </c>
      <c r="R186" s="175">
        <f>Q186*H186</f>
        <v>0</v>
      </c>
      <c r="S186" s="175">
        <v>0</v>
      </c>
      <c r="T186" s="176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77" t="s">
        <v>163</v>
      </c>
      <c r="AT186" s="177" t="s">
        <v>159</v>
      </c>
      <c r="AU186" s="177" t="s">
        <v>84</v>
      </c>
      <c r="AY186" s="17" t="s">
        <v>158</v>
      </c>
      <c r="BE186" s="178">
        <f>IF(N186="základní",J186,0)</f>
        <v>0</v>
      </c>
      <c r="BF186" s="178">
        <f>IF(N186="snížená",J186,0)</f>
        <v>0</v>
      </c>
      <c r="BG186" s="178">
        <f>IF(N186="zákl. přenesená",J186,0)</f>
        <v>0</v>
      </c>
      <c r="BH186" s="178">
        <f>IF(N186="sníž. přenesená",J186,0)</f>
        <v>0</v>
      </c>
      <c r="BI186" s="178">
        <f>IF(N186="nulová",J186,0)</f>
        <v>0</v>
      </c>
      <c r="BJ186" s="17" t="s">
        <v>84</v>
      </c>
      <c r="BK186" s="178">
        <f>ROUND(I186*H186,2)</f>
        <v>0</v>
      </c>
      <c r="BL186" s="17" t="s">
        <v>163</v>
      </c>
      <c r="BM186" s="177" t="s">
        <v>223</v>
      </c>
    </row>
    <row r="187" s="12" customFormat="1">
      <c r="A187" s="12"/>
      <c r="B187" s="179"/>
      <c r="C187" s="12"/>
      <c r="D187" s="180" t="s">
        <v>164</v>
      </c>
      <c r="E187" s="181" t="s">
        <v>1</v>
      </c>
      <c r="F187" s="182" t="s">
        <v>224</v>
      </c>
      <c r="G187" s="12"/>
      <c r="H187" s="183">
        <v>1.6192000000000002</v>
      </c>
      <c r="I187" s="184"/>
      <c r="J187" s="12"/>
      <c r="K187" s="12"/>
      <c r="L187" s="179"/>
      <c r="M187" s="185"/>
      <c r="N187" s="186"/>
      <c r="O187" s="186"/>
      <c r="P187" s="186"/>
      <c r="Q187" s="186"/>
      <c r="R187" s="186"/>
      <c r="S187" s="186"/>
      <c r="T187" s="187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T187" s="181" t="s">
        <v>164</v>
      </c>
      <c r="AU187" s="181" t="s">
        <v>84</v>
      </c>
      <c r="AV187" s="12" t="s">
        <v>86</v>
      </c>
      <c r="AW187" s="12" t="s">
        <v>34</v>
      </c>
      <c r="AX187" s="12" t="s">
        <v>77</v>
      </c>
      <c r="AY187" s="181" t="s">
        <v>158</v>
      </c>
    </row>
    <row r="188" s="12" customFormat="1">
      <c r="A188" s="12"/>
      <c r="B188" s="179"/>
      <c r="C188" s="12"/>
      <c r="D188" s="180" t="s">
        <v>164</v>
      </c>
      <c r="E188" s="181" t="s">
        <v>1</v>
      </c>
      <c r="F188" s="182" t="s">
        <v>225</v>
      </c>
      <c r="G188" s="12"/>
      <c r="H188" s="183">
        <v>25.527700000000003</v>
      </c>
      <c r="I188" s="184"/>
      <c r="J188" s="12"/>
      <c r="K188" s="12"/>
      <c r="L188" s="179"/>
      <c r="M188" s="185"/>
      <c r="N188" s="186"/>
      <c r="O188" s="186"/>
      <c r="P188" s="186"/>
      <c r="Q188" s="186"/>
      <c r="R188" s="186"/>
      <c r="S188" s="186"/>
      <c r="T188" s="187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T188" s="181" t="s">
        <v>164</v>
      </c>
      <c r="AU188" s="181" t="s">
        <v>84</v>
      </c>
      <c r="AV188" s="12" t="s">
        <v>86</v>
      </c>
      <c r="AW188" s="12" t="s">
        <v>34</v>
      </c>
      <c r="AX188" s="12" t="s">
        <v>77</v>
      </c>
      <c r="AY188" s="181" t="s">
        <v>158</v>
      </c>
    </row>
    <row r="189" s="13" customFormat="1">
      <c r="A189" s="13"/>
      <c r="B189" s="188"/>
      <c r="C189" s="13"/>
      <c r="D189" s="180" t="s">
        <v>164</v>
      </c>
      <c r="E189" s="189" t="s">
        <v>1</v>
      </c>
      <c r="F189" s="190" t="s">
        <v>166</v>
      </c>
      <c r="G189" s="13"/>
      <c r="H189" s="191">
        <v>27.146900000000002</v>
      </c>
      <c r="I189" s="192"/>
      <c r="J189" s="13"/>
      <c r="K189" s="13"/>
      <c r="L189" s="188"/>
      <c r="M189" s="193"/>
      <c r="N189" s="194"/>
      <c r="O189" s="194"/>
      <c r="P189" s="194"/>
      <c r="Q189" s="194"/>
      <c r="R189" s="194"/>
      <c r="S189" s="194"/>
      <c r="T189" s="19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89" t="s">
        <v>164</v>
      </c>
      <c r="AU189" s="189" t="s">
        <v>84</v>
      </c>
      <c r="AV189" s="13" t="s">
        <v>163</v>
      </c>
      <c r="AW189" s="13" t="s">
        <v>34</v>
      </c>
      <c r="AX189" s="13" t="s">
        <v>84</v>
      </c>
      <c r="AY189" s="189" t="s">
        <v>158</v>
      </c>
    </row>
    <row r="190" s="2" customFormat="1" ht="24.15" customHeight="1">
      <c r="A190" s="36"/>
      <c r="B190" s="164"/>
      <c r="C190" s="165" t="s">
        <v>192</v>
      </c>
      <c r="D190" s="165" t="s">
        <v>159</v>
      </c>
      <c r="E190" s="166" t="s">
        <v>226</v>
      </c>
      <c r="F190" s="167" t="s">
        <v>227</v>
      </c>
      <c r="G190" s="168" t="s">
        <v>203</v>
      </c>
      <c r="H190" s="169">
        <v>35.552</v>
      </c>
      <c r="I190" s="170"/>
      <c r="J190" s="171">
        <f>ROUND(I190*H190,2)</f>
        <v>0</v>
      </c>
      <c r="K190" s="172"/>
      <c r="L190" s="37"/>
      <c r="M190" s="173" t="s">
        <v>1</v>
      </c>
      <c r="N190" s="174" t="s">
        <v>42</v>
      </c>
      <c r="O190" s="75"/>
      <c r="P190" s="175">
        <f>O190*H190</f>
        <v>0</v>
      </c>
      <c r="Q190" s="175">
        <v>0</v>
      </c>
      <c r="R190" s="175">
        <f>Q190*H190</f>
        <v>0</v>
      </c>
      <c r="S190" s="175">
        <v>0</v>
      </c>
      <c r="T190" s="176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77" t="s">
        <v>163</v>
      </c>
      <c r="AT190" s="177" t="s">
        <v>159</v>
      </c>
      <c r="AU190" s="177" t="s">
        <v>84</v>
      </c>
      <c r="AY190" s="17" t="s">
        <v>158</v>
      </c>
      <c r="BE190" s="178">
        <f>IF(N190="základní",J190,0)</f>
        <v>0</v>
      </c>
      <c r="BF190" s="178">
        <f>IF(N190="snížená",J190,0)</f>
        <v>0</v>
      </c>
      <c r="BG190" s="178">
        <f>IF(N190="zákl. přenesená",J190,0)</f>
        <v>0</v>
      </c>
      <c r="BH190" s="178">
        <f>IF(N190="sníž. přenesená",J190,0)</f>
        <v>0</v>
      </c>
      <c r="BI190" s="178">
        <f>IF(N190="nulová",J190,0)</f>
        <v>0</v>
      </c>
      <c r="BJ190" s="17" t="s">
        <v>84</v>
      </c>
      <c r="BK190" s="178">
        <f>ROUND(I190*H190,2)</f>
        <v>0</v>
      </c>
      <c r="BL190" s="17" t="s">
        <v>163</v>
      </c>
      <c r="BM190" s="177" t="s">
        <v>228</v>
      </c>
    </row>
    <row r="191" s="12" customFormat="1">
      <c r="A191" s="12"/>
      <c r="B191" s="179"/>
      <c r="C191" s="12"/>
      <c r="D191" s="180" t="s">
        <v>164</v>
      </c>
      <c r="E191" s="181" t="s">
        <v>1</v>
      </c>
      <c r="F191" s="182" t="s">
        <v>229</v>
      </c>
      <c r="G191" s="12"/>
      <c r="H191" s="183">
        <v>35.552249999999994</v>
      </c>
      <c r="I191" s="184"/>
      <c r="J191" s="12"/>
      <c r="K191" s="12"/>
      <c r="L191" s="179"/>
      <c r="M191" s="185"/>
      <c r="N191" s="186"/>
      <c r="O191" s="186"/>
      <c r="P191" s="186"/>
      <c r="Q191" s="186"/>
      <c r="R191" s="186"/>
      <c r="S191" s="186"/>
      <c r="T191" s="187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T191" s="181" t="s">
        <v>164</v>
      </c>
      <c r="AU191" s="181" t="s">
        <v>84</v>
      </c>
      <c r="AV191" s="12" t="s">
        <v>86</v>
      </c>
      <c r="AW191" s="12" t="s">
        <v>34</v>
      </c>
      <c r="AX191" s="12" t="s">
        <v>77</v>
      </c>
      <c r="AY191" s="181" t="s">
        <v>158</v>
      </c>
    </row>
    <row r="192" s="13" customFormat="1">
      <c r="A192" s="13"/>
      <c r="B192" s="188"/>
      <c r="C192" s="13"/>
      <c r="D192" s="180" t="s">
        <v>164</v>
      </c>
      <c r="E192" s="189" t="s">
        <v>1</v>
      </c>
      <c r="F192" s="190" t="s">
        <v>166</v>
      </c>
      <c r="G192" s="13"/>
      <c r="H192" s="191">
        <v>35.552249999999994</v>
      </c>
      <c r="I192" s="192"/>
      <c r="J192" s="13"/>
      <c r="K192" s="13"/>
      <c r="L192" s="188"/>
      <c r="M192" s="193"/>
      <c r="N192" s="194"/>
      <c r="O192" s="194"/>
      <c r="P192" s="194"/>
      <c r="Q192" s="194"/>
      <c r="R192" s="194"/>
      <c r="S192" s="194"/>
      <c r="T192" s="19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89" t="s">
        <v>164</v>
      </c>
      <c r="AU192" s="189" t="s">
        <v>84</v>
      </c>
      <c r="AV192" s="13" t="s">
        <v>163</v>
      </c>
      <c r="AW192" s="13" t="s">
        <v>34</v>
      </c>
      <c r="AX192" s="13" t="s">
        <v>84</v>
      </c>
      <c r="AY192" s="189" t="s">
        <v>158</v>
      </c>
    </row>
    <row r="193" s="2" customFormat="1" ht="24.15" customHeight="1">
      <c r="A193" s="36"/>
      <c r="B193" s="164"/>
      <c r="C193" s="165" t="s">
        <v>230</v>
      </c>
      <c r="D193" s="165" t="s">
        <v>159</v>
      </c>
      <c r="E193" s="166" t="s">
        <v>231</v>
      </c>
      <c r="F193" s="167" t="s">
        <v>232</v>
      </c>
      <c r="G193" s="168" t="s">
        <v>233</v>
      </c>
      <c r="H193" s="169">
        <v>0.46500000000000002</v>
      </c>
      <c r="I193" s="170"/>
      <c r="J193" s="171">
        <f>ROUND(I193*H193,2)</f>
        <v>0</v>
      </c>
      <c r="K193" s="172"/>
      <c r="L193" s="37"/>
      <c r="M193" s="173" t="s">
        <v>1</v>
      </c>
      <c r="N193" s="174" t="s">
        <v>42</v>
      </c>
      <c r="O193" s="75"/>
      <c r="P193" s="175">
        <f>O193*H193</f>
        <v>0</v>
      </c>
      <c r="Q193" s="175">
        <v>0</v>
      </c>
      <c r="R193" s="175">
        <f>Q193*H193</f>
        <v>0</v>
      </c>
      <c r="S193" s="175">
        <v>0</v>
      </c>
      <c r="T193" s="17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77" t="s">
        <v>163</v>
      </c>
      <c r="AT193" s="177" t="s">
        <v>159</v>
      </c>
      <c r="AU193" s="177" t="s">
        <v>84</v>
      </c>
      <c r="AY193" s="17" t="s">
        <v>158</v>
      </c>
      <c r="BE193" s="178">
        <f>IF(N193="základní",J193,0)</f>
        <v>0</v>
      </c>
      <c r="BF193" s="178">
        <f>IF(N193="snížená",J193,0)</f>
        <v>0</v>
      </c>
      <c r="BG193" s="178">
        <f>IF(N193="zákl. přenesená",J193,0)</f>
        <v>0</v>
      </c>
      <c r="BH193" s="178">
        <f>IF(N193="sníž. přenesená",J193,0)</f>
        <v>0</v>
      </c>
      <c r="BI193" s="178">
        <f>IF(N193="nulová",J193,0)</f>
        <v>0</v>
      </c>
      <c r="BJ193" s="17" t="s">
        <v>84</v>
      </c>
      <c r="BK193" s="178">
        <f>ROUND(I193*H193,2)</f>
        <v>0</v>
      </c>
      <c r="BL193" s="17" t="s">
        <v>163</v>
      </c>
      <c r="BM193" s="177" t="s">
        <v>234</v>
      </c>
    </row>
    <row r="194" s="12" customFormat="1">
      <c r="A194" s="12"/>
      <c r="B194" s="179"/>
      <c r="C194" s="12"/>
      <c r="D194" s="180" t="s">
        <v>164</v>
      </c>
      <c r="E194" s="181" t="s">
        <v>1</v>
      </c>
      <c r="F194" s="182" t="s">
        <v>235</v>
      </c>
      <c r="G194" s="12"/>
      <c r="H194" s="183">
        <v>0.46460000000000001</v>
      </c>
      <c r="I194" s="184"/>
      <c r="J194" s="12"/>
      <c r="K194" s="12"/>
      <c r="L194" s="179"/>
      <c r="M194" s="185"/>
      <c r="N194" s="186"/>
      <c r="O194" s="186"/>
      <c r="P194" s="186"/>
      <c r="Q194" s="186"/>
      <c r="R194" s="186"/>
      <c r="S194" s="186"/>
      <c r="T194" s="187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T194" s="181" t="s">
        <v>164</v>
      </c>
      <c r="AU194" s="181" t="s">
        <v>84</v>
      </c>
      <c r="AV194" s="12" t="s">
        <v>86</v>
      </c>
      <c r="AW194" s="12" t="s">
        <v>34</v>
      </c>
      <c r="AX194" s="12" t="s">
        <v>77</v>
      </c>
      <c r="AY194" s="181" t="s">
        <v>158</v>
      </c>
    </row>
    <row r="195" s="13" customFormat="1">
      <c r="A195" s="13"/>
      <c r="B195" s="188"/>
      <c r="C195" s="13"/>
      <c r="D195" s="180" t="s">
        <v>164</v>
      </c>
      <c r="E195" s="189" t="s">
        <v>1</v>
      </c>
      <c r="F195" s="190" t="s">
        <v>166</v>
      </c>
      <c r="G195" s="13"/>
      <c r="H195" s="191">
        <v>0.46460000000000001</v>
      </c>
      <c r="I195" s="192"/>
      <c r="J195" s="13"/>
      <c r="K195" s="13"/>
      <c r="L195" s="188"/>
      <c r="M195" s="193"/>
      <c r="N195" s="194"/>
      <c r="O195" s="194"/>
      <c r="P195" s="194"/>
      <c r="Q195" s="194"/>
      <c r="R195" s="194"/>
      <c r="S195" s="194"/>
      <c r="T195" s="19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9" t="s">
        <v>164</v>
      </c>
      <c r="AU195" s="189" t="s">
        <v>84</v>
      </c>
      <c r="AV195" s="13" t="s">
        <v>163</v>
      </c>
      <c r="AW195" s="13" t="s">
        <v>34</v>
      </c>
      <c r="AX195" s="13" t="s">
        <v>84</v>
      </c>
      <c r="AY195" s="189" t="s">
        <v>158</v>
      </c>
    </row>
    <row r="196" s="2" customFormat="1" ht="21.75" customHeight="1">
      <c r="A196" s="36"/>
      <c r="B196" s="164"/>
      <c r="C196" s="165" t="s">
        <v>196</v>
      </c>
      <c r="D196" s="165" t="s">
        <v>159</v>
      </c>
      <c r="E196" s="166" t="s">
        <v>236</v>
      </c>
      <c r="F196" s="167" t="s">
        <v>237</v>
      </c>
      <c r="G196" s="168" t="s">
        <v>162</v>
      </c>
      <c r="H196" s="169">
        <v>14.698</v>
      </c>
      <c r="I196" s="170"/>
      <c r="J196" s="171">
        <f>ROUND(I196*H196,2)</f>
        <v>0</v>
      </c>
      <c r="K196" s="172"/>
      <c r="L196" s="37"/>
      <c r="M196" s="173" t="s">
        <v>1</v>
      </c>
      <c r="N196" s="174" t="s">
        <v>42</v>
      </c>
      <c r="O196" s="75"/>
      <c r="P196" s="175">
        <f>O196*H196</f>
        <v>0</v>
      </c>
      <c r="Q196" s="175">
        <v>0</v>
      </c>
      <c r="R196" s="175">
        <f>Q196*H196</f>
        <v>0</v>
      </c>
      <c r="S196" s="175">
        <v>0</v>
      </c>
      <c r="T196" s="176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77" t="s">
        <v>163</v>
      </c>
      <c r="AT196" s="177" t="s">
        <v>159</v>
      </c>
      <c r="AU196" s="177" t="s">
        <v>84</v>
      </c>
      <c r="AY196" s="17" t="s">
        <v>158</v>
      </c>
      <c r="BE196" s="178">
        <f>IF(N196="základní",J196,0)</f>
        <v>0</v>
      </c>
      <c r="BF196" s="178">
        <f>IF(N196="snížená",J196,0)</f>
        <v>0</v>
      </c>
      <c r="BG196" s="178">
        <f>IF(N196="zákl. přenesená",J196,0)</f>
        <v>0</v>
      </c>
      <c r="BH196" s="178">
        <f>IF(N196="sníž. přenesená",J196,0)</f>
        <v>0</v>
      </c>
      <c r="BI196" s="178">
        <f>IF(N196="nulová",J196,0)</f>
        <v>0</v>
      </c>
      <c r="BJ196" s="17" t="s">
        <v>84</v>
      </c>
      <c r="BK196" s="178">
        <f>ROUND(I196*H196,2)</f>
        <v>0</v>
      </c>
      <c r="BL196" s="17" t="s">
        <v>163</v>
      </c>
      <c r="BM196" s="177" t="s">
        <v>238</v>
      </c>
    </row>
    <row r="197" s="12" customFormat="1">
      <c r="A197" s="12"/>
      <c r="B197" s="179"/>
      <c r="C197" s="12"/>
      <c r="D197" s="180" t="s">
        <v>164</v>
      </c>
      <c r="E197" s="181" t="s">
        <v>1</v>
      </c>
      <c r="F197" s="182" t="s">
        <v>239</v>
      </c>
      <c r="G197" s="12"/>
      <c r="H197" s="183">
        <v>14.69815</v>
      </c>
      <c r="I197" s="184"/>
      <c r="J197" s="12"/>
      <c r="K197" s="12"/>
      <c r="L197" s="179"/>
      <c r="M197" s="185"/>
      <c r="N197" s="186"/>
      <c r="O197" s="186"/>
      <c r="P197" s="186"/>
      <c r="Q197" s="186"/>
      <c r="R197" s="186"/>
      <c r="S197" s="186"/>
      <c r="T197" s="187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T197" s="181" t="s">
        <v>164</v>
      </c>
      <c r="AU197" s="181" t="s">
        <v>84</v>
      </c>
      <c r="AV197" s="12" t="s">
        <v>86</v>
      </c>
      <c r="AW197" s="12" t="s">
        <v>34</v>
      </c>
      <c r="AX197" s="12" t="s">
        <v>77</v>
      </c>
      <c r="AY197" s="181" t="s">
        <v>158</v>
      </c>
    </row>
    <row r="198" s="13" customFormat="1">
      <c r="A198" s="13"/>
      <c r="B198" s="188"/>
      <c r="C198" s="13"/>
      <c r="D198" s="180" t="s">
        <v>164</v>
      </c>
      <c r="E198" s="189" t="s">
        <v>1</v>
      </c>
      <c r="F198" s="190" t="s">
        <v>166</v>
      </c>
      <c r="G198" s="13"/>
      <c r="H198" s="191">
        <v>14.69815</v>
      </c>
      <c r="I198" s="192"/>
      <c r="J198" s="13"/>
      <c r="K198" s="13"/>
      <c r="L198" s="188"/>
      <c r="M198" s="193"/>
      <c r="N198" s="194"/>
      <c r="O198" s="194"/>
      <c r="P198" s="194"/>
      <c r="Q198" s="194"/>
      <c r="R198" s="194"/>
      <c r="S198" s="194"/>
      <c r="T198" s="19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9" t="s">
        <v>164</v>
      </c>
      <c r="AU198" s="189" t="s">
        <v>84</v>
      </c>
      <c r="AV198" s="13" t="s">
        <v>163</v>
      </c>
      <c r="AW198" s="13" t="s">
        <v>34</v>
      </c>
      <c r="AX198" s="13" t="s">
        <v>84</v>
      </c>
      <c r="AY198" s="189" t="s">
        <v>158</v>
      </c>
    </row>
    <row r="199" s="2" customFormat="1" ht="21.75" customHeight="1">
      <c r="A199" s="36"/>
      <c r="B199" s="164"/>
      <c r="C199" s="165" t="s">
        <v>240</v>
      </c>
      <c r="D199" s="165" t="s">
        <v>159</v>
      </c>
      <c r="E199" s="166" t="s">
        <v>241</v>
      </c>
      <c r="F199" s="167" t="s">
        <v>242</v>
      </c>
      <c r="G199" s="168" t="s">
        <v>233</v>
      </c>
      <c r="H199" s="169">
        <v>0.52400000000000002</v>
      </c>
      <c r="I199" s="170"/>
      <c r="J199" s="171">
        <f>ROUND(I199*H199,2)</f>
        <v>0</v>
      </c>
      <c r="K199" s="172"/>
      <c r="L199" s="37"/>
      <c r="M199" s="173" t="s">
        <v>1</v>
      </c>
      <c r="N199" s="174" t="s">
        <v>42</v>
      </c>
      <c r="O199" s="75"/>
      <c r="P199" s="175">
        <f>O199*H199</f>
        <v>0</v>
      </c>
      <c r="Q199" s="175">
        <v>0</v>
      </c>
      <c r="R199" s="175">
        <f>Q199*H199</f>
        <v>0</v>
      </c>
      <c r="S199" s="175">
        <v>0</v>
      </c>
      <c r="T199" s="176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77" t="s">
        <v>163</v>
      </c>
      <c r="AT199" s="177" t="s">
        <v>159</v>
      </c>
      <c r="AU199" s="177" t="s">
        <v>84</v>
      </c>
      <c r="AY199" s="17" t="s">
        <v>158</v>
      </c>
      <c r="BE199" s="178">
        <f>IF(N199="základní",J199,0)</f>
        <v>0</v>
      </c>
      <c r="BF199" s="178">
        <f>IF(N199="snížená",J199,0)</f>
        <v>0</v>
      </c>
      <c r="BG199" s="178">
        <f>IF(N199="zákl. přenesená",J199,0)</f>
        <v>0</v>
      </c>
      <c r="BH199" s="178">
        <f>IF(N199="sníž. přenesená",J199,0)</f>
        <v>0</v>
      </c>
      <c r="BI199" s="178">
        <f>IF(N199="nulová",J199,0)</f>
        <v>0</v>
      </c>
      <c r="BJ199" s="17" t="s">
        <v>84</v>
      </c>
      <c r="BK199" s="178">
        <f>ROUND(I199*H199,2)</f>
        <v>0</v>
      </c>
      <c r="BL199" s="17" t="s">
        <v>163</v>
      </c>
      <c r="BM199" s="177" t="s">
        <v>243</v>
      </c>
    </row>
    <row r="200" s="12" customFormat="1">
      <c r="A200" s="12"/>
      <c r="B200" s="179"/>
      <c r="C200" s="12"/>
      <c r="D200" s="180" t="s">
        <v>164</v>
      </c>
      <c r="E200" s="181" t="s">
        <v>1</v>
      </c>
      <c r="F200" s="182" t="s">
        <v>244</v>
      </c>
      <c r="G200" s="12"/>
      <c r="H200" s="183">
        <v>0.52398904749999997</v>
      </c>
      <c r="I200" s="184"/>
      <c r="J200" s="12"/>
      <c r="K200" s="12"/>
      <c r="L200" s="179"/>
      <c r="M200" s="185"/>
      <c r="N200" s="186"/>
      <c r="O200" s="186"/>
      <c r="P200" s="186"/>
      <c r="Q200" s="186"/>
      <c r="R200" s="186"/>
      <c r="S200" s="186"/>
      <c r="T200" s="187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T200" s="181" t="s">
        <v>164</v>
      </c>
      <c r="AU200" s="181" t="s">
        <v>84</v>
      </c>
      <c r="AV200" s="12" t="s">
        <v>86</v>
      </c>
      <c r="AW200" s="12" t="s">
        <v>34</v>
      </c>
      <c r="AX200" s="12" t="s">
        <v>77</v>
      </c>
      <c r="AY200" s="181" t="s">
        <v>158</v>
      </c>
    </row>
    <row r="201" s="13" customFormat="1">
      <c r="A201" s="13"/>
      <c r="B201" s="188"/>
      <c r="C201" s="13"/>
      <c r="D201" s="180" t="s">
        <v>164</v>
      </c>
      <c r="E201" s="189" t="s">
        <v>1</v>
      </c>
      <c r="F201" s="190" t="s">
        <v>166</v>
      </c>
      <c r="G201" s="13"/>
      <c r="H201" s="191">
        <v>0.52398904749999997</v>
      </c>
      <c r="I201" s="192"/>
      <c r="J201" s="13"/>
      <c r="K201" s="13"/>
      <c r="L201" s="188"/>
      <c r="M201" s="193"/>
      <c r="N201" s="194"/>
      <c r="O201" s="194"/>
      <c r="P201" s="194"/>
      <c r="Q201" s="194"/>
      <c r="R201" s="194"/>
      <c r="S201" s="194"/>
      <c r="T201" s="19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89" t="s">
        <v>164</v>
      </c>
      <c r="AU201" s="189" t="s">
        <v>84</v>
      </c>
      <c r="AV201" s="13" t="s">
        <v>163</v>
      </c>
      <c r="AW201" s="13" t="s">
        <v>34</v>
      </c>
      <c r="AX201" s="13" t="s">
        <v>84</v>
      </c>
      <c r="AY201" s="189" t="s">
        <v>158</v>
      </c>
    </row>
    <row r="202" s="2" customFormat="1" ht="33" customHeight="1">
      <c r="A202" s="36"/>
      <c r="B202" s="164"/>
      <c r="C202" s="165" t="s">
        <v>199</v>
      </c>
      <c r="D202" s="165" t="s">
        <v>159</v>
      </c>
      <c r="E202" s="166" t="s">
        <v>245</v>
      </c>
      <c r="F202" s="167" t="s">
        <v>246</v>
      </c>
      <c r="G202" s="168" t="s">
        <v>247</v>
      </c>
      <c r="H202" s="169">
        <v>55</v>
      </c>
      <c r="I202" s="170"/>
      <c r="J202" s="171">
        <f>ROUND(I202*H202,2)</f>
        <v>0</v>
      </c>
      <c r="K202" s="172"/>
      <c r="L202" s="37"/>
      <c r="M202" s="173" t="s">
        <v>1</v>
      </c>
      <c r="N202" s="174" t="s">
        <v>42</v>
      </c>
      <c r="O202" s="75"/>
      <c r="P202" s="175">
        <f>O202*H202</f>
        <v>0</v>
      </c>
      <c r="Q202" s="175">
        <v>0</v>
      </c>
      <c r="R202" s="175">
        <f>Q202*H202</f>
        <v>0</v>
      </c>
      <c r="S202" s="175">
        <v>0</v>
      </c>
      <c r="T202" s="176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77" t="s">
        <v>163</v>
      </c>
      <c r="AT202" s="177" t="s">
        <v>159</v>
      </c>
      <c r="AU202" s="177" t="s">
        <v>84</v>
      </c>
      <c r="AY202" s="17" t="s">
        <v>158</v>
      </c>
      <c r="BE202" s="178">
        <f>IF(N202="základní",J202,0)</f>
        <v>0</v>
      </c>
      <c r="BF202" s="178">
        <f>IF(N202="snížená",J202,0)</f>
        <v>0</v>
      </c>
      <c r="BG202" s="178">
        <f>IF(N202="zákl. přenesená",J202,0)</f>
        <v>0</v>
      </c>
      <c r="BH202" s="178">
        <f>IF(N202="sníž. přenesená",J202,0)</f>
        <v>0</v>
      </c>
      <c r="BI202" s="178">
        <f>IF(N202="nulová",J202,0)</f>
        <v>0</v>
      </c>
      <c r="BJ202" s="17" t="s">
        <v>84</v>
      </c>
      <c r="BK202" s="178">
        <f>ROUND(I202*H202,2)</f>
        <v>0</v>
      </c>
      <c r="BL202" s="17" t="s">
        <v>163</v>
      </c>
      <c r="BM202" s="177" t="s">
        <v>248</v>
      </c>
    </row>
    <row r="203" s="12" customFormat="1">
      <c r="A203" s="12"/>
      <c r="B203" s="179"/>
      <c r="C203" s="12"/>
      <c r="D203" s="180" t="s">
        <v>164</v>
      </c>
      <c r="E203" s="181" t="s">
        <v>1</v>
      </c>
      <c r="F203" s="182" t="s">
        <v>249</v>
      </c>
      <c r="G203" s="12"/>
      <c r="H203" s="183">
        <v>55</v>
      </c>
      <c r="I203" s="184"/>
      <c r="J203" s="12"/>
      <c r="K203" s="12"/>
      <c r="L203" s="179"/>
      <c r="M203" s="185"/>
      <c r="N203" s="186"/>
      <c r="O203" s="186"/>
      <c r="P203" s="186"/>
      <c r="Q203" s="186"/>
      <c r="R203" s="186"/>
      <c r="S203" s="186"/>
      <c r="T203" s="187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T203" s="181" t="s">
        <v>164</v>
      </c>
      <c r="AU203" s="181" t="s">
        <v>84</v>
      </c>
      <c r="AV203" s="12" t="s">
        <v>86</v>
      </c>
      <c r="AW203" s="12" t="s">
        <v>34</v>
      </c>
      <c r="AX203" s="12" t="s">
        <v>77</v>
      </c>
      <c r="AY203" s="181" t="s">
        <v>158</v>
      </c>
    </row>
    <row r="204" s="13" customFormat="1">
      <c r="A204" s="13"/>
      <c r="B204" s="188"/>
      <c r="C204" s="13"/>
      <c r="D204" s="180" t="s">
        <v>164</v>
      </c>
      <c r="E204" s="189" t="s">
        <v>1</v>
      </c>
      <c r="F204" s="190" t="s">
        <v>166</v>
      </c>
      <c r="G204" s="13"/>
      <c r="H204" s="191">
        <v>55</v>
      </c>
      <c r="I204" s="192"/>
      <c r="J204" s="13"/>
      <c r="K204" s="13"/>
      <c r="L204" s="188"/>
      <c r="M204" s="193"/>
      <c r="N204" s="194"/>
      <c r="O204" s="194"/>
      <c r="P204" s="194"/>
      <c r="Q204" s="194"/>
      <c r="R204" s="194"/>
      <c r="S204" s="194"/>
      <c r="T204" s="19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89" t="s">
        <v>164</v>
      </c>
      <c r="AU204" s="189" t="s">
        <v>84</v>
      </c>
      <c r="AV204" s="13" t="s">
        <v>163</v>
      </c>
      <c r="AW204" s="13" t="s">
        <v>34</v>
      </c>
      <c r="AX204" s="13" t="s">
        <v>84</v>
      </c>
      <c r="AY204" s="189" t="s">
        <v>158</v>
      </c>
    </row>
    <row r="205" s="2" customFormat="1" ht="24.15" customHeight="1">
      <c r="A205" s="36"/>
      <c r="B205" s="164"/>
      <c r="C205" s="165" t="s">
        <v>7</v>
      </c>
      <c r="D205" s="165" t="s">
        <v>159</v>
      </c>
      <c r="E205" s="166" t="s">
        <v>250</v>
      </c>
      <c r="F205" s="167" t="s">
        <v>251</v>
      </c>
      <c r="G205" s="168" t="s">
        <v>252</v>
      </c>
      <c r="H205" s="169">
        <v>2</v>
      </c>
      <c r="I205" s="170"/>
      <c r="J205" s="171">
        <f>ROUND(I205*H205,2)</f>
        <v>0</v>
      </c>
      <c r="K205" s="172"/>
      <c r="L205" s="37"/>
      <c r="M205" s="173" t="s">
        <v>1</v>
      </c>
      <c r="N205" s="174" t="s">
        <v>42</v>
      </c>
      <c r="O205" s="75"/>
      <c r="P205" s="175">
        <f>O205*H205</f>
        <v>0</v>
      </c>
      <c r="Q205" s="175">
        <v>0</v>
      </c>
      <c r="R205" s="175">
        <f>Q205*H205</f>
        <v>0</v>
      </c>
      <c r="S205" s="175">
        <v>0</v>
      </c>
      <c r="T205" s="176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77" t="s">
        <v>163</v>
      </c>
      <c r="AT205" s="177" t="s">
        <v>159</v>
      </c>
      <c r="AU205" s="177" t="s">
        <v>84</v>
      </c>
      <c r="AY205" s="17" t="s">
        <v>158</v>
      </c>
      <c r="BE205" s="178">
        <f>IF(N205="základní",J205,0)</f>
        <v>0</v>
      </c>
      <c r="BF205" s="178">
        <f>IF(N205="snížená",J205,0)</f>
        <v>0</v>
      </c>
      <c r="BG205" s="178">
        <f>IF(N205="zákl. přenesená",J205,0)</f>
        <v>0</v>
      </c>
      <c r="BH205" s="178">
        <f>IF(N205="sníž. přenesená",J205,0)</f>
        <v>0</v>
      </c>
      <c r="BI205" s="178">
        <f>IF(N205="nulová",J205,0)</f>
        <v>0</v>
      </c>
      <c r="BJ205" s="17" t="s">
        <v>84</v>
      </c>
      <c r="BK205" s="178">
        <f>ROUND(I205*H205,2)</f>
        <v>0</v>
      </c>
      <c r="BL205" s="17" t="s">
        <v>163</v>
      </c>
      <c r="BM205" s="177" t="s">
        <v>253</v>
      </c>
    </row>
    <row r="206" s="12" customFormat="1">
      <c r="A206" s="12"/>
      <c r="B206" s="179"/>
      <c r="C206" s="12"/>
      <c r="D206" s="180" t="s">
        <v>164</v>
      </c>
      <c r="E206" s="181" t="s">
        <v>1</v>
      </c>
      <c r="F206" s="182" t="s">
        <v>254</v>
      </c>
      <c r="G206" s="12"/>
      <c r="H206" s="183">
        <v>2</v>
      </c>
      <c r="I206" s="184"/>
      <c r="J206" s="12"/>
      <c r="K206" s="12"/>
      <c r="L206" s="179"/>
      <c r="M206" s="185"/>
      <c r="N206" s="186"/>
      <c r="O206" s="186"/>
      <c r="P206" s="186"/>
      <c r="Q206" s="186"/>
      <c r="R206" s="186"/>
      <c r="S206" s="186"/>
      <c r="T206" s="187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T206" s="181" t="s">
        <v>164</v>
      </c>
      <c r="AU206" s="181" t="s">
        <v>84</v>
      </c>
      <c r="AV206" s="12" t="s">
        <v>86</v>
      </c>
      <c r="AW206" s="12" t="s">
        <v>34</v>
      </c>
      <c r="AX206" s="12" t="s">
        <v>77</v>
      </c>
      <c r="AY206" s="181" t="s">
        <v>158</v>
      </c>
    </row>
    <row r="207" s="13" customFormat="1">
      <c r="A207" s="13"/>
      <c r="B207" s="188"/>
      <c r="C207" s="13"/>
      <c r="D207" s="180" t="s">
        <v>164</v>
      </c>
      <c r="E207" s="189" t="s">
        <v>1</v>
      </c>
      <c r="F207" s="190" t="s">
        <v>166</v>
      </c>
      <c r="G207" s="13"/>
      <c r="H207" s="191">
        <v>2</v>
      </c>
      <c r="I207" s="192"/>
      <c r="J207" s="13"/>
      <c r="K207" s="13"/>
      <c r="L207" s="188"/>
      <c r="M207" s="193"/>
      <c r="N207" s="194"/>
      <c r="O207" s="194"/>
      <c r="P207" s="194"/>
      <c r="Q207" s="194"/>
      <c r="R207" s="194"/>
      <c r="S207" s="194"/>
      <c r="T207" s="19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89" t="s">
        <v>164</v>
      </c>
      <c r="AU207" s="189" t="s">
        <v>84</v>
      </c>
      <c r="AV207" s="13" t="s">
        <v>163</v>
      </c>
      <c r="AW207" s="13" t="s">
        <v>34</v>
      </c>
      <c r="AX207" s="13" t="s">
        <v>84</v>
      </c>
      <c r="AY207" s="189" t="s">
        <v>158</v>
      </c>
    </row>
    <row r="208" s="11" customFormat="1" ht="25.92" customHeight="1">
      <c r="A208" s="11"/>
      <c r="B208" s="153"/>
      <c r="C208" s="11"/>
      <c r="D208" s="154" t="s">
        <v>76</v>
      </c>
      <c r="E208" s="155" t="s">
        <v>170</v>
      </c>
      <c r="F208" s="155" t="s">
        <v>255</v>
      </c>
      <c r="G208" s="11"/>
      <c r="H208" s="11"/>
      <c r="I208" s="156"/>
      <c r="J208" s="157">
        <f>BK208</f>
        <v>0</v>
      </c>
      <c r="K208" s="11"/>
      <c r="L208" s="153"/>
      <c r="M208" s="158"/>
      <c r="N208" s="159"/>
      <c r="O208" s="159"/>
      <c r="P208" s="160">
        <f>SUM(P209:P218)</f>
        <v>0</v>
      </c>
      <c r="Q208" s="159"/>
      <c r="R208" s="160">
        <f>SUM(R209:R218)</f>
        <v>0</v>
      </c>
      <c r="S208" s="159"/>
      <c r="T208" s="161">
        <f>SUM(T209:T218)</f>
        <v>0</v>
      </c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R208" s="154" t="s">
        <v>84</v>
      </c>
      <c r="AT208" s="162" t="s">
        <v>76</v>
      </c>
      <c r="AU208" s="162" t="s">
        <v>77</v>
      </c>
      <c r="AY208" s="154" t="s">
        <v>158</v>
      </c>
      <c r="BK208" s="163">
        <f>SUM(BK209:BK218)</f>
        <v>0</v>
      </c>
    </row>
    <row r="209" s="2" customFormat="1" ht="24.15" customHeight="1">
      <c r="A209" s="36"/>
      <c r="B209" s="164"/>
      <c r="C209" s="165" t="s">
        <v>204</v>
      </c>
      <c r="D209" s="165" t="s">
        <v>159</v>
      </c>
      <c r="E209" s="166" t="s">
        <v>256</v>
      </c>
      <c r="F209" s="167" t="s">
        <v>257</v>
      </c>
      <c r="G209" s="168" t="s">
        <v>203</v>
      </c>
      <c r="H209" s="169">
        <v>13.125</v>
      </c>
      <c r="I209" s="170"/>
      <c r="J209" s="171">
        <f>ROUND(I209*H209,2)</f>
        <v>0</v>
      </c>
      <c r="K209" s="172"/>
      <c r="L209" s="37"/>
      <c r="M209" s="173" t="s">
        <v>1</v>
      </c>
      <c r="N209" s="174" t="s">
        <v>42</v>
      </c>
      <c r="O209" s="75"/>
      <c r="P209" s="175">
        <f>O209*H209</f>
        <v>0</v>
      </c>
      <c r="Q209" s="175">
        <v>0</v>
      </c>
      <c r="R209" s="175">
        <f>Q209*H209</f>
        <v>0</v>
      </c>
      <c r="S209" s="175">
        <v>0</v>
      </c>
      <c r="T209" s="176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77" t="s">
        <v>163</v>
      </c>
      <c r="AT209" s="177" t="s">
        <v>159</v>
      </c>
      <c r="AU209" s="177" t="s">
        <v>84</v>
      </c>
      <c r="AY209" s="17" t="s">
        <v>158</v>
      </c>
      <c r="BE209" s="178">
        <f>IF(N209="základní",J209,0)</f>
        <v>0</v>
      </c>
      <c r="BF209" s="178">
        <f>IF(N209="snížená",J209,0)</f>
        <v>0</v>
      </c>
      <c r="BG209" s="178">
        <f>IF(N209="zákl. přenesená",J209,0)</f>
        <v>0</v>
      </c>
      <c r="BH209" s="178">
        <f>IF(N209="sníž. přenesená",J209,0)</f>
        <v>0</v>
      </c>
      <c r="BI209" s="178">
        <f>IF(N209="nulová",J209,0)</f>
        <v>0</v>
      </c>
      <c r="BJ209" s="17" t="s">
        <v>84</v>
      </c>
      <c r="BK209" s="178">
        <f>ROUND(I209*H209,2)</f>
        <v>0</v>
      </c>
      <c r="BL209" s="17" t="s">
        <v>163</v>
      </c>
      <c r="BM209" s="177" t="s">
        <v>258</v>
      </c>
    </row>
    <row r="210" s="12" customFormat="1">
      <c r="A210" s="12"/>
      <c r="B210" s="179"/>
      <c r="C210" s="12"/>
      <c r="D210" s="180" t="s">
        <v>164</v>
      </c>
      <c r="E210" s="181" t="s">
        <v>1</v>
      </c>
      <c r="F210" s="182" t="s">
        <v>259</v>
      </c>
      <c r="G210" s="12"/>
      <c r="H210" s="183">
        <v>13.125</v>
      </c>
      <c r="I210" s="184"/>
      <c r="J210" s="12"/>
      <c r="K210" s="12"/>
      <c r="L210" s="179"/>
      <c r="M210" s="185"/>
      <c r="N210" s="186"/>
      <c r="O210" s="186"/>
      <c r="P210" s="186"/>
      <c r="Q210" s="186"/>
      <c r="R210" s="186"/>
      <c r="S210" s="186"/>
      <c r="T210" s="187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T210" s="181" t="s">
        <v>164</v>
      </c>
      <c r="AU210" s="181" t="s">
        <v>84</v>
      </c>
      <c r="AV210" s="12" t="s">
        <v>86</v>
      </c>
      <c r="AW210" s="12" t="s">
        <v>34</v>
      </c>
      <c r="AX210" s="12" t="s">
        <v>77</v>
      </c>
      <c r="AY210" s="181" t="s">
        <v>158</v>
      </c>
    </row>
    <row r="211" s="13" customFormat="1">
      <c r="A211" s="13"/>
      <c r="B211" s="188"/>
      <c r="C211" s="13"/>
      <c r="D211" s="180" t="s">
        <v>164</v>
      </c>
      <c r="E211" s="189" t="s">
        <v>1</v>
      </c>
      <c r="F211" s="190" t="s">
        <v>166</v>
      </c>
      <c r="G211" s="13"/>
      <c r="H211" s="191">
        <v>13.125</v>
      </c>
      <c r="I211" s="192"/>
      <c r="J211" s="13"/>
      <c r="K211" s="13"/>
      <c r="L211" s="188"/>
      <c r="M211" s="193"/>
      <c r="N211" s="194"/>
      <c r="O211" s="194"/>
      <c r="P211" s="194"/>
      <c r="Q211" s="194"/>
      <c r="R211" s="194"/>
      <c r="S211" s="194"/>
      <c r="T211" s="19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9" t="s">
        <v>164</v>
      </c>
      <c r="AU211" s="189" t="s">
        <v>84</v>
      </c>
      <c r="AV211" s="13" t="s">
        <v>163</v>
      </c>
      <c r="AW211" s="13" t="s">
        <v>34</v>
      </c>
      <c r="AX211" s="13" t="s">
        <v>84</v>
      </c>
      <c r="AY211" s="189" t="s">
        <v>158</v>
      </c>
    </row>
    <row r="212" s="2" customFormat="1" ht="24.15" customHeight="1">
      <c r="A212" s="36"/>
      <c r="B212" s="164"/>
      <c r="C212" s="165" t="s">
        <v>260</v>
      </c>
      <c r="D212" s="165" t="s">
        <v>159</v>
      </c>
      <c r="E212" s="166" t="s">
        <v>261</v>
      </c>
      <c r="F212" s="167" t="s">
        <v>262</v>
      </c>
      <c r="G212" s="168" t="s">
        <v>233</v>
      </c>
      <c r="H212" s="169">
        <v>0.32000000000000001</v>
      </c>
      <c r="I212" s="170"/>
      <c r="J212" s="171">
        <f>ROUND(I212*H212,2)</f>
        <v>0</v>
      </c>
      <c r="K212" s="172"/>
      <c r="L212" s="37"/>
      <c r="M212" s="173" t="s">
        <v>1</v>
      </c>
      <c r="N212" s="174" t="s">
        <v>42</v>
      </c>
      <c r="O212" s="75"/>
      <c r="P212" s="175">
        <f>O212*H212</f>
        <v>0</v>
      </c>
      <c r="Q212" s="175">
        <v>0</v>
      </c>
      <c r="R212" s="175">
        <f>Q212*H212</f>
        <v>0</v>
      </c>
      <c r="S212" s="175">
        <v>0</v>
      </c>
      <c r="T212" s="176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77" t="s">
        <v>163</v>
      </c>
      <c r="AT212" s="177" t="s">
        <v>159</v>
      </c>
      <c r="AU212" s="177" t="s">
        <v>84</v>
      </c>
      <c r="AY212" s="17" t="s">
        <v>158</v>
      </c>
      <c r="BE212" s="178">
        <f>IF(N212="základní",J212,0)</f>
        <v>0</v>
      </c>
      <c r="BF212" s="178">
        <f>IF(N212="snížená",J212,0)</f>
        <v>0</v>
      </c>
      <c r="BG212" s="178">
        <f>IF(N212="zákl. přenesená",J212,0)</f>
        <v>0</v>
      </c>
      <c r="BH212" s="178">
        <f>IF(N212="sníž. přenesená",J212,0)</f>
        <v>0</v>
      </c>
      <c r="BI212" s="178">
        <f>IF(N212="nulová",J212,0)</f>
        <v>0</v>
      </c>
      <c r="BJ212" s="17" t="s">
        <v>84</v>
      </c>
      <c r="BK212" s="178">
        <f>ROUND(I212*H212,2)</f>
        <v>0</v>
      </c>
      <c r="BL212" s="17" t="s">
        <v>163</v>
      </c>
      <c r="BM212" s="177" t="s">
        <v>263</v>
      </c>
    </row>
    <row r="213" s="2" customFormat="1" ht="33" customHeight="1">
      <c r="A213" s="36"/>
      <c r="B213" s="164"/>
      <c r="C213" s="165" t="s">
        <v>208</v>
      </c>
      <c r="D213" s="165" t="s">
        <v>159</v>
      </c>
      <c r="E213" s="166" t="s">
        <v>264</v>
      </c>
      <c r="F213" s="167" t="s">
        <v>265</v>
      </c>
      <c r="G213" s="168" t="s">
        <v>203</v>
      </c>
      <c r="H213" s="169">
        <v>126.09999999999999</v>
      </c>
      <c r="I213" s="170"/>
      <c r="J213" s="171">
        <f>ROUND(I213*H213,2)</f>
        <v>0</v>
      </c>
      <c r="K213" s="172"/>
      <c r="L213" s="37"/>
      <c r="M213" s="173" t="s">
        <v>1</v>
      </c>
      <c r="N213" s="174" t="s">
        <v>42</v>
      </c>
      <c r="O213" s="75"/>
      <c r="P213" s="175">
        <f>O213*H213</f>
        <v>0</v>
      </c>
      <c r="Q213" s="175">
        <v>0</v>
      </c>
      <c r="R213" s="175">
        <f>Q213*H213</f>
        <v>0</v>
      </c>
      <c r="S213" s="175">
        <v>0</v>
      </c>
      <c r="T213" s="176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77" t="s">
        <v>163</v>
      </c>
      <c r="AT213" s="177" t="s">
        <v>159</v>
      </c>
      <c r="AU213" s="177" t="s">
        <v>84</v>
      </c>
      <c r="AY213" s="17" t="s">
        <v>158</v>
      </c>
      <c r="BE213" s="178">
        <f>IF(N213="základní",J213,0)</f>
        <v>0</v>
      </c>
      <c r="BF213" s="178">
        <f>IF(N213="snížená",J213,0)</f>
        <v>0</v>
      </c>
      <c r="BG213" s="178">
        <f>IF(N213="zákl. přenesená",J213,0)</f>
        <v>0</v>
      </c>
      <c r="BH213" s="178">
        <f>IF(N213="sníž. přenesená",J213,0)</f>
        <v>0</v>
      </c>
      <c r="BI213" s="178">
        <f>IF(N213="nulová",J213,0)</f>
        <v>0</v>
      </c>
      <c r="BJ213" s="17" t="s">
        <v>84</v>
      </c>
      <c r="BK213" s="178">
        <f>ROUND(I213*H213,2)</f>
        <v>0</v>
      </c>
      <c r="BL213" s="17" t="s">
        <v>163</v>
      </c>
      <c r="BM213" s="177" t="s">
        <v>266</v>
      </c>
    </row>
    <row r="214" s="12" customFormat="1">
      <c r="A214" s="12"/>
      <c r="B214" s="179"/>
      <c r="C214" s="12"/>
      <c r="D214" s="180" t="s">
        <v>164</v>
      </c>
      <c r="E214" s="181" t="s">
        <v>1</v>
      </c>
      <c r="F214" s="182" t="s">
        <v>267</v>
      </c>
      <c r="G214" s="12"/>
      <c r="H214" s="183">
        <v>126.09999999999999</v>
      </c>
      <c r="I214" s="184"/>
      <c r="J214" s="12"/>
      <c r="K214" s="12"/>
      <c r="L214" s="179"/>
      <c r="M214" s="185"/>
      <c r="N214" s="186"/>
      <c r="O214" s="186"/>
      <c r="P214" s="186"/>
      <c r="Q214" s="186"/>
      <c r="R214" s="186"/>
      <c r="S214" s="186"/>
      <c r="T214" s="187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T214" s="181" t="s">
        <v>164</v>
      </c>
      <c r="AU214" s="181" t="s">
        <v>84</v>
      </c>
      <c r="AV214" s="12" t="s">
        <v>86</v>
      </c>
      <c r="AW214" s="12" t="s">
        <v>34</v>
      </c>
      <c r="AX214" s="12" t="s">
        <v>77</v>
      </c>
      <c r="AY214" s="181" t="s">
        <v>158</v>
      </c>
    </row>
    <row r="215" s="13" customFormat="1">
      <c r="A215" s="13"/>
      <c r="B215" s="188"/>
      <c r="C215" s="13"/>
      <c r="D215" s="180" t="s">
        <v>164</v>
      </c>
      <c r="E215" s="189" t="s">
        <v>1</v>
      </c>
      <c r="F215" s="190" t="s">
        <v>166</v>
      </c>
      <c r="G215" s="13"/>
      <c r="H215" s="191">
        <v>126.09999999999999</v>
      </c>
      <c r="I215" s="192"/>
      <c r="J215" s="13"/>
      <c r="K215" s="13"/>
      <c r="L215" s="188"/>
      <c r="M215" s="193"/>
      <c r="N215" s="194"/>
      <c r="O215" s="194"/>
      <c r="P215" s="194"/>
      <c r="Q215" s="194"/>
      <c r="R215" s="194"/>
      <c r="S215" s="194"/>
      <c r="T215" s="19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89" t="s">
        <v>164</v>
      </c>
      <c r="AU215" s="189" t="s">
        <v>84</v>
      </c>
      <c r="AV215" s="13" t="s">
        <v>163</v>
      </c>
      <c r="AW215" s="13" t="s">
        <v>34</v>
      </c>
      <c r="AX215" s="13" t="s">
        <v>84</v>
      </c>
      <c r="AY215" s="189" t="s">
        <v>158</v>
      </c>
    </row>
    <row r="216" s="2" customFormat="1" ht="24.15" customHeight="1">
      <c r="A216" s="36"/>
      <c r="B216" s="164"/>
      <c r="C216" s="165" t="s">
        <v>268</v>
      </c>
      <c r="D216" s="165" t="s">
        <v>159</v>
      </c>
      <c r="E216" s="166" t="s">
        <v>269</v>
      </c>
      <c r="F216" s="167" t="s">
        <v>270</v>
      </c>
      <c r="G216" s="168" t="s">
        <v>203</v>
      </c>
      <c r="H216" s="169">
        <v>6.75</v>
      </c>
      <c r="I216" s="170"/>
      <c r="J216" s="171">
        <f>ROUND(I216*H216,2)</f>
        <v>0</v>
      </c>
      <c r="K216" s="172"/>
      <c r="L216" s="37"/>
      <c r="M216" s="173" t="s">
        <v>1</v>
      </c>
      <c r="N216" s="174" t="s">
        <v>42</v>
      </c>
      <c r="O216" s="75"/>
      <c r="P216" s="175">
        <f>O216*H216</f>
        <v>0</v>
      </c>
      <c r="Q216" s="175">
        <v>0</v>
      </c>
      <c r="R216" s="175">
        <f>Q216*H216</f>
        <v>0</v>
      </c>
      <c r="S216" s="175">
        <v>0</v>
      </c>
      <c r="T216" s="176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77" t="s">
        <v>163</v>
      </c>
      <c r="AT216" s="177" t="s">
        <v>159</v>
      </c>
      <c r="AU216" s="177" t="s">
        <v>84</v>
      </c>
      <c r="AY216" s="17" t="s">
        <v>158</v>
      </c>
      <c r="BE216" s="178">
        <f>IF(N216="základní",J216,0)</f>
        <v>0</v>
      </c>
      <c r="BF216" s="178">
        <f>IF(N216="snížená",J216,0)</f>
        <v>0</v>
      </c>
      <c r="BG216" s="178">
        <f>IF(N216="zákl. přenesená",J216,0)</f>
        <v>0</v>
      </c>
      <c r="BH216" s="178">
        <f>IF(N216="sníž. přenesená",J216,0)</f>
        <v>0</v>
      </c>
      <c r="BI216" s="178">
        <f>IF(N216="nulová",J216,0)</f>
        <v>0</v>
      </c>
      <c r="BJ216" s="17" t="s">
        <v>84</v>
      </c>
      <c r="BK216" s="178">
        <f>ROUND(I216*H216,2)</f>
        <v>0</v>
      </c>
      <c r="BL216" s="17" t="s">
        <v>163</v>
      </c>
      <c r="BM216" s="177" t="s">
        <v>271</v>
      </c>
    </row>
    <row r="217" s="12" customFormat="1">
      <c r="A217" s="12"/>
      <c r="B217" s="179"/>
      <c r="C217" s="12"/>
      <c r="D217" s="180" t="s">
        <v>164</v>
      </c>
      <c r="E217" s="181" t="s">
        <v>1</v>
      </c>
      <c r="F217" s="182" t="s">
        <v>272</v>
      </c>
      <c r="G217" s="12"/>
      <c r="H217" s="183">
        <v>6.7500000000000009</v>
      </c>
      <c r="I217" s="184"/>
      <c r="J217" s="12"/>
      <c r="K217" s="12"/>
      <c r="L217" s="179"/>
      <c r="M217" s="185"/>
      <c r="N217" s="186"/>
      <c r="O217" s="186"/>
      <c r="P217" s="186"/>
      <c r="Q217" s="186"/>
      <c r="R217" s="186"/>
      <c r="S217" s="186"/>
      <c r="T217" s="187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T217" s="181" t="s">
        <v>164</v>
      </c>
      <c r="AU217" s="181" t="s">
        <v>84</v>
      </c>
      <c r="AV217" s="12" t="s">
        <v>86</v>
      </c>
      <c r="AW217" s="12" t="s">
        <v>34</v>
      </c>
      <c r="AX217" s="12" t="s">
        <v>77</v>
      </c>
      <c r="AY217" s="181" t="s">
        <v>158</v>
      </c>
    </row>
    <row r="218" s="13" customFormat="1">
      <c r="A218" s="13"/>
      <c r="B218" s="188"/>
      <c r="C218" s="13"/>
      <c r="D218" s="180" t="s">
        <v>164</v>
      </c>
      <c r="E218" s="189" t="s">
        <v>1</v>
      </c>
      <c r="F218" s="190" t="s">
        <v>166</v>
      </c>
      <c r="G218" s="13"/>
      <c r="H218" s="191">
        <v>6.7500000000000009</v>
      </c>
      <c r="I218" s="192"/>
      <c r="J218" s="13"/>
      <c r="K218" s="13"/>
      <c r="L218" s="188"/>
      <c r="M218" s="193"/>
      <c r="N218" s="194"/>
      <c r="O218" s="194"/>
      <c r="P218" s="194"/>
      <c r="Q218" s="194"/>
      <c r="R218" s="194"/>
      <c r="S218" s="194"/>
      <c r="T218" s="19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89" t="s">
        <v>164</v>
      </c>
      <c r="AU218" s="189" t="s">
        <v>84</v>
      </c>
      <c r="AV218" s="13" t="s">
        <v>163</v>
      </c>
      <c r="AW218" s="13" t="s">
        <v>34</v>
      </c>
      <c r="AX218" s="13" t="s">
        <v>84</v>
      </c>
      <c r="AY218" s="189" t="s">
        <v>158</v>
      </c>
    </row>
    <row r="219" s="11" customFormat="1" ht="25.92" customHeight="1">
      <c r="A219" s="11"/>
      <c r="B219" s="153"/>
      <c r="C219" s="11"/>
      <c r="D219" s="154" t="s">
        <v>76</v>
      </c>
      <c r="E219" s="155" t="s">
        <v>273</v>
      </c>
      <c r="F219" s="155" t="s">
        <v>274</v>
      </c>
      <c r="G219" s="11"/>
      <c r="H219" s="11"/>
      <c r="I219" s="156"/>
      <c r="J219" s="157">
        <f>BK219</f>
        <v>0</v>
      </c>
      <c r="K219" s="11"/>
      <c r="L219" s="153"/>
      <c r="M219" s="158"/>
      <c r="N219" s="159"/>
      <c r="O219" s="159"/>
      <c r="P219" s="160">
        <f>SUM(P220:P225)</f>
        <v>0</v>
      </c>
      <c r="Q219" s="159"/>
      <c r="R219" s="160">
        <f>SUM(R220:R225)</f>
        <v>0</v>
      </c>
      <c r="S219" s="159"/>
      <c r="T219" s="161">
        <f>SUM(T220:T225)</f>
        <v>0</v>
      </c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R219" s="154" t="s">
        <v>84</v>
      </c>
      <c r="AT219" s="162" t="s">
        <v>76</v>
      </c>
      <c r="AU219" s="162" t="s">
        <v>77</v>
      </c>
      <c r="AY219" s="154" t="s">
        <v>158</v>
      </c>
      <c r="BK219" s="163">
        <f>SUM(BK220:BK225)</f>
        <v>0</v>
      </c>
    </row>
    <row r="220" s="2" customFormat="1" ht="16.5" customHeight="1">
      <c r="A220" s="36"/>
      <c r="B220" s="164"/>
      <c r="C220" s="165" t="s">
        <v>213</v>
      </c>
      <c r="D220" s="165" t="s">
        <v>159</v>
      </c>
      <c r="E220" s="166" t="s">
        <v>275</v>
      </c>
      <c r="F220" s="167" t="s">
        <v>276</v>
      </c>
      <c r="G220" s="168" t="s">
        <v>203</v>
      </c>
      <c r="H220" s="169">
        <v>31.530000000000001</v>
      </c>
      <c r="I220" s="170"/>
      <c r="J220" s="171">
        <f>ROUND(I220*H220,2)</f>
        <v>0</v>
      </c>
      <c r="K220" s="172"/>
      <c r="L220" s="37"/>
      <c r="M220" s="173" t="s">
        <v>1</v>
      </c>
      <c r="N220" s="174" t="s">
        <v>42</v>
      </c>
      <c r="O220" s="75"/>
      <c r="P220" s="175">
        <f>O220*H220</f>
        <v>0</v>
      </c>
      <c r="Q220" s="175">
        <v>0</v>
      </c>
      <c r="R220" s="175">
        <f>Q220*H220</f>
        <v>0</v>
      </c>
      <c r="S220" s="175">
        <v>0</v>
      </c>
      <c r="T220" s="176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77" t="s">
        <v>163</v>
      </c>
      <c r="AT220" s="177" t="s">
        <v>159</v>
      </c>
      <c r="AU220" s="177" t="s">
        <v>84</v>
      </c>
      <c r="AY220" s="17" t="s">
        <v>158</v>
      </c>
      <c r="BE220" s="178">
        <f>IF(N220="základní",J220,0)</f>
        <v>0</v>
      </c>
      <c r="BF220" s="178">
        <f>IF(N220="snížená",J220,0)</f>
        <v>0</v>
      </c>
      <c r="BG220" s="178">
        <f>IF(N220="zákl. přenesená",J220,0)</f>
        <v>0</v>
      </c>
      <c r="BH220" s="178">
        <f>IF(N220="sníž. přenesená",J220,0)</f>
        <v>0</v>
      </c>
      <c r="BI220" s="178">
        <f>IF(N220="nulová",J220,0)</f>
        <v>0</v>
      </c>
      <c r="BJ220" s="17" t="s">
        <v>84</v>
      </c>
      <c r="BK220" s="178">
        <f>ROUND(I220*H220,2)</f>
        <v>0</v>
      </c>
      <c r="BL220" s="17" t="s">
        <v>163</v>
      </c>
      <c r="BM220" s="177" t="s">
        <v>277</v>
      </c>
    </row>
    <row r="221" s="12" customFormat="1">
      <c r="A221" s="12"/>
      <c r="B221" s="179"/>
      <c r="C221" s="12"/>
      <c r="D221" s="180" t="s">
        <v>164</v>
      </c>
      <c r="E221" s="181" t="s">
        <v>1</v>
      </c>
      <c r="F221" s="182" t="s">
        <v>278</v>
      </c>
      <c r="G221" s="12"/>
      <c r="H221" s="183">
        <v>31.529999999999998</v>
      </c>
      <c r="I221" s="184"/>
      <c r="J221" s="12"/>
      <c r="K221" s="12"/>
      <c r="L221" s="179"/>
      <c r="M221" s="185"/>
      <c r="N221" s="186"/>
      <c r="O221" s="186"/>
      <c r="P221" s="186"/>
      <c r="Q221" s="186"/>
      <c r="R221" s="186"/>
      <c r="S221" s="186"/>
      <c r="T221" s="187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T221" s="181" t="s">
        <v>164</v>
      </c>
      <c r="AU221" s="181" t="s">
        <v>84</v>
      </c>
      <c r="AV221" s="12" t="s">
        <v>86</v>
      </c>
      <c r="AW221" s="12" t="s">
        <v>34</v>
      </c>
      <c r="AX221" s="12" t="s">
        <v>77</v>
      </c>
      <c r="AY221" s="181" t="s">
        <v>158</v>
      </c>
    </row>
    <row r="222" s="13" customFormat="1">
      <c r="A222" s="13"/>
      <c r="B222" s="188"/>
      <c r="C222" s="13"/>
      <c r="D222" s="180" t="s">
        <v>164</v>
      </c>
      <c r="E222" s="189" t="s">
        <v>1</v>
      </c>
      <c r="F222" s="190" t="s">
        <v>166</v>
      </c>
      <c r="G222" s="13"/>
      <c r="H222" s="191">
        <v>31.529999999999998</v>
      </c>
      <c r="I222" s="192"/>
      <c r="J222" s="13"/>
      <c r="K222" s="13"/>
      <c r="L222" s="188"/>
      <c r="M222" s="193"/>
      <c r="N222" s="194"/>
      <c r="O222" s="194"/>
      <c r="P222" s="194"/>
      <c r="Q222" s="194"/>
      <c r="R222" s="194"/>
      <c r="S222" s="194"/>
      <c r="T222" s="19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89" t="s">
        <v>164</v>
      </c>
      <c r="AU222" s="189" t="s">
        <v>84</v>
      </c>
      <c r="AV222" s="13" t="s">
        <v>163</v>
      </c>
      <c r="AW222" s="13" t="s">
        <v>34</v>
      </c>
      <c r="AX222" s="13" t="s">
        <v>84</v>
      </c>
      <c r="AY222" s="189" t="s">
        <v>158</v>
      </c>
    </row>
    <row r="223" s="2" customFormat="1" ht="24.15" customHeight="1">
      <c r="A223" s="36"/>
      <c r="B223" s="164"/>
      <c r="C223" s="165" t="s">
        <v>279</v>
      </c>
      <c r="D223" s="165" t="s">
        <v>159</v>
      </c>
      <c r="E223" s="166" t="s">
        <v>280</v>
      </c>
      <c r="F223" s="167" t="s">
        <v>281</v>
      </c>
      <c r="G223" s="168" t="s">
        <v>203</v>
      </c>
      <c r="H223" s="169">
        <v>13.138</v>
      </c>
      <c r="I223" s="170"/>
      <c r="J223" s="171">
        <f>ROUND(I223*H223,2)</f>
        <v>0</v>
      </c>
      <c r="K223" s="172"/>
      <c r="L223" s="37"/>
      <c r="M223" s="173" t="s">
        <v>1</v>
      </c>
      <c r="N223" s="174" t="s">
        <v>42</v>
      </c>
      <c r="O223" s="75"/>
      <c r="P223" s="175">
        <f>O223*H223</f>
        <v>0</v>
      </c>
      <c r="Q223" s="175">
        <v>0</v>
      </c>
      <c r="R223" s="175">
        <f>Q223*H223</f>
        <v>0</v>
      </c>
      <c r="S223" s="175">
        <v>0</v>
      </c>
      <c r="T223" s="176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77" t="s">
        <v>163</v>
      </c>
      <c r="AT223" s="177" t="s">
        <v>159</v>
      </c>
      <c r="AU223" s="177" t="s">
        <v>84</v>
      </c>
      <c r="AY223" s="17" t="s">
        <v>158</v>
      </c>
      <c r="BE223" s="178">
        <f>IF(N223="základní",J223,0)</f>
        <v>0</v>
      </c>
      <c r="BF223" s="178">
        <f>IF(N223="snížená",J223,0)</f>
        <v>0</v>
      </c>
      <c r="BG223" s="178">
        <f>IF(N223="zákl. přenesená",J223,0)</f>
        <v>0</v>
      </c>
      <c r="BH223" s="178">
        <f>IF(N223="sníž. přenesená",J223,0)</f>
        <v>0</v>
      </c>
      <c r="BI223" s="178">
        <f>IF(N223="nulová",J223,0)</f>
        <v>0</v>
      </c>
      <c r="BJ223" s="17" t="s">
        <v>84</v>
      </c>
      <c r="BK223" s="178">
        <f>ROUND(I223*H223,2)</f>
        <v>0</v>
      </c>
      <c r="BL223" s="17" t="s">
        <v>163</v>
      </c>
      <c r="BM223" s="177" t="s">
        <v>282</v>
      </c>
    </row>
    <row r="224" s="12" customFormat="1">
      <c r="A224" s="12"/>
      <c r="B224" s="179"/>
      <c r="C224" s="12"/>
      <c r="D224" s="180" t="s">
        <v>164</v>
      </c>
      <c r="E224" s="181" t="s">
        <v>1</v>
      </c>
      <c r="F224" s="182" t="s">
        <v>283</v>
      </c>
      <c r="G224" s="12"/>
      <c r="H224" s="183">
        <v>13.137499999999999</v>
      </c>
      <c r="I224" s="184"/>
      <c r="J224" s="12"/>
      <c r="K224" s="12"/>
      <c r="L224" s="179"/>
      <c r="M224" s="185"/>
      <c r="N224" s="186"/>
      <c r="O224" s="186"/>
      <c r="P224" s="186"/>
      <c r="Q224" s="186"/>
      <c r="R224" s="186"/>
      <c r="S224" s="186"/>
      <c r="T224" s="187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T224" s="181" t="s">
        <v>164</v>
      </c>
      <c r="AU224" s="181" t="s">
        <v>84</v>
      </c>
      <c r="AV224" s="12" t="s">
        <v>86</v>
      </c>
      <c r="AW224" s="12" t="s">
        <v>34</v>
      </c>
      <c r="AX224" s="12" t="s">
        <v>77</v>
      </c>
      <c r="AY224" s="181" t="s">
        <v>158</v>
      </c>
    </row>
    <row r="225" s="13" customFormat="1">
      <c r="A225" s="13"/>
      <c r="B225" s="188"/>
      <c r="C225" s="13"/>
      <c r="D225" s="180" t="s">
        <v>164</v>
      </c>
      <c r="E225" s="189" t="s">
        <v>1</v>
      </c>
      <c r="F225" s="190" t="s">
        <v>166</v>
      </c>
      <c r="G225" s="13"/>
      <c r="H225" s="191">
        <v>13.137499999999999</v>
      </c>
      <c r="I225" s="192"/>
      <c r="J225" s="13"/>
      <c r="K225" s="13"/>
      <c r="L225" s="188"/>
      <c r="M225" s="193"/>
      <c r="N225" s="194"/>
      <c r="O225" s="194"/>
      <c r="P225" s="194"/>
      <c r="Q225" s="194"/>
      <c r="R225" s="194"/>
      <c r="S225" s="194"/>
      <c r="T225" s="19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89" t="s">
        <v>164</v>
      </c>
      <c r="AU225" s="189" t="s">
        <v>84</v>
      </c>
      <c r="AV225" s="13" t="s">
        <v>163</v>
      </c>
      <c r="AW225" s="13" t="s">
        <v>34</v>
      </c>
      <c r="AX225" s="13" t="s">
        <v>84</v>
      </c>
      <c r="AY225" s="189" t="s">
        <v>158</v>
      </c>
    </row>
    <row r="226" s="11" customFormat="1" ht="25.92" customHeight="1">
      <c r="A226" s="11"/>
      <c r="B226" s="153"/>
      <c r="C226" s="11"/>
      <c r="D226" s="154" t="s">
        <v>76</v>
      </c>
      <c r="E226" s="155" t="s">
        <v>284</v>
      </c>
      <c r="F226" s="155" t="s">
        <v>285</v>
      </c>
      <c r="G226" s="11"/>
      <c r="H226" s="11"/>
      <c r="I226" s="156"/>
      <c r="J226" s="157">
        <f>BK226</f>
        <v>0</v>
      </c>
      <c r="K226" s="11"/>
      <c r="L226" s="153"/>
      <c r="M226" s="158"/>
      <c r="N226" s="159"/>
      <c r="O226" s="159"/>
      <c r="P226" s="160">
        <f>SUM(P227:P246)</f>
        <v>0</v>
      </c>
      <c r="Q226" s="159"/>
      <c r="R226" s="160">
        <f>SUM(R227:R246)</f>
        <v>0</v>
      </c>
      <c r="S226" s="159"/>
      <c r="T226" s="161">
        <f>SUM(T227:T246)</f>
        <v>0</v>
      </c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R226" s="154" t="s">
        <v>84</v>
      </c>
      <c r="AT226" s="162" t="s">
        <v>76</v>
      </c>
      <c r="AU226" s="162" t="s">
        <v>77</v>
      </c>
      <c r="AY226" s="154" t="s">
        <v>158</v>
      </c>
      <c r="BK226" s="163">
        <f>SUM(BK227:BK246)</f>
        <v>0</v>
      </c>
    </row>
    <row r="227" s="2" customFormat="1" ht="21.75" customHeight="1">
      <c r="A227" s="36"/>
      <c r="B227" s="164"/>
      <c r="C227" s="165" t="s">
        <v>218</v>
      </c>
      <c r="D227" s="165" t="s">
        <v>159</v>
      </c>
      <c r="E227" s="166" t="s">
        <v>286</v>
      </c>
      <c r="F227" s="167" t="s">
        <v>287</v>
      </c>
      <c r="G227" s="168" t="s">
        <v>162</v>
      </c>
      <c r="H227" s="169">
        <v>5.75</v>
      </c>
      <c r="I227" s="170"/>
      <c r="J227" s="171">
        <f>ROUND(I227*H227,2)</f>
        <v>0</v>
      </c>
      <c r="K227" s="172"/>
      <c r="L227" s="37"/>
      <c r="M227" s="173" t="s">
        <v>1</v>
      </c>
      <c r="N227" s="174" t="s">
        <v>42</v>
      </c>
      <c r="O227" s="75"/>
      <c r="P227" s="175">
        <f>O227*H227</f>
        <v>0</v>
      </c>
      <c r="Q227" s="175">
        <v>0</v>
      </c>
      <c r="R227" s="175">
        <f>Q227*H227</f>
        <v>0</v>
      </c>
      <c r="S227" s="175">
        <v>0</v>
      </c>
      <c r="T227" s="176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77" t="s">
        <v>163</v>
      </c>
      <c r="AT227" s="177" t="s">
        <v>159</v>
      </c>
      <c r="AU227" s="177" t="s">
        <v>84</v>
      </c>
      <c r="AY227" s="17" t="s">
        <v>158</v>
      </c>
      <c r="BE227" s="178">
        <f>IF(N227="základní",J227,0)</f>
        <v>0</v>
      </c>
      <c r="BF227" s="178">
        <f>IF(N227="snížená",J227,0)</f>
        <v>0</v>
      </c>
      <c r="BG227" s="178">
        <f>IF(N227="zákl. přenesená",J227,0)</f>
        <v>0</v>
      </c>
      <c r="BH227" s="178">
        <f>IF(N227="sníž. přenesená",J227,0)</f>
        <v>0</v>
      </c>
      <c r="BI227" s="178">
        <f>IF(N227="nulová",J227,0)</f>
        <v>0</v>
      </c>
      <c r="BJ227" s="17" t="s">
        <v>84</v>
      </c>
      <c r="BK227" s="178">
        <f>ROUND(I227*H227,2)</f>
        <v>0</v>
      </c>
      <c r="BL227" s="17" t="s">
        <v>163</v>
      </c>
      <c r="BM227" s="177" t="s">
        <v>288</v>
      </c>
    </row>
    <row r="228" s="12" customFormat="1">
      <c r="A228" s="12"/>
      <c r="B228" s="179"/>
      <c r="C228" s="12"/>
      <c r="D228" s="180" t="s">
        <v>164</v>
      </c>
      <c r="E228" s="181" t="s">
        <v>1</v>
      </c>
      <c r="F228" s="182" t="s">
        <v>289</v>
      </c>
      <c r="G228" s="12"/>
      <c r="H228" s="183">
        <v>5.75</v>
      </c>
      <c r="I228" s="184"/>
      <c r="J228" s="12"/>
      <c r="K228" s="12"/>
      <c r="L228" s="179"/>
      <c r="M228" s="185"/>
      <c r="N228" s="186"/>
      <c r="O228" s="186"/>
      <c r="P228" s="186"/>
      <c r="Q228" s="186"/>
      <c r="R228" s="186"/>
      <c r="S228" s="186"/>
      <c r="T228" s="187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T228" s="181" t="s">
        <v>164</v>
      </c>
      <c r="AU228" s="181" t="s">
        <v>84</v>
      </c>
      <c r="AV228" s="12" t="s">
        <v>86</v>
      </c>
      <c r="AW228" s="12" t="s">
        <v>34</v>
      </c>
      <c r="AX228" s="12" t="s">
        <v>77</v>
      </c>
      <c r="AY228" s="181" t="s">
        <v>158</v>
      </c>
    </row>
    <row r="229" s="13" customFormat="1">
      <c r="A229" s="13"/>
      <c r="B229" s="188"/>
      <c r="C229" s="13"/>
      <c r="D229" s="180" t="s">
        <v>164</v>
      </c>
      <c r="E229" s="189" t="s">
        <v>1</v>
      </c>
      <c r="F229" s="190" t="s">
        <v>166</v>
      </c>
      <c r="G229" s="13"/>
      <c r="H229" s="191">
        <v>5.75</v>
      </c>
      <c r="I229" s="192"/>
      <c r="J229" s="13"/>
      <c r="K229" s="13"/>
      <c r="L229" s="188"/>
      <c r="M229" s="193"/>
      <c r="N229" s="194"/>
      <c r="O229" s="194"/>
      <c r="P229" s="194"/>
      <c r="Q229" s="194"/>
      <c r="R229" s="194"/>
      <c r="S229" s="194"/>
      <c r="T229" s="19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89" t="s">
        <v>164</v>
      </c>
      <c r="AU229" s="189" t="s">
        <v>84</v>
      </c>
      <c r="AV229" s="13" t="s">
        <v>163</v>
      </c>
      <c r="AW229" s="13" t="s">
        <v>34</v>
      </c>
      <c r="AX229" s="13" t="s">
        <v>84</v>
      </c>
      <c r="AY229" s="189" t="s">
        <v>158</v>
      </c>
    </row>
    <row r="230" s="2" customFormat="1" ht="16.5" customHeight="1">
      <c r="A230" s="36"/>
      <c r="B230" s="164"/>
      <c r="C230" s="165" t="s">
        <v>290</v>
      </c>
      <c r="D230" s="165" t="s">
        <v>159</v>
      </c>
      <c r="E230" s="166" t="s">
        <v>291</v>
      </c>
      <c r="F230" s="167" t="s">
        <v>292</v>
      </c>
      <c r="G230" s="168" t="s">
        <v>162</v>
      </c>
      <c r="H230" s="169">
        <v>9</v>
      </c>
      <c r="I230" s="170"/>
      <c r="J230" s="171">
        <f>ROUND(I230*H230,2)</f>
        <v>0</v>
      </c>
      <c r="K230" s="172"/>
      <c r="L230" s="37"/>
      <c r="M230" s="173" t="s">
        <v>1</v>
      </c>
      <c r="N230" s="174" t="s">
        <v>42</v>
      </c>
      <c r="O230" s="75"/>
      <c r="P230" s="175">
        <f>O230*H230</f>
        <v>0</v>
      </c>
      <c r="Q230" s="175">
        <v>0</v>
      </c>
      <c r="R230" s="175">
        <f>Q230*H230</f>
        <v>0</v>
      </c>
      <c r="S230" s="175">
        <v>0</v>
      </c>
      <c r="T230" s="176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177" t="s">
        <v>163</v>
      </c>
      <c r="AT230" s="177" t="s">
        <v>159</v>
      </c>
      <c r="AU230" s="177" t="s">
        <v>84</v>
      </c>
      <c r="AY230" s="17" t="s">
        <v>158</v>
      </c>
      <c r="BE230" s="178">
        <f>IF(N230="základní",J230,0)</f>
        <v>0</v>
      </c>
      <c r="BF230" s="178">
        <f>IF(N230="snížená",J230,0)</f>
        <v>0</v>
      </c>
      <c r="BG230" s="178">
        <f>IF(N230="zákl. přenesená",J230,0)</f>
        <v>0</v>
      </c>
      <c r="BH230" s="178">
        <f>IF(N230="sníž. přenesená",J230,0)</f>
        <v>0</v>
      </c>
      <c r="BI230" s="178">
        <f>IF(N230="nulová",J230,0)</f>
        <v>0</v>
      </c>
      <c r="BJ230" s="17" t="s">
        <v>84</v>
      </c>
      <c r="BK230" s="178">
        <f>ROUND(I230*H230,2)</f>
        <v>0</v>
      </c>
      <c r="BL230" s="17" t="s">
        <v>163</v>
      </c>
      <c r="BM230" s="177" t="s">
        <v>293</v>
      </c>
    </row>
    <row r="231" s="12" customFormat="1">
      <c r="A231" s="12"/>
      <c r="B231" s="179"/>
      <c r="C231" s="12"/>
      <c r="D231" s="180" t="s">
        <v>164</v>
      </c>
      <c r="E231" s="181" t="s">
        <v>1</v>
      </c>
      <c r="F231" s="182" t="s">
        <v>193</v>
      </c>
      <c r="G231" s="12"/>
      <c r="H231" s="183">
        <v>9</v>
      </c>
      <c r="I231" s="184"/>
      <c r="J231" s="12"/>
      <c r="K231" s="12"/>
      <c r="L231" s="179"/>
      <c r="M231" s="185"/>
      <c r="N231" s="186"/>
      <c r="O231" s="186"/>
      <c r="P231" s="186"/>
      <c r="Q231" s="186"/>
      <c r="R231" s="186"/>
      <c r="S231" s="186"/>
      <c r="T231" s="187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T231" s="181" t="s">
        <v>164</v>
      </c>
      <c r="AU231" s="181" t="s">
        <v>84</v>
      </c>
      <c r="AV231" s="12" t="s">
        <v>86</v>
      </c>
      <c r="AW231" s="12" t="s">
        <v>34</v>
      </c>
      <c r="AX231" s="12" t="s">
        <v>77</v>
      </c>
      <c r="AY231" s="181" t="s">
        <v>158</v>
      </c>
    </row>
    <row r="232" s="13" customFormat="1">
      <c r="A232" s="13"/>
      <c r="B232" s="188"/>
      <c r="C232" s="13"/>
      <c r="D232" s="180" t="s">
        <v>164</v>
      </c>
      <c r="E232" s="189" t="s">
        <v>1</v>
      </c>
      <c r="F232" s="190" t="s">
        <v>166</v>
      </c>
      <c r="G232" s="13"/>
      <c r="H232" s="191">
        <v>9</v>
      </c>
      <c r="I232" s="192"/>
      <c r="J232" s="13"/>
      <c r="K232" s="13"/>
      <c r="L232" s="188"/>
      <c r="M232" s="193"/>
      <c r="N232" s="194"/>
      <c r="O232" s="194"/>
      <c r="P232" s="194"/>
      <c r="Q232" s="194"/>
      <c r="R232" s="194"/>
      <c r="S232" s="194"/>
      <c r="T232" s="19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89" t="s">
        <v>164</v>
      </c>
      <c r="AU232" s="189" t="s">
        <v>84</v>
      </c>
      <c r="AV232" s="13" t="s">
        <v>163</v>
      </c>
      <c r="AW232" s="13" t="s">
        <v>34</v>
      </c>
      <c r="AX232" s="13" t="s">
        <v>84</v>
      </c>
      <c r="AY232" s="189" t="s">
        <v>158</v>
      </c>
    </row>
    <row r="233" s="2" customFormat="1" ht="24.15" customHeight="1">
      <c r="A233" s="36"/>
      <c r="B233" s="164"/>
      <c r="C233" s="165" t="s">
        <v>223</v>
      </c>
      <c r="D233" s="165" t="s">
        <v>159</v>
      </c>
      <c r="E233" s="166" t="s">
        <v>294</v>
      </c>
      <c r="F233" s="167" t="s">
        <v>295</v>
      </c>
      <c r="G233" s="168" t="s">
        <v>162</v>
      </c>
      <c r="H233" s="169">
        <v>13.233000000000001</v>
      </c>
      <c r="I233" s="170"/>
      <c r="J233" s="171">
        <f>ROUND(I233*H233,2)</f>
        <v>0</v>
      </c>
      <c r="K233" s="172"/>
      <c r="L233" s="37"/>
      <c r="M233" s="173" t="s">
        <v>1</v>
      </c>
      <c r="N233" s="174" t="s">
        <v>42</v>
      </c>
      <c r="O233" s="75"/>
      <c r="P233" s="175">
        <f>O233*H233</f>
        <v>0</v>
      </c>
      <c r="Q233" s="175">
        <v>0</v>
      </c>
      <c r="R233" s="175">
        <f>Q233*H233</f>
        <v>0</v>
      </c>
      <c r="S233" s="175">
        <v>0</v>
      </c>
      <c r="T233" s="176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77" t="s">
        <v>163</v>
      </c>
      <c r="AT233" s="177" t="s">
        <v>159</v>
      </c>
      <c r="AU233" s="177" t="s">
        <v>84</v>
      </c>
      <c r="AY233" s="17" t="s">
        <v>158</v>
      </c>
      <c r="BE233" s="178">
        <f>IF(N233="základní",J233,0)</f>
        <v>0</v>
      </c>
      <c r="BF233" s="178">
        <f>IF(N233="snížená",J233,0)</f>
        <v>0</v>
      </c>
      <c r="BG233" s="178">
        <f>IF(N233="zákl. přenesená",J233,0)</f>
        <v>0</v>
      </c>
      <c r="BH233" s="178">
        <f>IF(N233="sníž. přenesená",J233,0)</f>
        <v>0</v>
      </c>
      <c r="BI233" s="178">
        <f>IF(N233="nulová",J233,0)</f>
        <v>0</v>
      </c>
      <c r="BJ233" s="17" t="s">
        <v>84</v>
      </c>
      <c r="BK233" s="178">
        <f>ROUND(I233*H233,2)</f>
        <v>0</v>
      </c>
      <c r="BL233" s="17" t="s">
        <v>163</v>
      </c>
      <c r="BM233" s="177" t="s">
        <v>296</v>
      </c>
    </row>
    <row r="234" s="12" customFormat="1">
      <c r="A234" s="12"/>
      <c r="B234" s="179"/>
      <c r="C234" s="12"/>
      <c r="D234" s="180" t="s">
        <v>164</v>
      </c>
      <c r="E234" s="181" t="s">
        <v>1</v>
      </c>
      <c r="F234" s="182" t="s">
        <v>297</v>
      </c>
      <c r="G234" s="12"/>
      <c r="H234" s="183">
        <v>2.23</v>
      </c>
      <c r="I234" s="184"/>
      <c r="J234" s="12"/>
      <c r="K234" s="12"/>
      <c r="L234" s="179"/>
      <c r="M234" s="185"/>
      <c r="N234" s="186"/>
      <c r="O234" s="186"/>
      <c r="P234" s="186"/>
      <c r="Q234" s="186"/>
      <c r="R234" s="186"/>
      <c r="S234" s="186"/>
      <c r="T234" s="187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T234" s="181" t="s">
        <v>164</v>
      </c>
      <c r="AU234" s="181" t="s">
        <v>84</v>
      </c>
      <c r="AV234" s="12" t="s">
        <v>86</v>
      </c>
      <c r="AW234" s="12" t="s">
        <v>34</v>
      </c>
      <c r="AX234" s="12" t="s">
        <v>77</v>
      </c>
      <c r="AY234" s="181" t="s">
        <v>158</v>
      </c>
    </row>
    <row r="235" s="12" customFormat="1">
      <c r="A235" s="12"/>
      <c r="B235" s="179"/>
      <c r="C235" s="12"/>
      <c r="D235" s="180" t="s">
        <v>164</v>
      </c>
      <c r="E235" s="181" t="s">
        <v>1</v>
      </c>
      <c r="F235" s="182" t="s">
        <v>298</v>
      </c>
      <c r="G235" s="12"/>
      <c r="H235" s="183">
        <v>4.6480000000000006</v>
      </c>
      <c r="I235" s="184"/>
      <c r="J235" s="12"/>
      <c r="K235" s="12"/>
      <c r="L235" s="179"/>
      <c r="M235" s="185"/>
      <c r="N235" s="186"/>
      <c r="O235" s="186"/>
      <c r="P235" s="186"/>
      <c r="Q235" s="186"/>
      <c r="R235" s="186"/>
      <c r="S235" s="186"/>
      <c r="T235" s="187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T235" s="181" t="s">
        <v>164</v>
      </c>
      <c r="AU235" s="181" t="s">
        <v>84</v>
      </c>
      <c r="AV235" s="12" t="s">
        <v>86</v>
      </c>
      <c r="AW235" s="12" t="s">
        <v>34</v>
      </c>
      <c r="AX235" s="12" t="s">
        <v>77</v>
      </c>
      <c r="AY235" s="181" t="s">
        <v>158</v>
      </c>
    </row>
    <row r="236" s="12" customFormat="1">
      <c r="A236" s="12"/>
      <c r="B236" s="179"/>
      <c r="C236" s="12"/>
      <c r="D236" s="180" t="s">
        <v>164</v>
      </c>
      <c r="E236" s="181" t="s">
        <v>1</v>
      </c>
      <c r="F236" s="182" t="s">
        <v>299</v>
      </c>
      <c r="G236" s="12"/>
      <c r="H236" s="183">
        <v>6.3550000000000004</v>
      </c>
      <c r="I236" s="184"/>
      <c r="J236" s="12"/>
      <c r="K236" s="12"/>
      <c r="L236" s="179"/>
      <c r="M236" s="185"/>
      <c r="N236" s="186"/>
      <c r="O236" s="186"/>
      <c r="P236" s="186"/>
      <c r="Q236" s="186"/>
      <c r="R236" s="186"/>
      <c r="S236" s="186"/>
      <c r="T236" s="187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T236" s="181" t="s">
        <v>164</v>
      </c>
      <c r="AU236" s="181" t="s">
        <v>84</v>
      </c>
      <c r="AV236" s="12" t="s">
        <v>86</v>
      </c>
      <c r="AW236" s="12" t="s">
        <v>34</v>
      </c>
      <c r="AX236" s="12" t="s">
        <v>77</v>
      </c>
      <c r="AY236" s="181" t="s">
        <v>158</v>
      </c>
    </row>
    <row r="237" s="13" customFormat="1">
      <c r="A237" s="13"/>
      <c r="B237" s="188"/>
      <c r="C237" s="13"/>
      <c r="D237" s="180" t="s">
        <v>164</v>
      </c>
      <c r="E237" s="189" t="s">
        <v>1</v>
      </c>
      <c r="F237" s="190" t="s">
        <v>166</v>
      </c>
      <c r="G237" s="13"/>
      <c r="H237" s="191">
        <v>13.233000000000001</v>
      </c>
      <c r="I237" s="192"/>
      <c r="J237" s="13"/>
      <c r="K237" s="13"/>
      <c r="L237" s="188"/>
      <c r="M237" s="193"/>
      <c r="N237" s="194"/>
      <c r="O237" s="194"/>
      <c r="P237" s="194"/>
      <c r="Q237" s="194"/>
      <c r="R237" s="194"/>
      <c r="S237" s="194"/>
      <c r="T237" s="19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89" t="s">
        <v>164</v>
      </c>
      <c r="AU237" s="189" t="s">
        <v>84</v>
      </c>
      <c r="AV237" s="13" t="s">
        <v>163</v>
      </c>
      <c r="AW237" s="13" t="s">
        <v>34</v>
      </c>
      <c r="AX237" s="13" t="s">
        <v>84</v>
      </c>
      <c r="AY237" s="189" t="s">
        <v>158</v>
      </c>
    </row>
    <row r="238" s="2" customFormat="1" ht="16.5" customHeight="1">
      <c r="A238" s="36"/>
      <c r="B238" s="164"/>
      <c r="C238" s="165" t="s">
        <v>300</v>
      </c>
      <c r="D238" s="165" t="s">
        <v>159</v>
      </c>
      <c r="E238" s="166" t="s">
        <v>301</v>
      </c>
      <c r="F238" s="167" t="s">
        <v>302</v>
      </c>
      <c r="G238" s="168" t="s">
        <v>162</v>
      </c>
      <c r="H238" s="169">
        <v>13.233000000000001</v>
      </c>
      <c r="I238" s="170"/>
      <c r="J238" s="171">
        <f>ROUND(I238*H238,2)</f>
        <v>0</v>
      </c>
      <c r="K238" s="172"/>
      <c r="L238" s="37"/>
      <c r="M238" s="173" t="s">
        <v>1</v>
      </c>
      <c r="N238" s="174" t="s">
        <v>42</v>
      </c>
      <c r="O238" s="75"/>
      <c r="P238" s="175">
        <f>O238*H238</f>
        <v>0</v>
      </c>
      <c r="Q238" s="175">
        <v>0</v>
      </c>
      <c r="R238" s="175">
        <f>Q238*H238</f>
        <v>0</v>
      </c>
      <c r="S238" s="175">
        <v>0</v>
      </c>
      <c r="T238" s="176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77" t="s">
        <v>163</v>
      </c>
      <c r="AT238" s="177" t="s">
        <v>159</v>
      </c>
      <c r="AU238" s="177" t="s">
        <v>84</v>
      </c>
      <c r="AY238" s="17" t="s">
        <v>158</v>
      </c>
      <c r="BE238" s="178">
        <f>IF(N238="základní",J238,0)</f>
        <v>0</v>
      </c>
      <c r="BF238" s="178">
        <f>IF(N238="snížená",J238,0)</f>
        <v>0</v>
      </c>
      <c r="BG238" s="178">
        <f>IF(N238="zákl. přenesená",J238,0)</f>
        <v>0</v>
      </c>
      <c r="BH238" s="178">
        <f>IF(N238="sníž. přenesená",J238,0)</f>
        <v>0</v>
      </c>
      <c r="BI238" s="178">
        <f>IF(N238="nulová",J238,0)</f>
        <v>0</v>
      </c>
      <c r="BJ238" s="17" t="s">
        <v>84</v>
      </c>
      <c r="BK238" s="178">
        <f>ROUND(I238*H238,2)</f>
        <v>0</v>
      </c>
      <c r="BL238" s="17" t="s">
        <v>163</v>
      </c>
      <c r="BM238" s="177" t="s">
        <v>273</v>
      </c>
    </row>
    <row r="239" s="12" customFormat="1">
      <c r="A239" s="12"/>
      <c r="B239" s="179"/>
      <c r="C239" s="12"/>
      <c r="D239" s="180" t="s">
        <v>164</v>
      </c>
      <c r="E239" s="181" t="s">
        <v>1</v>
      </c>
      <c r="F239" s="182" t="s">
        <v>297</v>
      </c>
      <c r="G239" s="12"/>
      <c r="H239" s="183">
        <v>2.23</v>
      </c>
      <c r="I239" s="184"/>
      <c r="J239" s="12"/>
      <c r="K239" s="12"/>
      <c r="L239" s="179"/>
      <c r="M239" s="185"/>
      <c r="N239" s="186"/>
      <c r="O239" s="186"/>
      <c r="P239" s="186"/>
      <c r="Q239" s="186"/>
      <c r="R239" s="186"/>
      <c r="S239" s="186"/>
      <c r="T239" s="187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T239" s="181" t="s">
        <v>164</v>
      </c>
      <c r="AU239" s="181" t="s">
        <v>84</v>
      </c>
      <c r="AV239" s="12" t="s">
        <v>86</v>
      </c>
      <c r="AW239" s="12" t="s">
        <v>34</v>
      </c>
      <c r="AX239" s="12" t="s">
        <v>77</v>
      </c>
      <c r="AY239" s="181" t="s">
        <v>158</v>
      </c>
    </row>
    <row r="240" s="12" customFormat="1">
      <c r="A240" s="12"/>
      <c r="B240" s="179"/>
      <c r="C240" s="12"/>
      <c r="D240" s="180" t="s">
        <v>164</v>
      </c>
      <c r="E240" s="181" t="s">
        <v>1</v>
      </c>
      <c r="F240" s="182" t="s">
        <v>298</v>
      </c>
      <c r="G240" s="12"/>
      <c r="H240" s="183">
        <v>4.6480000000000006</v>
      </c>
      <c r="I240" s="184"/>
      <c r="J240" s="12"/>
      <c r="K240" s="12"/>
      <c r="L240" s="179"/>
      <c r="M240" s="185"/>
      <c r="N240" s="186"/>
      <c r="O240" s="186"/>
      <c r="P240" s="186"/>
      <c r="Q240" s="186"/>
      <c r="R240" s="186"/>
      <c r="S240" s="186"/>
      <c r="T240" s="187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T240" s="181" t="s">
        <v>164</v>
      </c>
      <c r="AU240" s="181" t="s">
        <v>84</v>
      </c>
      <c r="AV240" s="12" t="s">
        <v>86</v>
      </c>
      <c r="AW240" s="12" t="s">
        <v>34</v>
      </c>
      <c r="AX240" s="12" t="s">
        <v>77</v>
      </c>
      <c r="AY240" s="181" t="s">
        <v>158</v>
      </c>
    </row>
    <row r="241" s="12" customFormat="1">
      <c r="A241" s="12"/>
      <c r="B241" s="179"/>
      <c r="C241" s="12"/>
      <c r="D241" s="180" t="s">
        <v>164</v>
      </c>
      <c r="E241" s="181" t="s">
        <v>1</v>
      </c>
      <c r="F241" s="182" t="s">
        <v>299</v>
      </c>
      <c r="G241" s="12"/>
      <c r="H241" s="183">
        <v>6.3550000000000004</v>
      </c>
      <c r="I241" s="184"/>
      <c r="J241" s="12"/>
      <c r="K241" s="12"/>
      <c r="L241" s="179"/>
      <c r="M241" s="185"/>
      <c r="N241" s="186"/>
      <c r="O241" s="186"/>
      <c r="P241" s="186"/>
      <c r="Q241" s="186"/>
      <c r="R241" s="186"/>
      <c r="S241" s="186"/>
      <c r="T241" s="187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T241" s="181" t="s">
        <v>164</v>
      </c>
      <c r="AU241" s="181" t="s">
        <v>84</v>
      </c>
      <c r="AV241" s="12" t="s">
        <v>86</v>
      </c>
      <c r="AW241" s="12" t="s">
        <v>34</v>
      </c>
      <c r="AX241" s="12" t="s">
        <v>77</v>
      </c>
      <c r="AY241" s="181" t="s">
        <v>158</v>
      </c>
    </row>
    <row r="242" s="13" customFormat="1">
      <c r="A242" s="13"/>
      <c r="B242" s="188"/>
      <c r="C242" s="13"/>
      <c r="D242" s="180" t="s">
        <v>164</v>
      </c>
      <c r="E242" s="189" t="s">
        <v>1</v>
      </c>
      <c r="F242" s="190" t="s">
        <v>166</v>
      </c>
      <c r="G242" s="13"/>
      <c r="H242" s="191">
        <v>13.233000000000001</v>
      </c>
      <c r="I242" s="192"/>
      <c r="J242" s="13"/>
      <c r="K242" s="13"/>
      <c r="L242" s="188"/>
      <c r="M242" s="193"/>
      <c r="N242" s="194"/>
      <c r="O242" s="194"/>
      <c r="P242" s="194"/>
      <c r="Q242" s="194"/>
      <c r="R242" s="194"/>
      <c r="S242" s="194"/>
      <c r="T242" s="19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89" t="s">
        <v>164</v>
      </c>
      <c r="AU242" s="189" t="s">
        <v>84</v>
      </c>
      <c r="AV242" s="13" t="s">
        <v>163</v>
      </c>
      <c r="AW242" s="13" t="s">
        <v>34</v>
      </c>
      <c r="AX242" s="13" t="s">
        <v>84</v>
      </c>
      <c r="AY242" s="189" t="s">
        <v>158</v>
      </c>
    </row>
    <row r="243" s="2" customFormat="1" ht="16.5" customHeight="1">
      <c r="A243" s="36"/>
      <c r="B243" s="164"/>
      <c r="C243" s="165" t="s">
        <v>228</v>
      </c>
      <c r="D243" s="165" t="s">
        <v>159</v>
      </c>
      <c r="E243" s="166" t="s">
        <v>303</v>
      </c>
      <c r="F243" s="167" t="s">
        <v>304</v>
      </c>
      <c r="G243" s="168" t="s">
        <v>233</v>
      </c>
      <c r="H243" s="169">
        <v>0.81899999999999995</v>
      </c>
      <c r="I243" s="170"/>
      <c r="J243" s="171">
        <f>ROUND(I243*H243,2)</f>
        <v>0</v>
      </c>
      <c r="K243" s="172"/>
      <c r="L243" s="37"/>
      <c r="M243" s="173" t="s">
        <v>1</v>
      </c>
      <c r="N243" s="174" t="s">
        <v>42</v>
      </c>
      <c r="O243" s="75"/>
      <c r="P243" s="175">
        <f>O243*H243</f>
        <v>0</v>
      </c>
      <c r="Q243" s="175">
        <v>0</v>
      </c>
      <c r="R243" s="175">
        <f>Q243*H243</f>
        <v>0</v>
      </c>
      <c r="S243" s="175">
        <v>0</v>
      </c>
      <c r="T243" s="176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77" t="s">
        <v>163</v>
      </c>
      <c r="AT243" s="177" t="s">
        <v>159</v>
      </c>
      <c r="AU243" s="177" t="s">
        <v>84</v>
      </c>
      <c r="AY243" s="17" t="s">
        <v>158</v>
      </c>
      <c r="BE243" s="178">
        <f>IF(N243="základní",J243,0)</f>
        <v>0</v>
      </c>
      <c r="BF243" s="178">
        <f>IF(N243="snížená",J243,0)</f>
        <v>0</v>
      </c>
      <c r="BG243" s="178">
        <f>IF(N243="zákl. přenesená",J243,0)</f>
        <v>0</v>
      </c>
      <c r="BH243" s="178">
        <f>IF(N243="sníž. přenesená",J243,0)</f>
        <v>0</v>
      </c>
      <c r="BI243" s="178">
        <f>IF(N243="nulová",J243,0)</f>
        <v>0</v>
      </c>
      <c r="BJ243" s="17" t="s">
        <v>84</v>
      </c>
      <c r="BK243" s="178">
        <f>ROUND(I243*H243,2)</f>
        <v>0</v>
      </c>
      <c r="BL243" s="17" t="s">
        <v>163</v>
      </c>
      <c r="BM243" s="177" t="s">
        <v>305</v>
      </c>
    </row>
    <row r="244" s="12" customFormat="1">
      <c r="A244" s="12"/>
      <c r="B244" s="179"/>
      <c r="C244" s="12"/>
      <c r="D244" s="180" t="s">
        <v>164</v>
      </c>
      <c r="E244" s="181" t="s">
        <v>1</v>
      </c>
      <c r="F244" s="182" t="s">
        <v>306</v>
      </c>
      <c r="G244" s="12"/>
      <c r="H244" s="183">
        <v>0.36612549999999999</v>
      </c>
      <c r="I244" s="184"/>
      <c r="J244" s="12"/>
      <c r="K244" s="12"/>
      <c r="L244" s="179"/>
      <c r="M244" s="185"/>
      <c r="N244" s="186"/>
      <c r="O244" s="186"/>
      <c r="P244" s="186"/>
      <c r="Q244" s="186"/>
      <c r="R244" s="186"/>
      <c r="S244" s="186"/>
      <c r="T244" s="187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T244" s="181" t="s">
        <v>164</v>
      </c>
      <c r="AU244" s="181" t="s">
        <v>84</v>
      </c>
      <c r="AV244" s="12" t="s">
        <v>86</v>
      </c>
      <c r="AW244" s="12" t="s">
        <v>34</v>
      </c>
      <c r="AX244" s="12" t="s">
        <v>77</v>
      </c>
      <c r="AY244" s="181" t="s">
        <v>158</v>
      </c>
    </row>
    <row r="245" s="12" customFormat="1">
      <c r="A245" s="12"/>
      <c r="B245" s="179"/>
      <c r="C245" s="12"/>
      <c r="D245" s="180" t="s">
        <v>164</v>
      </c>
      <c r="E245" s="181" t="s">
        <v>1</v>
      </c>
      <c r="F245" s="182" t="s">
        <v>307</v>
      </c>
      <c r="G245" s="12"/>
      <c r="H245" s="183">
        <v>0.4531115</v>
      </c>
      <c r="I245" s="184"/>
      <c r="J245" s="12"/>
      <c r="K245" s="12"/>
      <c r="L245" s="179"/>
      <c r="M245" s="185"/>
      <c r="N245" s="186"/>
      <c r="O245" s="186"/>
      <c r="P245" s="186"/>
      <c r="Q245" s="186"/>
      <c r="R245" s="186"/>
      <c r="S245" s="186"/>
      <c r="T245" s="187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T245" s="181" t="s">
        <v>164</v>
      </c>
      <c r="AU245" s="181" t="s">
        <v>84</v>
      </c>
      <c r="AV245" s="12" t="s">
        <v>86</v>
      </c>
      <c r="AW245" s="12" t="s">
        <v>34</v>
      </c>
      <c r="AX245" s="12" t="s">
        <v>77</v>
      </c>
      <c r="AY245" s="181" t="s">
        <v>158</v>
      </c>
    </row>
    <row r="246" s="13" customFormat="1">
      <c r="A246" s="13"/>
      <c r="B246" s="188"/>
      <c r="C246" s="13"/>
      <c r="D246" s="180" t="s">
        <v>164</v>
      </c>
      <c r="E246" s="189" t="s">
        <v>1</v>
      </c>
      <c r="F246" s="190" t="s">
        <v>166</v>
      </c>
      <c r="G246" s="13"/>
      <c r="H246" s="191">
        <v>0.81923699999999999</v>
      </c>
      <c r="I246" s="192"/>
      <c r="J246" s="13"/>
      <c r="K246" s="13"/>
      <c r="L246" s="188"/>
      <c r="M246" s="193"/>
      <c r="N246" s="194"/>
      <c r="O246" s="194"/>
      <c r="P246" s="194"/>
      <c r="Q246" s="194"/>
      <c r="R246" s="194"/>
      <c r="S246" s="194"/>
      <c r="T246" s="19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189" t="s">
        <v>164</v>
      </c>
      <c r="AU246" s="189" t="s">
        <v>84</v>
      </c>
      <c r="AV246" s="13" t="s">
        <v>163</v>
      </c>
      <c r="AW246" s="13" t="s">
        <v>34</v>
      </c>
      <c r="AX246" s="13" t="s">
        <v>84</v>
      </c>
      <c r="AY246" s="189" t="s">
        <v>158</v>
      </c>
    </row>
    <row r="247" s="11" customFormat="1" ht="25.92" customHeight="1">
      <c r="A247" s="11"/>
      <c r="B247" s="153"/>
      <c r="C247" s="11"/>
      <c r="D247" s="154" t="s">
        <v>76</v>
      </c>
      <c r="E247" s="155" t="s">
        <v>305</v>
      </c>
      <c r="F247" s="155" t="s">
        <v>308</v>
      </c>
      <c r="G247" s="11"/>
      <c r="H247" s="11"/>
      <c r="I247" s="156"/>
      <c r="J247" s="157">
        <f>BK247</f>
        <v>0</v>
      </c>
      <c r="K247" s="11"/>
      <c r="L247" s="153"/>
      <c r="M247" s="158"/>
      <c r="N247" s="159"/>
      <c r="O247" s="159"/>
      <c r="P247" s="160">
        <f>SUM(P248:P250)</f>
        <v>0</v>
      </c>
      <c r="Q247" s="159"/>
      <c r="R247" s="160">
        <f>SUM(R248:R250)</f>
        <v>0</v>
      </c>
      <c r="S247" s="159"/>
      <c r="T247" s="161">
        <f>SUM(T248:T250)</f>
        <v>0</v>
      </c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R247" s="154" t="s">
        <v>84</v>
      </c>
      <c r="AT247" s="162" t="s">
        <v>76</v>
      </c>
      <c r="AU247" s="162" t="s">
        <v>77</v>
      </c>
      <c r="AY247" s="154" t="s">
        <v>158</v>
      </c>
      <c r="BK247" s="163">
        <f>SUM(BK248:BK250)</f>
        <v>0</v>
      </c>
    </row>
    <row r="248" s="2" customFormat="1" ht="33" customHeight="1">
      <c r="A248" s="36"/>
      <c r="B248" s="164"/>
      <c r="C248" s="165" t="s">
        <v>309</v>
      </c>
      <c r="D248" s="165" t="s">
        <v>159</v>
      </c>
      <c r="E248" s="166" t="s">
        <v>310</v>
      </c>
      <c r="F248" s="167" t="s">
        <v>311</v>
      </c>
      <c r="G248" s="168" t="s">
        <v>247</v>
      </c>
      <c r="H248" s="169">
        <v>3</v>
      </c>
      <c r="I248" s="170"/>
      <c r="J248" s="171">
        <f>ROUND(I248*H248,2)</f>
        <v>0</v>
      </c>
      <c r="K248" s="172"/>
      <c r="L248" s="37"/>
      <c r="M248" s="173" t="s">
        <v>1</v>
      </c>
      <c r="N248" s="174" t="s">
        <v>42</v>
      </c>
      <c r="O248" s="75"/>
      <c r="P248" s="175">
        <f>O248*H248</f>
        <v>0</v>
      </c>
      <c r="Q248" s="175">
        <v>0</v>
      </c>
      <c r="R248" s="175">
        <f>Q248*H248</f>
        <v>0</v>
      </c>
      <c r="S248" s="175">
        <v>0</v>
      </c>
      <c r="T248" s="176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177" t="s">
        <v>163</v>
      </c>
      <c r="AT248" s="177" t="s">
        <v>159</v>
      </c>
      <c r="AU248" s="177" t="s">
        <v>84</v>
      </c>
      <c r="AY248" s="17" t="s">
        <v>158</v>
      </c>
      <c r="BE248" s="178">
        <f>IF(N248="základní",J248,0)</f>
        <v>0</v>
      </c>
      <c r="BF248" s="178">
        <f>IF(N248="snížená",J248,0)</f>
        <v>0</v>
      </c>
      <c r="BG248" s="178">
        <f>IF(N248="zákl. přenesená",J248,0)</f>
        <v>0</v>
      </c>
      <c r="BH248" s="178">
        <f>IF(N248="sníž. přenesená",J248,0)</f>
        <v>0</v>
      </c>
      <c r="BI248" s="178">
        <f>IF(N248="nulová",J248,0)</f>
        <v>0</v>
      </c>
      <c r="BJ248" s="17" t="s">
        <v>84</v>
      </c>
      <c r="BK248" s="178">
        <f>ROUND(I248*H248,2)</f>
        <v>0</v>
      </c>
      <c r="BL248" s="17" t="s">
        <v>163</v>
      </c>
      <c r="BM248" s="177" t="s">
        <v>312</v>
      </c>
    </row>
    <row r="249" s="12" customFormat="1">
      <c r="A249" s="12"/>
      <c r="B249" s="179"/>
      <c r="C249" s="12"/>
      <c r="D249" s="180" t="s">
        <v>164</v>
      </c>
      <c r="E249" s="181" t="s">
        <v>1</v>
      </c>
      <c r="F249" s="182" t="s">
        <v>313</v>
      </c>
      <c r="G249" s="12"/>
      <c r="H249" s="183">
        <v>3</v>
      </c>
      <c r="I249" s="184"/>
      <c r="J249" s="12"/>
      <c r="K249" s="12"/>
      <c r="L249" s="179"/>
      <c r="M249" s="185"/>
      <c r="N249" s="186"/>
      <c r="O249" s="186"/>
      <c r="P249" s="186"/>
      <c r="Q249" s="186"/>
      <c r="R249" s="186"/>
      <c r="S249" s="186"/>
      <c r="T249" s="187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T249" s="181" t="s">
        <v>164</v>
      </c>
      <c r="AU249" s="181" t="s">
        <v>84</v>
      </c>
      <c r="AV249" s="12" t="s">
        <v>86</v>
      </c>
      <c r="AW249" s="12" t="s">
        <v>34</v>
      </c>
      <c r="AX249" s="12" t="s">
        <v>77</v>
      </c>
      <c r="AY249" s="181" t="s">
        <v>158</v>
      </c>
    </row>
    <row r="250" s="13" customFormat="1">
      <c r="A250" s="13"/>
      <c r="B250" s="188"/>
      <c r="C250" s="13"/>
      <c r="D250" s="180" t="s">
        <v>164</v>
      </c>
      <c r="E250" s="189" t="s">
        <v>1</v>
      </c>
      <c r="F250" s="190" t="s">
        <v>166</v>
      </c>
      <c r="G250" s="13"/>
      <c r="H250" s="191">
        <v>3</v>
      </c>
      <c r="I250" s="192"/>
      <c r="J250" s="13"/>
      <c r="K250" s="13"/>
      <c r="L250" s="188"/>
      <c r="M250" s="193"/>
      <c r="N250" s="194"/>
      <c r="O250" s="194"/>
      <c r="P250" s="194"/>
      <c r="Q250" s="194"/>
      <c r="R250" s="194"/>
      <c r="S250" s="194"/>
      <c r="T250" s="19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189" t="s">
        <v>164</v>
      </c>
      <c r="AU250" s="189" t="s">
        <v>84</v>
      </c>
      <c r="AV250" s="13" t="s">
        <v>163</v>
      </c>
      <c r="AW250" s="13" t="s">
        <v>34</v>
      </c>
      <c r="AX250" s="13" t="s">
        <v>84</v>
      </c>
      <c r="AY250" s="189" t="s">
        <v>158</v>
      </c>
    </row>
    <row r="251" s="11" customFormat="1" ht="25.92" customHeight="1">
      <c r="A251" s="11"/>
      <c r="B251" s="153"/>
      <c r="C251" s="11"/>
      <c r="D251" s="154" t="s">
        <v>76</v>
      </c>
      <c r="E251" s="155" t="s">
        <v>314</v>
      </c>
      <c r="F251" s="155" t="s">
        <v>315</v>
      </c>
      <c r="G251" s="11"/>
      <c r="H251" s="11"/>
      <c r="I251" s="156"/>
      <c r="J251" s="157">
        <f>BK251</f>
        <v>0</v>
      </c>
      <c r="K251" s="11"/>
      <c r="L251" s="153"/>
      <c r="M251" s="158"/>
      <c r="N251" s="159"/>
      <c r="O251" s="159"/>
      <c r="P251" s="160">
        <f>SUM(P252:P257)</f>
        <v>0</v>
      </c>
      <c r="Q251" s="159"/>
      <c r="R251" s="160">
        <f>SUM(R252:R257)</f>
        <v>0</v>
      </c>
      <c r="S251" s="159"/>
      <c r="T251" s="161">
        <f>SUM(T252:T257)</f>
        <v>0</v>
      </c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R251" s="154" t="s">
        <v>84</v>
      </c>
      <c r="AT251" s="162" t="s">
        <v>76</v>
      </c>
      <c r="AU251" s="162" t="s">
        <v>77</v>
      </c>
      <c r="AY251" s="154" t="s">
        <v>158</v>
      </c>
      <c r="BK251" s="163">
        <f>SUM(BK252:BK257)</f>
        <v>0</v>
      </c>
    </row>
    <row r="252" s="2" customFormat="1" ht="24.15" customHeight="1">
      <c r="A252" s="36"/>
      <c r="B252" s="164"/>
      <c r="C252" s="165" t="s">
        <v>234</v>
      </c>
      <c r="D252" s="165" t="s">
        <v>159</v>
      </c>
      <c r="E252" s="166" t="s">
        <v>316</v>
      </c>
      <c r="F252" s="167" t="s">
        <v>317</v>
      </c>
      <c r="G252" s="168" t="s">
        <v>203</v>
      </c>
      <c r="H252" s="169">
        <v>280</v>
      </c>
      <c r="I252" s="170"/>
      <c r="J252" s="171">
        <f>ROUND(I252*H252,2)</f>
        <v>0</v>
      </c>
      <c r="K252" s="172"/>
      <c r="L252" s="37"/>
      <c r="M252" s="173" t="s">
        <v>1</v>
      </c>
      <c r="N252" s="174" t="s">
        <v>42</v>
      </c>
      <c r="O252" s="75"/>
      <c r="P252" s="175">
        <f>O252*H252</f>
        <v>0</v>
      </c>
      <c r="Q252" s="175">
        <v>0</v>
      </c>
      <c r="R252" s="175">
        <f>Q252*H252</f>
        <v>0</v>
      </c>
      <c r="S252" s="175">
        <v>0</v>
      </c>
      <c r="T252" s="176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77" t="s">
        <v>163</v>
      </c>
      <c r="AT252" s="177" t="s">
        <v>159</v>
      </c>
      <c r="AU252" s="177" t="s">
        <v>84</v>
      </c>
      <c r="AY252" s="17" t="s">
        <v>158</v>
      </c>
      <c r="BE252" s="178">
        <f>IF(N252="základní",J252,0)</f>
        <v>0</v>
      </c>
      <c r="BF252" s="178">
        <f>IF(N252="snížená",J252,0)</f>
        <v>0</v>
      </c>
      <c r="BG252" s="178">
        <f>IF(N252="zákl. přenesená",J252,0)</f>
        <v>0</v>
      </c>
      <c r="BH252" s="178">
        <f>IF(N252="sníž. přenesená",J252,0)</f>
        <v>0</v>
      </c>
      <c r="BI252" s="178">
        <f>IF(N252="nulová",J252,0)</f>
        <v>0</v>
      </c>
      <c r="BJ252" s="17" t="s">
        <v>84</v>
      </c>
      <c r="BK252" s="178">
        <f>ROUND(I252*H252,2)</f>
        <v>0</v>
      </c>
      <c r="BL252" s="17" t="s">
        <v>163</v>
      </c>
      <c r="BM252" s="177" t="s">
        <v>318</v>
      </c>
    </row>
    <row r="253" s="12" customFormat="1">
      <c r="A253" s="12"/>
      <c r="B253" s="179"/>
      <c r="C253" s="12"/>
      <c r="D253" s="180" t="s">
        <v>164</v>
      </c>
      <c r="E253" s="181" t="s">
        <v>1</v>
      </c>
      <c r="F253" s="182" t="s">
        <v>319</v>
      </c>
      <c r="G253" s="12"/>
      <c r="H253" s="183">
        <v>280</v>
      </c>
      <c r="I253" s="184"/>
      <c r="J253" s="12"/>
      <c r="K253" s="12"/>
      <c r="L253" s="179"/>
      <c r="M253" s="185"/>
      <c r="N253" s="186"/>
      <c r="O253" s="186"/>
      <c r="P253" s="186"/>
      <c r="Q253" s="186"/>
      <c r="R253" s="186"/>
      <c r="S253" s="186"/>
      <c r="T253" s="187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T253" s="181" t="s">
        <v>164</v>
      </c>
      <c r="AU253" s="181" t="s">
        <v>84</v>
      </c>
      <c r="AV253" s="12" t="s">
        <v>86</v>
      </c>
      <c r="AW253" s="12" t="s">
        <v>34</v>
      </c>
      <c r="AX253" s="12" t="s">
        <v>77</v>
      </c>
      <c r="AY253" s="181" t="s">
        <v>158</v>
      </c>
    </row>
    <row r="254" s="13" customFormat="1">
      <c r="A254" s="13"/>
      <c r="B254" s="188"/>
      <c r="C254" s="13"/>
      <c r="D254" s="180" t="s">
        <v>164</v>
      </c>
      <c r="E254" s="189" t="s">
        <v>1</v>
      </c>
      <c r="F254" s="190" t="s">
        <v>166</v>
      </c>
      <c r="G254" s="13"/>
      <c r="H254" s="191">
        <v>280</v>
      </c>
      <c r="I254" s="192"/>
      <c r="J254" s="13"/>
      <c r="K254" s="13"/>
      <c r="L254" s="188"/>
      <c r="M254" s="193"/>
      <c r="N254" s="194"/>
      <c r="O254" s="194"/>
      <c r="P254" s="194"/>
      <c r="Q254" s="194"/>
      <c r="R254" s="194"/>
      <c r="S254" s="194"/>
      <c r="T254" s="19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189" t="s">
        <v>164</v>
      </c>
      <c r="AU254" s="189" t="s">
        <v>84</v>
      </c>
      <c r="AV254" s="13" t="s">
        <v>163</v>
      </c>
      <c r="AW254" s="13" t="s">
        <v>34</v>
      </c>
      <c r="AX254" s="13" t="s">
        <v>84</v>
      </c>
      <c r="AY254" s="189" t="s">
        <v>158</v>
      </c>
    </row>
    <row r="255" s="2" customFormat="1" ht="16.5" customHeight="1">
      <c r="A255" s="36"/>
      <c r="B255" s="164"/>
      <c r="C255" s="165" t="s">
        <v>320</v>
      </c>
      <c r="D255" s="165" t="s">
        <v>159</v>
      </c>
      <c r="E255" s="166" t="s">
        <v>321</v>
      </c>
      <c r="F255" s="167" t="s">
        <v>322</v>
      </c>
      <c r="G255" s="168" t="s">
        <v>203</v>
      </c>
      <c r="H255" s="169">
        <v>102.7</v>
      </c>
      <c r="I255" s="170"/>
      <c r="J255" s="171">
        <f>ROUND(I255*H255,2)</f>
        <v>0</v>
      </c>
      <c r="K255" s="172"/>
      <c r="L255" s="37"/>
      <c r="M255" s="173" t="s">
        <v>1</v>
      </c>
      <c r="N255" s="174" t="s">
        <v>42</v>
      </c>
      <c r="O255" s="75"/>
      <c r="P255" s="175">
        <f>O255*H255</f>
        <v>0</v>
      </c>
      <c r="Q255" s="175">
        <v>0</v>
      </c>
      <c r="R255" s="175">
        <f>Q255*H255</f>
        <v>0</v>
      </c>
      <c r="S255" s="175">
        <v>0</v>
      </c>
      <c r="T255" s="176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177" t="s">
        <v>163</v>
      </c>
      <c r="AT255" s="177" t="s">
        <v>159</v>
      </c>
      <c r="AU255" s="177" t="s">
        <v>84</v>
      </c>
      <c r="AY255" s="17" t="s">
        <v>158</v>
      </c>
      <c r="BE255" s="178">
        <f>IF(N255="základní",J255,0)</f>
        <v>0</v>
      </c>
      <c r="BF255" s="178">
        <f>IF(N255="snížená",J255,0)</f>
        <v>0</v>
      </c>
      <c r="BG255" s="178">
        <f>IF(N255="zákl. přenesená",J255,0)</f>
        <v>0</v>
      </c>
      <c r="BH255" s="178">
        <f>IF(N255="sníž. přenesená",J255,0)</f>
        <v>0</v>
      </c>
      <c r="BI255" s="178">
        <f>IF(N255="nulová",J255,0)</f>
        <v>0</v>
      </c>
      <c r="BJ255" s="17" t="s">
        <v>84</v>
      </c>
      <c r="BK255" s="178">
        <f>ROUND(I255*H255,2)</f>
        <v>0</v>
      </c>
      <c r="BL255" s="17" t="s">
        <v>163</v>
      </c>
      <c r="BM255" s="177" t="s">
        <v>323</v>
      </c>
    </row>
    <row r="256" s="12" customFormat="1">
      <c r="A256" s="12"/>
      <c r="B256" s="179"/>
      <c r="C256" s="12"/>
      <c r="D256" s="180" t="s">
        <v>164</v>
      </c>
      <c r="E256" s="181" t="s">
        <v>1</v>
      </c>
      <c r="F256" s="182" t="s">
        <v>324</v>
      </c>
      <c r="G256" s="12"/>
      <c r="H256" s="183">
        <v>102.7</v>
      </c>
      <c r="I256" s="184"/>
      <c r="J256" s="12"/>
      <c r="K256" s="12"/>
      <c r="L256" s="179"/>
      <c r="M256" s="185"/>
      <c r="N256" s="186"/>
      <c r="O256" s="186"/>
      <c r="P256" s="186"/>
      <c r="Q256" s="186"/>
      <c r="R256" s="186"/>
      <c r="S256" s="186"/>
      <c r="T256" s="187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T256" s="181" t="s">
        <v>164</v>
      </c>
      <c r="AU256" s="181" t="s">
        <v>84</v>
      </c>
      <c r="AV256" s="12" t="s">
        <v>86</v>
      </c>
      <c r="AW256" s="12" t="s">
        <v>34</v>
      </c>
      <c r="AX256" s="12" t="s">
        <v>77</v>
      </c>
      <c r="AY256" s="181" t="s">
        <v>158</v>
      </c>
    </row>
    <row r="257" s="13" customFormat="1">
      <c r="A257" s="13"/>
      <c r="B257" s="188"/>
      <c r="C257" s="13"/>
      <c r="D257" s="180" t="s">
        <v>164</v>
      </c>
      <c r="E257" s="189" t="s">
        <v>1</v>
      </c>
      <c r="F257" s="190" t="s">
        <v>166</v>
      </c>
      <c r="G257" s="13"/>
      <c r="H257" s="191">
        <v>102.7</v>
      </c>
      <c r="I257" s="192"/>
      <c r="J257" s="13"/>
      <c r="K257" s="13"/>
      <c r="L257" s="188"/>
      <c r="M257" s="193"/>
      <c r="N257" s="194"/>
      <c r="O257" s="194"/>
      <c r="P257" s="194"/>
      <c r="Q257" s="194"/>
      <c r="R257" s="194"/>
      <c r="S257" s="194"/>
      <c r="T257" s="19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9" t="s">
        <v>164</v>
      </c>
      <c r="AU257" s="189" t="s">
        <v>84</v>
      </c>
      <c r="AV257" s="13" t="s">
        <v>163</v>
      </c>
      <c r="AW257" s="13" t="s">
        <v>34</v>
      </c>
      <c r="AX257" s="13" t="s">
        <v>84</v>
      </c>
      <c r="AY257" s="189" t="s">
        <v>158</v>
      </c>
    </row>
    <row r="258" s="11" customFormat="1" ht="25.92" customHeight="1">
      <c r="A258" s="11"/>
      <c r="B258" s="153"/>
      <c r="C258" s="11"/>
      <c r="D258" s="154" t="s">
        <v>76</v>
      </c>
      <c r="E258" s="155" t="s">
        <v>325</v>
      </c>
      <c r="F258" s="155" t="s">
        <v>326</v>
      </c>
      <c r="G258" s="11"/>
      <c r="H258" s="11"/>
      <c r="I258" s="156"/>
      <c r="J258" s="157">
        <f>BK258</f>
        <v>0</v>
      </c>
      <c r="K258" s="11"/>
      <c r="L258" s="153"/>
      <c r="M258" s="158"/>
      <c r="N258" s="159"/>
      <c r="O258" s="159"/>
      <c r="P258" s="160">
        <f>SUM(P259:P262)</f>
        <v>0</v>
      </c>
      <c r="Q258" s="159"/>
      <c r="R258" s="160">
        <f>SUM(R259:R262)</f>
        <v>0</v>
      </c>
      <c r="S258" s="159"/>
      <c r="T258" s="161">
        <f>SUM(T259:T262)</f>
        <v>0</v>
      </c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R258" s="154" t="s">
        <v>84</v>
      </c>
      <c r="AT258" s="162" t="s">
        <v>76</v>
      </c>
      <c r="AU258" s="162" t="s">
        <v>77</v>
      </c>
      <c r="AY258" s="154" t="s">
        <v>158</v>
      </c>
      <c r="BK258" s="163">
        <f>SUM(BK259:BK262)</f>
        <v>0</v>
      </c>
    </row>
    <row r="259" s="2" customFormat="1" ht="16.5" customHeight="1">
      <c r="A259" s="36"/>
      <c r="B259" s="164"/>
      <c r="C259" s="165" t="s">
        <v>238</v>
      </c>
      <c r="D259" s="165" t="s">
        <v>159</v>
      </c>
      <c r="E259" s="166" t="s">
        <v>327</v>
      </c>
      <c r="F259" s="167" t="s">
        <v>328</v>
      </c>
      <c r="G259" s="168" t="s">
        <v>203</v>
      </c>
      <c r="H259" s="169">
        <v>102.7</v>
      </c>
      <c r="I259" s="170"/>
      <c r="J259" s="171">
        <f>ROUND(I259*H259,2)</f>
        <v>0</v>
      </c>
      <c r="K259" s="172"/>
      <c r="L259" s="37"/>
      <c r="M259" s="173" t="s">
        <v>1</v>
      </c>
      <c r="N259" s="174" t="s">
        <v>42</v>
      </c>
      <c r="O259" s="75"/>
      <c r="P259" s="175">
        <f>O259*H259</f>
        <v>0</v>
      </c>
      <c r="Q259" s="175">
        <v>0</v>
      </c>
      <c r="R259" s="175">
        <f>Q259*H259</f>
        <v>0</v>
      </c>
      <c r="S259" s="175">
        <v>0</v>
      </c>
      <c r="T259" s="176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77" t="s">
        <v>163</v>
      </c>
      <c r="AT259" s="177" t="s">
        <v>159</v>
      </c>
      <c r="AU259" s="177" t="s">
        <v>84</v>
      </c>
      <c r="AY259" s="17" t="s">
        <v>158</v>
      </c>
      <c r="BE259" s="178">
        <f>IF(N259="základní",J259,0)</f>
        <v>0</v>
      </c>
      <c r="BF259" s="178">
        <f>IF(N259="snížená",J259,0)</f>
        <v>0</v>
      </c>
      <c r="BG259" s="178">
        <f>IF(N259="zákl. přenesená",J259,0)</f>
        <v>0</v>
      </c>
      <c r="BH259" s="178">
        <f>IF(N259="sníž. přenesená",J259,0)</f>
        <v>0</v>
      </c>
      <c r="BI259" s="178">
        <f>IF(N259="nulová",J259,0)</f>
        <v>0</v>
      </c>
      <c r="BJ259" s="17" t="s">
        <v>84</v>
      </c>
      <c r="BK259" s="178">
        <f>ROUND(I259*H259,2)</f>
        <v>0</v>
      </c>
      <c r="BL259" s="17" t="s">
        <v>163</v>
      </c>
      <c r="BM259" s="177" t="s">
        <v>329</v>
      </c>
    </row>
    <row r="260" s="12" customFormat="1">
      <c r="A260" s="12"/>
      <c r="B260" s="179"/>
      <c r="C260" s="12"/>
      <c r="D260" s="180" t="s">
        <v>164</v>
      </c>
      <c r="E260" s="181" t="s">
        <v>1</v>
      </c>
      <c r="F260" s="182" t="s">
        <v>330</v>
      </c>
      <c r="G260" s="12"/>
      <c r="H260" s="183">
        <v>102.7</v>
      </c>
      <c r="I260" s="184"/>
      <c r="J260" s="12"/>
      <c r="K260" s="12"/>
      <c r="L260" s="179"/>
      <c r="M260" s="185"/>
      <c r="N260" s="186"/>
      <c r="O260" s="186"/>
      <c r="P260" s="186"/>
      <c r="Q260" s="186"/>
      <c r="R260" s="186"/>
      <c r="S260" s="186"/>
      <c r="T260" s="187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T260" s="181" t="s">
        <v>164</v>
      </c>
      <c r="AU260" s="181" t="s">
        <v>84</v>
      </c>
      <c r="AV260" s="12" t="s">
        <v>86</v>
      </c>
      <c r="AW260" s="12" t="s">
        <v>34</v>
      </c>
      <c r="AX260" s="12" t="s">
        <v>77</v>
      </c>
      <c r="AY260" s="181" t="s">
        <v>158</v>
      </c>
    </row>
    <row r="261" s="13" customFormat="1">
      <c r="A261" s="13"/>
      <c r="B261" s="188"/>
      <c r="C261" s="13"/>
      <c r="D261" s="180" t="s">
        <v>164</v>
      </c>
      <c r="E261" s="189" t="s">
        <v>1</v>
      </c>
      <c r="F261" s="190" t="s">
        <v>166</v>
      </c>
      <c r="G261" s="13"/>
      <c r="H261" s="191">
        <v>102.7</v>
      </c>
      <c r="I261" s="192"/>
      <c r="J261" s="13"/>
      <c r="K261" s="13"/>
      <c r="L261" s="188"/>
      <c r="M261" s="193"/>
      <c r="N261" s="194"/>
      <c r="O261" s="194"/>
      <c r="P261" s="194"/>
      <c r="Q261" s="194"/>
      <c r="R261" s="194"/>
      <c r="S261" s="194"/>
      <c r="T261" s="195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189" t="s">
        <v>164</v>
      </c>
      <c r="AU261" s="189" t="s">
        <v>84</v>
      </c>
      <c r="AV261" s="13" t="s">
        <v>163</v>
      </c>
      <c r="AW261" s="13" t="s">
        <v>34</v>
      </c>
      <c r="AX261" s="13" t="s">
        <v>84</v>
      </c>
      <c r="AY261" s="189" t="s">
        <v>158</v>
      </c>
    </row>
    <row r="262" s="2" customFormat="1" ht="16.5" customHeight="1">
      <c r="A262" s="36"/>
      <c r="B262" s="164"/>
      <c r="C262" s="165" t="s">
        <v>331</v>
      </c>
      <c r="D262" s="165" t="s">
        <v>159</v>
      </c>
      <c r="E262" s="166" t="s">
        <v>332</v>
      </c>
      <c r="F262" s="167" t="s">
        <v>333</v>
      </c>
      <c r="G262" s="168" t="s">
        <v>247</v>
      </c>
      <c r="H262" s="169">
        <v>6</v>
      </c>
      <c r="I262" s="170"/>
      <c r="J262" s="171">
        <f>ROUND(I262*H262,2)</f>
        <v>0</v>
      </c>
      <c r="K262" s="172"/>
      <c r="L262" s="37"/>
      <c r="M262" s="173" t="s">
        <v>1</v>
      </c>
      <c r="N262" s="174" t="s">
        <v>42</v>
      </c>
      <c r="O262" s="75"/>
      <c r="P262" s="175">
        <f>O262*H262</f>
        <v>0</v>
      </c>
      <c r="Q262" s="175">
        <v>0</v>
      </c>
      <c r="R262" s="175">
        <f>Q262*H262</f>
        <v>0</v>
      </c>
      <c r="S262" s="175">
        <v>0</v>
      </c>
      <c r="T262" s="176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77" t="s">
        <v>163</v>
      </c>
      <c r="AT262" s="177" t="s">
        <v>159</v>
      </c>
      <c r="AU262" s="177" t="s">
        <v>84</v>
      </c>
      <c r="AY262" s="17" t="s">
        <v>158</v>
      </c>
      <c r="BE262" s="178">
        <f>IF(N262="základní",J262,0)</f>
        <v>0</v>
      </c>
      <c r="BF262" s="178">
        <f>IF(N262="snížená",J262,0)</f>
        <v>0</v>
      </c>
      <c r="BG262" s="178">
        <f>IF(N262="zákl. přenesená",J262,0)</f>
        <v>0</v>
      </c>
      <c r="BH262" s="178">
        <f>IF(N262="sníž. přenesená",J262,0)</f>
        <v>0</v>
      </c>
      <c r="BI262" s="178">
        <f>IF(N262="nulová",J262,0)</f>
        <v>0</v>
      </c>
      <c r="BJ262" s="17" t="s">
        <v>84</v>
      </c>
      <c r="BK262" s="178">
        <f>ROUND(I262*H262,2)</f>
        <v>0</v>
      </c>
      <c r="BL262" s="17" t="s">
        <v>163</v>
      </c>
      <c r="BM262" s="177" t="s">
        <v>334</v>
      </c>
    </row>
    <row r="263" s="11" customFormat="1" ht="25.92" customHeight="1">
      <c r="A263" s="11"/>
      <c r="B263" s="153"/>
      <c r="C263" s="11"/>
      <c r="D263" s="154" t="s">
        <v>76</v>
      </c>
      <c r="E263" s="155" t="s">
        <v>335</v>
      </c>
      <c r="F263" s="155" t="s">
        <v>336</v>
      </c>
      <c r="G263" s="11"/>
      <c r="H263" s="11"/>
      <c r="I263" s="156"/>
      <c r="J263" s="157">
        <f>BK263</f>
        <v>0</v>
      </c>
      <c r="K263" s="11"/>
      <c r="L263" s="153"/>
      <c r="M263" s="158"/>
      <c r="N263" s="159"/>
      <c r="O263" s="159"/>
      <c r="P263" s="160">
        <f>P264</f>
        <v>0</v>
      </c>
      <c r="Q263" s="159"/>
      <c r="R263" s="160">
        <f>R264</f>
        <v>0</v>
      </c>
      <c r="S263" s="159"/>
      <c r="T263" s="161">
        <f>T264</f>
        <v>0</v>
      </c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R263" s="154" t="s">
        <v>84</v>
      </c>
      <c r="AT263" s="162" t="s">
        <v>76</v>
      </c>
      <c r="AU263" s="162" t="s">
        <v>77</v>
      </c>
      <c r="AY263" s="154" t="s">
        <v>158</v>
      </c>
      <c r="BK263" s="163">
        <f>BK264</f>
        <v>0</v>
      </c>
    </row>
    <row r="264" s="2" customFormat="1" ht="16.5" customHeight="1">
      <c r="A264" s="36"/>
      <c r="B264" s="164"/>
      <c r="C264" s="165" t="s">
        <v>243</v>
      </c>
      <c r="D264" s="165" t="s">
        <v>159</v>
      </c>
      <c r="E264" s="166" t="s">
        <v>337</v>
      </c>
      <c r="F264" s="167" t="s">
        <v>338</v>
      </c>
      <c r="G264" s="168" t="s">
        <v>233</v>
      </c>
      <c r="H264" s="169">
        <v>321.66300000000001</v>
      </c>
      <c r="I264" s="170"/>
      <c r="J264" s="171">
        <f>ROUND(I264*H264,2)</f>
        <v>0</v>
      </c>
      <c r="K264" s="172"/>
      <c r="L264" s="37"/>
      <c r="M264" s="173" t="s">
        <v>1</v>
      </c>
      <c r="N264" s="174" t="s">
        <v>42</v>
      </c>
      <c r="O264" s="75"/>
      <c r="P264" s="175">
        <f>O264*H264</f>
        <v>0</v>
      </c>
      <c r="Q264" s="175">
        <v>0</v>
      </c>
      <c r="R264" s="175">
        <f>Q264*H264</f>
        <v>0</v>
      </c>
      <c r="S264" s="175">
        <v>0</v>
      </c>
      <c r="T264" s="176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177" t="s">
        <v>163</v>
      </c>
      <c r="AT264" s="177" t="s">
        <v>159</v>
      </c>
      <c r="AU264" s="177" t="s">
        <v>84</v>
      </c>
      <c r="AY264" s="17" t="s">
        <v>158</v>
      </c>
      <c r="BE264" s="178">
        <f>IF(N264="základní",J264,0)</f>
        <v>0</v>
      </c>
      <c r="BF264" s="178">
        <f>IF(N264="snížená",J264,0)</f>
        <v>0</v>
      </c>
      <c r="BG264" s="178">
        <f>IF(N264="zákl. přenesená",J264,0)</f>
        <v>0</v>
      </c>
      <c r="BH264" s="178">
        <f>IF(N264="sníž. přenesená",J264,0)</f>
        <v>0</v>
      </c>
      <c r="BI264" s="178">
        <f>IF(N264="nulová",J264,0)</f>
        <v>0</v>
      </c>
      <c r="BJ264" s="17" t="s">
        <v>84</v>
      </c>
      <c r="BK264" s="178">
        <f>ROUND(I264*H264,2)</f>
        <v>0</v>
      </c>
      <c r="BL264" s="17" t="s">
        <v>163</v>
      </c>
      <c r="BM264" s="177" t="s">
        <v>339</v>
      </c>
    </row>
    <row r="265" s="11" customFormat="1" ht="25.92" customHeight="1">
      <c r="A265" s="11"/>
      <c r="B265" s="153"/>
      <c r="C265" s="11"/>
      <c r="D265" s="154" t="s">
        <v>76</v>
      </c>
      <c r="E265" s="155" t="s">
        <v>340</v>
      </c>
      <c r="F265" s="155" t="s">
        <v>341</v>
      </c>
      <c r="G265" s="11"/>
      <c r="H265" s="11"/>
      <c r="I265" s="156"/>
      <c r="J265" s="157">
        <f>BK265</f>
        <v>0</v>
      </c>
      <c r="K265" s="11"/>
      <c r="L265" s="153"/>
      <c r="M265" s="158"/>
      <c r="N265" s="159"/>
      <c r="O265" s="159"/>
      <c r="P265" s="160">
        <f>SUM(P266:P278)</f>
        <v>0</v>
      </c>
      <c r="Q265" s="159"/>
      <c r="R265" s="160">
        <f>SUM(R266:R278)</f>
        <v>0</v>
      </c>
      <c r="S265" s="159"/>
      <c r="T265" s="161">
        <f>SUM(T266:T278)</f>
        <v>0</v>
      </c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R265" s="154" t="s">
        <v>86</v>
      </c>
      <c r="AT265" s="162" t="s">
        <v>76</v>
      </c>
      <c r="AU265" s="162" t="s">
        <v>77</v>
      </c>
      <c r="AY265" s="154" t="s">
        <v>158</v>
      </c>
      <c r="BK265" s="163">
        <f>SUM(BK266:BK278)</f>
        <v>0</v>
      </c>
    </row>
    <row r="266" s="2" customFormat="1" ht="24.15" customHeight="1">
      <c r="A266" s="36"/>
      <c r="B266" s="164"/>
      <c r="C266" s="165" t="s">
        <v>342</v>
      </c>
      <c r="D266" s="165" t="s">
        <v>159</v>
      </c>
      <c r="E266" s="166" t="s">
        <v>343</v>
      </c>
      <c r="F266" s="167" t="s">
        <v>344</v>
      </c>
      <c r="G266" s="168" t="s">
        <v>203</v>
      </c>
      <c r="H266" s="169">
        <v>127.8</v>
      </c>
      <c r="I266" s="170"/>
      <c r="J266" s="171">
        <f>ROUND(I266*H266,2)</f>
        <v>0</v>
      </c>
      <c r="K266" s="172"/>
      <c r="L266" s="37"/>
      <c r="M266" s="173" t="s">
        <v>1</v>
      </c>
      <c r="N266" s="174" t="s">
        <v>42</v>
      </c>
      <c r="O266" s="75"/>
      <c r="P266" s="175">
        <f>O266*H266</f>
        <v>0</v>
      </c>
      <c r="Q266" s="175">
        <v>0</v>
      </c>
      <c r="R266" s="175">
        <f>Q266*H266</f>
        <v>0</v>
      </c>
      <c r="S266" s="175">
        <v>0</v>
      </c>
      <c r="T266" s="176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77" t="s">
        <v>192</v>
      </c>
      <c r="AT266" s="177" t="s">
        <v>159</v>
      </c>
      <c r="AU266" s="177" t="s">
        <v>84</v>
      </c>
      <c r="AY266" s="17" t="s">
        <v>158</v>
      </c>
      <c r="BE266" s="178">
        <f>IF(N266="základní",J266,0)</f>
        <v>0</v>
      </c>
      <c r="BF266" s="178">
        <f>IF(N266="snížená",J266,0)</f>
        <v>0</v>
      </c>
      <c r="BG266" s="178">
        <f>IF(N266="zákl. přenesená",J266,0)</f>
        <v>0</v>
      </c>
      <c r="BH266" s="178">
        <f>IF(N266="sníž. přenesená",J266,0)</f>
        <v>0</v>
      </c>
      <c r="BI266" s="178">
        <f>IF(N266="nulová",J266,0)</f>
        <v>0</v>
      </c>
      <c r="BJ266" s="17" t="s">
        <v>84</v>
      </c>
      <c r="BK266" s="178">
        <f>ROUND(I266*H266,2)</f>
        <v>0</v>
      </c>
      <c r="BL266" s="17" t="s">
        <v>192</v>
      </c>
      <c r="BM266" s="177" t="s">
        <v>345</v>
      </c>
    </row>
    <row r="267" s="12" customFormat="1">
      <c r="A267" s="12"/>
      <c r="B267" s="179"/>
      <c r="C267" s="12"/>
      <c r="D267" s="180" t="s">
        <v>164</v>
      </c>
      <c r="E267" s="181" t="s">
        <v>1</v>
      </c>
      <c r="F267" s="182" t="s">
        <v>346</v>
      </c>
      <c r="G267" s="12"/>
      <c r="H267" s="183">
        <v>127.8</v>
      </c>
      <c r="I267" s="184"/>
      <c r="J267" s="12"/>
      <c r="K267" s="12"/>
      <c r="L267" s="179"/>
      <c r="M267" s="185"/>
      <c r="N267" s="186"/>
      <c r="O267" s="186"/>
      <c r="P267" s="186"/>
      <c r="Q267" s="186"/>
      <c r="R267" s="186"/>
      <c r="S267" s="186"/>
      <c r="T267" s="187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T267" s="181" t="s">
        <v>164</v>
      </c>
      <c r="AU267" s="181" t="s">
        <v>84</v>
      </c>
      <c r="AV267" s="12" t="s">
        <v>86</v>
      </c>
      <c r="AW267" s="12" t="s">
        <v>34</v>
      </c>
      <c r="AX267" s="12" t="s">
        <v>77</v>
      </c>
      <c r="AY267" s="181" t="s">
        <v>158</v>
      </c>
    </row>
    <row r="268" s="13" customFormat="1">
      <c r="A268" s="13"/>
      <c r="B268" s="188"/>
      <c r="C268" s="13"/>
      <c r="D268" s="180" t="s">
        <v>164</v>
      </c>
      <c r="E268" s="189" t="s">
        <v>1</v>
      </c>
      <c r="F268" s="190" t="s">
        <v>166</v>
      </c>
      <c r="G268" s="13"/>
      <c r="H268" s="191">
        <v>127.8</v>
      </c>
      <c r="I268" s="192"/>
      <c r="J268" s="13"/>
      <c r="K268" s="13"/>
      <c r="L268" s="188"/>
      <c r="M268" s="193"/>
      <c r="N268" s="194"/>
      <c r="O268" s="194"/>
      <c r="P268" s="194"/>
      <c r="Q268" s="194"/>
      <c r="R268" s="194"/>
      <c r="S268" s="194"/>
      <c r="T268" s="19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89" t="s">
        <v>164</v>
      </c>
      <c r="AU268" s="189" t="s">
        <v>84</v>
      </c>
      <c r="AV268" s="13" t="s">
        <v>163</v>
      </c>
      <c r="AW268" s="13" t="s">
        <v>34</v>
      </c>
      <c r="AX268" s="13" t="s">
        <v>84</v>
      </c>
      <c r="AY268" s="189" t="s">
        <v>158</v>
      </c>
    </row>
    <row r="269" s="2" customFormat="1" ht="16.5" customHeight="1">
      <c r="A269" s="36"/>
      <c r="B269" s="164"/>
      <c r="C269" s="165" t="s">
        <v>248</v>
      </c>
      <c r="D269" s="165" t="s">
        <v>159</v>
      </c>
      <c r="E269" s="166" t="s">
        <v>347</v>
      </c>
      <c r="F269" s="167" t="s">
        <v>348</v>
      </c>
      <c r="G269" s="168" t="s">
        <v>203</v>
      </c>
      <c r="H269" s="169">
        <v>127.8</v>
      </c>
      <c r="I269" s="170"/>
      <c r="J269" s="171">
        <f>ROUND(I269*H269,2)</f>
        <v>0</v>
      </c>
      <c r="K269" s="172"/>
      <c r="L269" s="37"/>
      <c r="M269" s="173" t="s">
        <v>1</v>
      </c>
      <c r="N269" s="174" t="s">
        <v>42</v>
      </c>
      <c r="O269" s="75"/>
      <c r="P269" s="175">
        <f>O269*H269</f>
        <v>0</v>
      </c>
      <c r="Q269" s="175">
        <v>0</v>
      </c>
      <c r="R269" s="175">
        <f>Q269*H269</f>
        <v>0</v>
      </c>
      <c r="S269" s="175">
        <v>0</v>
      </c>
      <c r="T269" s="176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177" t="s">
        <v>192</v>
      </c>
      <c r="AT269" s="177" t="s">
        <v>159</v>
      </c>
      <c r="AU269" s="177" t="s">
        <v>84</v>
      </c>
      <c r="AY269" s="17" t="s">
        <v>158</v>
      </c>
      <c r="BE269" s="178">
        <f>IF(N269="základní",J269,0)</f>
        <v>0</v>
      </c>
      <c r="BF269" s="178">
        <f>IF(N269="snížená",J269,0)</f>
        <v>0</v>
      </c>
      <c r="BG269" s="178">
        <f>IF(N269="zákl. přenesená",J269,0)</f>
        <v>0</v>
      </c>
      <c r="BH269" s="178">
        <f>IF(N269="sníž. přenesená",J269,0)</f>
        <v>0</v>
      </c>
      <c r="BI269" s="178">
        <f>IF(N269="nulová",J269,0)</f>
        <v>0</v>
      </c>
      <c r="BJ269" s="17" t="s">
        <v>84</v>
      </c>
      <c r="BK269" s="178">
        <f>ROUND(I269*H269,2)</f>
        <v>0</v>
      </c>
      <c r="BL269" s="17" t="s">
        <v>192</v>
      </c>
      <c r="BM269" s="177" t="s">
        <v>349</v>
      </c>
    </row>
    <row r="270" s="12" customFormat="1">
      <c r="A270" s="12"/>
      <c r="B270" s="179"/>
      <c r="C270" s="12"/>
      <c r="D270" s="180" t="s">
        <v>164</v>
      </c>
      <c r="E270" s="181" t="s">
        <v>1</v>
      </c>
      <c r="F270" s="182" t="s">
        <v>346</v>
      </c>
      <c r="G270" s="12"/>
      <c r="H270" s="183">
        <v>127.8</v>
      </c>
      <c r="I270" s="184"/>
      <c r="J270" s="12"/>
      <c r="K270" s="12"/>
      <c r="L270" s="179"/>
      <c r="M270" s="185"/>
      <c r="N270" s="186"/>
      <c r="O270" s="186"/>
      <c r="P270" s="186"/>
      <c r="Q270" s="186"/>
      <c r="R270" s="186"/>
      <c r="S270" s="186"/>
      <c r="T270" s="187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T270" s="181" t="s">
        <v>164</v>
      </c>
      <c r="AU270" s="181" t="s">
        <v>84</v>
      </c>
      <c r="AV270" s="12" t="s">
        <v>86</v>
      </c>
      <c r="AW270" s="12" t="s">
        <v>34</v>
      </c>
      <c r="AX270" s="12" t="s">
        <v>77</v>
      </c>
      <c r="AY270" s="181" t="s">
        <v>158</v>
      </c>
    </row>
    <row r="271" s="13" customFormat="1">
      <c r="A271" s="13"/>
      <c r="B271" s="188"/>
      <c r="C271" s="13"/>
      <c r="D271" s="180" t="s">
        <v>164</v>
      </c>
      <c r="E271" s="189" t="s">
        <v>1</v>
      </c>
      <c r="F271" s="190" t="s">
        <v>166</v>
      </c>
      <c r="G271" s="13"/>
      <c r="H271" s="191">
        <v>127.8</v>
      </c>
      <c r="I271" s="192"/>
      <c r="J271" s="13"/>
      <c r="K271" s="13"/>
      <c r="L271" s="188"/>
      <c r="M271" s="193"/>
      <c r="N271" s="194"/>
      <c r="O271" s="194"/>
      <c r="P271" s="194"/>
      <c r="Q271" s="194"/>
      <c r="R271" s="194"/>
      <c r="S271" s="194"/>
      <c r="T271" s="19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89" t="s">
        <v>164</v>
      </c>
      <c r="AU271" s="189" t="s">
        <v>84</v>
      </c>
      <c r="AV271" s="13" t="s">
        <v>163</v>
      </c>
      <c r="AW271" s="13" t="s">
        <v>34</v>
      </c>
      <c r="AX271" s="13" t="s">
        <v>84</v>
      </c>
      <c r="AY271" s="189" t="s">
        <v>158</v>
      </c>
    </row>
    <row r="272" s="2" customFormat="1" ht="16.5" customHeight="1">
      <c r="A272" s="36"/>
      <c r="B272" s="164"/>
      <c r="C272" s="165" t="s">
        <v>350</v>
      </c>
      <c r="D272" s="165" t="s">
        <v>159</v>
      </c>
      <c r="E272" s="166" t="s">
        <v>351</v>
      </c>
      <c r="F272" s="167" t="s">
        <v>352</v>
      </c>
      <c r="G272" s="168" t="s">
        <v>203</v>
      </c>
      <c r="H272" s="169">
        <v>140.58000000000001</v>
      </c>
      <c r="I272" s="170"/>
      <c r="J272" s="171">
        <f>ROUND(I272*H272,2)</f>
        <v>0</v>
      </c>
      <c r="K272" s="172"/>
      <c r="L272" s="37"/>
      <c r="M272" s="173" t="s">
        <v>1</v>
      </c>
      <c r="N272" s="174" t="s">
        <v>42</v>
      </c>
      <c r="O272" s="75"/>
      <c r="P272" s="175">
        <f>O272*H272</f>
        <v>0</v>
      </c>
      <c r="Q272" s="175">
        <v>0</v>
      </c>
      <c r="R272" s="175">
        <f>Q272*H272</f>
        <v>0</v>
      </c>
      <c r="S272" s="175">
        <v>0</v>
      </c>
      <c r="T272" s="176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177" t="s">
        <v>192</v>
      </c>
      <c r="AT272" s="177" t="s">
        <v>159</v>
      </c>
      <c r="AU272" s="177" t="s">
        <v>84</v>
      </c>
      <c r="AY272" s="17" t="s">
        <v>158</v>
      </c>
      <c r="BE272" s="178">
        <f>IF(N272="základní",J272,0)</f>
        <v>0</v>
      </c>
      <c r="BF272" s="178">
        <f>IF(N272="snížená",J272,0)</f>
        <v>0</v>
      </c>
      <c r="BG272" s="178">
        <f>IF(N272="zákl. přenesená",J272,0)</f>
        <v>0</v>
      </c>
      <c r="BH272" s="178">
        <f>IF(N272="sníž. přenesená",J272,0)</f>
        <v>0</v>
      </c>
      <c r="BI272" s="178">
        <f>IF(N272="nulová",J272,0)</f>
        <v>0</v>
      </c>
      <c r="BJ272" s="17" t="s">
        <v>84</v>
      </c>
      <c r="BK272" s="178">
        <f>ROUND(I272*H272,2)</f>
        <v>0</v>
      </c>
      <c r="BL272" s="17" t="s">
        <v>192</v>
      </c>
      <c r="BM272" s="177" t="s">
        <v>353</v>
      </c>
    </row>
    <row r="273" s="12" customFormat="1">
      <c r="A273" s="12"/>
      <c r="B273" s="179"/>
      <c r="C273" s="12"/>
      <c r="D273" s="180" t="s">
        <v>164</v>
      </c>
      <c r="E273" s="181" t="s">
        <v>1</v>
      </c>
      <c r="F273" s="182" t="s">
        <v>354</v>
      </c>
      <c r="G273" s="12"/>
      <c r="H273" s="183">
        <v>140.58000000000001</v>
      </c>
      <c r="I273" s="184"/>
      <c r="J273" s="12"/>
      <c r="K273" s="12"/>
      <c r="L273" s="179"/>
      <c r="M273" s="185"/>
      <c r="N273" s="186"/>
      <c r="O273" s="186"/>
      <c r="P273" s="186"/>
      <c r="Q273" s="186"/>
      <c r="R273" s="186"/>
      <c r="S273" s="186"/>
      <c r="T273" s="187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T273" s="181" t="s">
        <v>164</v>
      </c>
      <c r="AU273" s="181" t="s">
        <v>84</v>
      </c>
      <c r="AV273" s="12" t="s">
        <v>86</v>
      </c>
      <c r="AW273" s="12" t="s">
        <v>34</v>
      </c>
      <c r="AX273" s="12" t="s">
        <v>77</v>
      </c>
      <c r="AY273" s="181" t="s">
        <v>158</v>
      </c>
    </row>
    <row r="274" s="13" customFormat="1">
      <c r="A274" s="13"/>
      <c r="B274" s="188"/>
      <c r="C274" s="13"/>
      <c r="D274" s="180" t="s">
        <v>164</v>
      </c>
      <c r="E274" s="189" t="s">
        <v>1</v>
      </c>
      <c r="F274" s="190" t="s">
        <v>166</v>
      </c>
      <c r="G274" s="13"/>
      <c r="H274" s="191">
        <v>140.58000000000001</v>
      </c>
      <c r="I274" s="192"/>
      <c r="J274" s="13"/>
      <c r="K274" s="13"/>
      <c r="L274" s="188"/>
      <c r="M274" s="193"/>
      <c r="N274" s="194"/>
      <c r="O274" s="194"/>
      <c r="P274" s="194"/>
      <c r="Q274" s="194"/>
      <c r="R274" s="194"/>
      <c r="S274" s="194"/>
      <c r="T274" s="195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189" t="s">
        <v>164</v>
      </c>
      <c r="AU274" s="189" t="s">
        <v>84</v>
      </c>
      <c r="AV274" s="13" t="s">
        <v>163</v>
      </c>
      <c r="AW274" s="13" t="s">
        <v>34</v>
      </c>
      <c r="AX274" s="13" t="s">
        <v>84</v>
      </c>
      <c r="AY274" s="189" t="s">
        <v>158</v>
      </c>
    </row>
    <row r="275" s="2" customFormat="1" ht="24.15" customHeight="1">
      <c r="A275" s="36"/>
      <c r="B275" s="164"/>
      <c r="C275" s="165" t="s">
        <v>253</v>
      </c>
      <c r="D275" s="165" t="s">
        <v>159</v>
      </c>
      <c r="E275" s="166" t="s">
        <v>355</v>
      </c>
      <c r="F275" s="167" t="s">
        <v>356</v>
      </c>
      <c r="G275" s="168" t="s">
        <v>203</v>
      </c>
      <c r="H275" s="169">
        <v>44.659999999999997</v>
      </c>
      <c r="I275" s="170"/>
      <c r="J275" s="171">
        <f>ROUND(I275*H275,2)</f>
        <v>0</v>
      </c>
      <c r="K275" s="172"/>
      <c r="L275" s="37"/>
      <c r="M275" s="173" t="s">
        <v>1</v>
      </c>
      <c r="N275" s="174" t="s">
        <v>42</v>
      </c>
      <c r="O275" s="75"/>
      <c r="P275" s="175">
        <f>O275*H275</f>
        <v>0</v>
      </c>
      <c r="Q275" s="175">
        <v>0</v>
      </c>
      <c r="R275" s="175">
        <f>Q275*H275</f>
        <v>0</v>
      </c>
      <c r="S275" s="175">
        <v>0</v>
      </c>
      <c r="T275" s="176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77" t="s">
        <v>192</v>
      </c>
      <c r="AT275" s="177" t="s">
        <v>159</v>
      </c>
      <c r="AU275" s="177" t="s">
        <v>84</v>
      </c>
      <c r="AY275" s="17" t="s">
        <v>158</v>
      </c>
      <c r="BE275" s="178">
        <f>IF(N275="základní",J275,0)</f>
        <v>0</v>
      </c>
      <c r="BF275" s="178">
        <f>IF(N275="snížená",J275,0)</f>
        <v>0</v>
      </c>
      <c r="BG275" s="178">
        <f>IF(N275="zákl. přenesená",J275,0)</f>
        <v>0</v>
      </c>
      <c r="BH275" s="178">
        <f>IF(N275="sníž. přenesená",J275,0)</f>
        <v>0</v>
      </c>
      <c r="BI275" s="178">
        <f>IF(N275="nulová",J275,0)</f>
        <v>0</v>
      </c>
      <c r="BJ275" s="17" t="s">
        <v>84</v>
      </c>
      <c r="BK275" s="178">
        <f>ROUND(I275*H275,2)</f>
        <v>0</v>
      </c>
      <c r="BL275" s="17" t="s">
        <v>192</v>
      </c>
      <c r="BM275" s="177" t="s">
        <v>357</v>
      </c>
    </row>
    <row r="276" s="12" customFormat="1">
      <c r="A276" s="12"/>
      <c r="B276" s="179"/>
      <c r="C276" s="12"/>
      <c r="D276" s="180" t="s">
        <v>164</v>
      </c>
      <c r="E276" s="181" t="s">
        <v>1</v>
      </c>
      <c r="F276" s="182" t="s">
        <v>358</v>
      </c>
      <c r="G276" s="12"/>
      <c r="H276" s="183">
        <v>44.660000000000004</v>
      </c>
      <c r="I276" s="184"/>
      <c r="J276" s="12"/>
      <c r="K276" s="12"/>
      <c r="L276" s="179"/>
      <c r="M276" s="185"/>
      <c r="N276" s="186"/>
      <c r="O276" s="186"/>
      <c r="P276" s="186"/>
      <c r="Q276" s="186"/>
      <c r="R276" s="186"/>
      <c r="S276" s="186"/>
      <c r="T276" s="187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T276" s="181" t="s">
        <v>164</v>
      </c>
      <c r="AU276" s="181" t="s">
        <v>84</v>
      </c>
      <c r="AV276" s="12" t="s">
        <v>86</v>
      </c>
      <c r="AW276" s="12" t="s">
        <v>34</v>
      </c>
      <c r="AX276" s="12" t="s">
        <v>77</v>
      </c>
      <c r="AY276" s="181" t="s">
        <v>158</v>
      </c>
    </row>
    <row r="277" s="13" customFormat="1">
      <c r="A277" s="13"/>
      <c r="B277" s="188"/>
      <c r="C277" s="13"/>
      <c r="D277" s="180" t="s">
        <v>164</v>
      </c>
      <c r="E277" s="189" t="s">
        <v>1</v>
      </c>
      <c r="F277" s="190" t="s">
        <v>166</v>
      </c>
      <c r="G277" s="13"/>
      <c r="H277" s="191">
        <v>44.660000000000004</v>
      </c>
      <c r="I277" s="192"/>
      <c r="J277" s="13"/>
      <c r="K277" s="13"/>
      <c r="L277" s="188"/>
      <c r="M277" s="193"/>
      <c r="N277" s="194"/>
      <c r="O277" s="194"/>
      <c r="P277" s="194"/>
      <c r="Q277" s="194"/>
      <c r="R277" s="194"/>
      <c r="S277" s="194"/>
      <c r="T277" s="19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189" t="s">
        <v>164</v>
      </c>
      <c r="AU277" s="189" t="s">
        <v>84</v>
      </c>
      <c r="AV277" s="13" t="s">
        <v>163</v>
      </c>
      <c r="AW277" s="13" t="s">
        <v>34</v>
      </c>
      <c r="AX277" s="13" t="s">
        <v>84</v>
      </c>
      <c r="AY277" s="189" t="s">
        <v>158</v>
      </c>
    </row>
    <row r="278" s="2" customFormat="1" ht="21.75" customHeight="1">
      <c r="A278" s="36"/>
      <c r="B278" s="164"/>
      <c r="C278" s="165" t="s">
        <v>359</v>
      </c>
      <c r="D278" s="165" t="s">
        <v>159</v>
      </c>
      <c r="E278" s="166" t="s">
        <v>360</v>
      </c>
      <c r="F278" s="167" t="s">
        <v>361</v>
      </c>
      <c r="G278" s="168" t="s">
        <v>362</v>
      </c>
      <c r="H278" s="196"/>
      <c r="I278" s="170"/>
      <c r="J278" s="171">
        <f>ROUND(I278*H278,2)</f>
        <v>0</v>
      </c>
      <c r="K278" s="172"/>
      <c r="L278" s="37"/>
      <c r="M278" s="173" t="s">
        <v>1</v>
      </c>
      <c r="N278" s="174" t="s">
        <v>42</v>
      </c>
      <c r="O278" s="75"/>
      <c r="P278" s="175">
        <f>O278*H278</f>
        <v>0</v>
      </c>
      <c r="Q278" s="175">
        <v>0</v>
      </c>
      <c r="R278" s="175">
        <f>Q278*H278</f>
        <v>0</v>
      </c>
      <c r="S278" s="175">
        <v>0</v>
      </c>
      <c r="T278" s="176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77" t="s">
        <v>192</v>
      </c>
      <c r="AT278" s="177" t="s">
        <v>159</v>
      </c>
      <c r="AU278" s="177" t="s">
        <v>84</v>
      </c>
      <c r="AY278" s="17" t="s">
        <v>158</v>
      </c>
      <c r="BE278" s="178">
        <f>IF(N278="základní",J278,0)</f>
        <v>0</v>
      </c>
      <c r="BF278" s="178">
        <f>IF(N278="snížená",J278,0)</f>
        <v>0</v>
      </c>
      <c r="BG278" s="178">
        <f>IF(N278="zákl. přenesená",J278,0)</f>
        <v>0</v>
      </c>
      <c r="BH278" s="178">
        <f>IF(N278="sníž. přenesená",J278,0)</f>
        <v>0</v>
      </c>
      <c r="BI278" s="178">
        <f>IF(N278="nulová",J278,0)</f>
        <v>0</v>
      </c>
      <c r="BJ278" s="17" t="s">
        <v>84</v>
      </c>
      <c r="BK278" s="178">
        <f>ROUND(I278*H278,2)</f>
        <v>0</v>
      </c>
      <c r="BL278" s="17" t="s">
        <v>192</v>
      </c>
      <c r="BM278" s="177" t="s">
        <v>363</v>
      </c>
    </row>
    <row r="279" s="11" customFormat="1" ht="25.92" customHeight="1">
      <c r="A279" s="11"/>
      <c r="B279" s="153"/>
      <c r="C279" s="11"/>
      <c r="D279" s="154" t="s">
        <v>76</v>
      </c>
      <c r="E279" s="155" t="s">
        <v>364</v>
      </c>
      <c r="F279" s="155" t="s">
        <v>365</v>
      </c>
      <c r="G279" s="11"/>
      <c r="H279" s="11"/>
      <c r="I279" s="156"/>
      <c r="J279" s="157">
        <f>BK279</f>
        <v>0</v>
      </c>
      <c r="K279" s="11"/>
      <c r="L279" s="153"/>
      <c r="M279" s="158"/>
      <c r="N279" s="159"/>
      <c r="O279" s="159"/>
      <c r="P279" s="160">
        <f>SUM(P280:P308)</f>
        <v>0</v>
      </c>
      <c r="Q279" s="159"/>
      <c r="R279" s="160">
        <f>SUM(R280:R308)</f>
        <v>0</v>
      </c>
      <c r="S279" s="159"/>
      <c r="T279" s="161">
        <f>SUM(T280:T308)</f>
        <v>0</v>
      </c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R279" s="154" t="s">
        <v>86</v>
      </c>
      <c r="AT279" s="162" t="s">
        <v>76</v>
      </c>
      <c r="AU279" s="162" t="s">
        <v>77</v>
      </c>
      <c r="AY279" s="154" t="s">
        <v>158</v>
      </c>
      <c r="BK279" s="163">
        <f>SUM(BK280:BK308)</f>
        <v>0</v>
      </c>
    </row>
    <row r="280" s="2" customFormat="1" ht="24.15" customHeight="1">
      <c r="A280" s="36"/>
      <c r="B280" s="164"/>
      <c r="C280" s="165" t="s">
        <v>258</v>
      </c>
      <c r="D280" s="165" t="s">
        <v>159</v>
      </c>
      <c r="E280" s="166" t="s">
        <v>366</v>
      </c>
      <c r="F280" s="167" t="s">
        <v>367</v>
      </c>
      <c r="G280" s="168" t="s">
        <v>203</v>
      </c>
      <c r="H280" s="169">
        <v>127</v>
      </c>
      <c r="I280" s="170"/>
      <c r="J280" s="171">
        <f>ROUND(I280*H280,2)</f>
        <v>0</v>
      </c>
      <c r="K280" s="172"/>
      <c r="L280" s="37"/>
      <c r="M280" s="173" t="s">
        <v>1</v>
      </c>
      <c r="N280" s="174" t="s">
        <v>42</v>
      </c>
      <c r="O280" s="75"/>
      <c r="P280" s="175">
        <f>O280*H280</f>
        <v>0</v>
      </c>
      <c r="Q280" s="175">
        <v>0</v>
      </c>
      <c r="R280" s="175">
        <f>Q280*H280</f>
        <v>0</v>
      </c>
      <c r="S280" s="175">
        <v>0</v>
      </c>
      <c r="T280" s="176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177" t="s">
        <v>192</v>
      </c>
      <c r="AT280" s="177" t="s">
        <v>159</v>
      </c>
      <c r="AU280" s="177" t="s">
        <v>84</v>
      </c>
      <c r="AY280" s="17" t="s">
        <v>158</v>
      </c>
      <c r="BE280" s="178">
        <f>IF(N280="základní",J280,0)</f>
        <v>0</v>
      </c>
      <c r="BF280" s="178">
        <f>IF(N280="snížená",J280,0)</f>
        <v>0</v>
      </c>
      <c r="BG280" s="178">
        <f>IF(N280="zákl. přenesená",J280,0)</f>
        <v>0</v>
      </c>
      <c r="BH280" s="178">
        <f>IF(N280="sníž. přenesená",J280,0)</f>
        <v>0</v>
      </c>
      <c r="BI280" s="178">
        <f>IF(N280="nulová",J280,0)</f>
        <v>0</v>
      </c>
      <c r="BJ280" s="17" t="s">
        <v>84</v>
      </c>
      <c r="BK280" s="178">
        <f>ROUND(I280*H280,2)</f>
        <v>0</v>
      </c>
      <c r="BL280" s="17" t="s">
        <v>192</v>
      </c>
      <c r="BM280" s="177" t="s">
        <v>368</v>
      </c>
    </row>
    <row r="281" s="12" customFormat="1">
      <c r="A281" s="12"/>
      <c r="B281" s="179"/>
      <c r="C281" s="12"/>
      <c r="D281" s="180" t="s">
        <v>164</v>
      </c>
      <c r="E281" s="181" t="s">
        <v>1</v>
      </c>
      <c r="F281" s="182" t="s">
        <v>369</v>
      </c>
      <c r="G281" s="12"/>
      <c r="H281" s="183">
        <v>127</v>
      </c>
      <c r="I281" s="184"/>
      <c r="J281" s="12"/>
      <c r="K281" s="12"/>
      <c r="L281" s="179"/>
      <c r="M281" s="185"/>
      <c r="N281" s="186"/>
      <c r="O281" s="186"/>
      <c r="P281" s="186"/>
      <c r="Q281" s="186"/>
      <c r="R281" s="186"/>
      <c r="S281" s="186"/>
      <c r="T281" s="187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T281" s="181" t="s">
        <v>164</v>
      </c>
      <c r="AU281" s="181" t="s">
        <v>84</v>
      </c>
      <c r="AV281" s="12" t="s">
        <v>86</v>
      </c>
      <c r="AW281" s="12" t="s">
        <v>34</v>
      </c>
      <c r="AX281" s="12" t="s">
        <v>77</v>
      </c>
      <c r="AY281" s="181" t="s">
        <v>158</v>
      </c>
    </row>
    <row r="282" s="13" customFormat="1">
      <c r="A282" s="13"/>
      <c r="B282" s="188"/>
      <c r="C282" s="13"/>
      <c r="D282" s="180" t="s">
        <v>164</v>
      </c>
      <c r="E282" s="189" t="s">
        <v>1</v>
      </c>
      <c r="F282" s="190" t="s">
        <v>166</v>
      </c>
      <c r="G282" s="13"/>
      <c r="H282" s="191">
        <v>127</v>
      </c>
      <c r="I282" s="192"/>
      <c r="J282" s="13"/>
      <c r="K282" s="13"/>
      <c r="L282" s="188"/>
      <c r="M282" s="193"/>
      <c r="N282" s="194"/>
      <c r="O282" s="194"/>
      <c r="P282" s="194"/>
      <c r="Q282" s="194"/>
      <c r="R282" s="194"/>
      <c r="S282" s="194"/>
      <c r="T282" s="19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89" t="s">
        <v>164</v>
      </c>
      <c r="AU282" s="189" t="s">
        <v>84</v>
      </c>
      <c r="AV282" s="13" t="s">
        <v>163</v>
      </c>
      <c r="AW282" s="13" t="s">
        <v>34</v>
      </c>
      <c r="AX282" s="13" t="s">
        <v>84</v>
      </c>
      <c r="AY282" s="189" t="s">
        <v>158</v>
      </c>
    </row>
    <row r="283" s="2" customFormat="1" ht="16.5" customHeight="1">
      <c r="A283" s="36"/>
      <c r="B283" s="164"/>
      <c r="C283" s="165" t="s">
        <v>370</v>
      </c>
      <c r="D283" s="165" t="s">
        <v>159</v>
      </c>
      <c r="E283" s="166" t="s">
        <v>371</v>
      </c>
      <c r="F283" s="167" t="s">
        <v>372</v>
      </c>
      <c r="G283" s="168" t="s">
        <v>252</v>
      </c>
      <c r="H283" s="169">
        <v>7</v>
      </c>
      <c r="I283" s="170"/>
      <c r="J283" s="171">
        <f>ROUND(I283*H283,2)</f>
        <v>0</v>
      </c>
      <c r="K283" s="172"/>
      <c r="L283" s="37"/>
      <c r="M283" s="173" t="s">
        <v>1</v>
      </c>
      <c r="N283" s="174" t="s">
        <v>42</v>
      </c>
      <c r="O283" s="75"/>
      <c r="P283" s="175">
        <f>O283*H283</f>
        <v>0</v>
      </c>
      <c r="Q283" s="175">
        <v>0</v>
      </c>
      <c r="R283" s="175">
        <f>Q283*H283</f>
        <v>0</v>
      </c>
      <c r="S283" s="175">
        <v>0</v>
      </c>
      <c r="T283" s="176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177" t="s">
        <v>192</v>
      </c>
      <c r="AT283" s="177" t="s">
        <v>159</v>
      </c>
      <c r="AU283" s="177" t="s">
        <v>84</v>
      </c>
      <c r="AY283" s="17" t="s">
        <v>158</v>
      </c>
      <c r="BE283" s="178">
        <f>IF(N283="základní",J283,0)</f>
        <v>0</v>
      </c>
      <c r="BF283" s="178">
        <f>IF(N283="snížená",J283,0)</f>
        <v>0</v>
      </c>
      <c r="BG283" s="178">
        <f>IF(N283="zákl. přenesená",J283,0)</f>
        <v>0</v>
      </c>
      <c r="BH283" s="178">
        <f>IF(N283="sníž. přenesená",J283,0)</f>
        <v>0</v>
      </c>
      <c r="BI283" s="178">
        <f>IF(N283="nulová",J283,0)</f>
        <v>0</v>
      </c>
      <c r="BJ283" s="17" t="s">
        <v>84</v>
      </c>
      <c r="BK283" s="178">
        <f>ROUND(I283*H283,2)</f>
        <v>0</v>
      </c>
      <c r="BL283" s="17" t="s">
        <v>192</v>
      </c>
      <c r="BM283" s="177" t="s">
        <v>373</v>
      </c>
    </row>
    <row r="284" s="2" customFormat="1" ht="37.8" customHeight="1">
      <c r="A284" s="36"/>
      <c r="B284" s="164"/>
      <c r="C284" s="165" t="s">
        <v>263</v>
      </c>
      <c r="D284" s="165" t="s">
        <v>159</v>
      </c>
      <c r="E284" s="166" t="s">
        <v>374</v>
      </c>
      <c r="F284" s="167" t="s">
        <v>375</v>
      </c>
      <c r="G284" s="168" t="s">
        <v>203</v>
      </c>
      <c r="H284" s="169">
        <v>127</v>
      </c>
      <c r="I284" s="170"/>
      <c r="J284" s="171">
        <f>ROUND(I284*H284,2)</f>
        <v>0</v>
      </c>
      <c r="K284" s="172"/>
      <c r="L284" s="37"/>
      <c r="M284" s="173" t="s">
        <v>1</v>
      </c>
      <c r="N284" s="174" t="s">
        <v>42</v>
      </c>
      <c r="O284" s="75"/>
      <c r="P284" s="175">
        <f>O284*H284</f>
        <v>0</v>
      </c>
      <c r="Q284" s="175">
        <v>0</v>
      </c>
      <c r="R284" s="175">
        <f>Q284*H284</f>
        <v>0</v>
      </c>
      <c r="S284" s="175">
        <v>0</v>
      </c>
      <c r="T284" s="176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177" t="s">
        <v>192</v>
      </c>
      <c r="AT284" s="177" t="s">
        <v>159</v>
      </c>
      <c r="AU284" s="177" t="s">
        <v>84</v>
      </c>
      <c r="AY284" s="17" t="s">
        <v>158</v>
      </c>
      <c r="BE284" s="178">
        <f>IF(N284="základní",J284,0)</f>
        <v>0</v>
      </c>
      <c r="BF284" s="178">
        <f>IF(N284="snížená",J284,0)</f>
        <v>0</v>
      </c>
      <c r="BG284" s="178">
        <f>IF(N284="zákl. přenesená",J284,0)</f>
        <v>0</v>
      </c>
      <c r="BH284" s="178">
        <f>IF(N284="sníž. přenesená",J284,0)</f>
        <v>0</v>
      </c>
      <c r="BI284" s="178">
        <f>IF(N284="nulová",J284,0)</f>
        <v>0</v>
      </c>
      <c r="BJ284" s="17" t="s">
        <v>84</v>
      </c>
      <c r="BK284" s="178">
        <f>ROUND(I284*H284,2)</f>
        <v>0</v>
      </c>
      <c r="BL284" s="17" t="s">
        <v>192</v>
      </c>
      <c r="BM284" s="177" t="s">
        <v>376</v>
      </c>
    </row>
    <row r="285" s="12" customFormat="1">
      <c r="A285" s="12"/>
      <c r="B285" s="179"/>
      <c r="C285" s="12"/>
      <c r="D285" s="180" t="s">
        <v>164</v>
      </c>
      <c r="E285" s="181" t="s">
        <v>1</v>
      </c>
      <c r="F285" s="182" t="s">
        <v>369</v>
      </c>
      <c r="G285" s="12"/>
      <c r="H285" s="183">
        <v>127</v>
      </c>
      <c r="I285" s="184"/>
      <c r="J285" s="12"/>
      <c r="K285" s="12"/>
      <c r="L285" s="179"/>
      <c r="M285" s="185"/>
      <c r="N285" s="186"/>
      <c r="O285" s="186"/>
      <c r="P285" s="186"/>
      <c r="Q285" s="186"/>
      <c r="R285" s="186"/>
      <c r="S285" s="186"/>
      <c r="T285" s="187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T285" s="181" t="s">
        <v>164</v>
      </c>
      <c r="AU285" s="181" t="s">
        <v>84</v>
      </c>
      <c r="AV285" s="12" t="s">
        <v>86</v>
      </c>
      <c r="AW285" s="12" t="s">
        <v>34</v>
      </c>
      <c r="AX285" s="12" t="s">
        <v>77</v>
      </c>
      <c r="AY285" s="181" t="s">
        <v>158</v>
      </c>
    </row>
    <row r="286" s="13" customFormat="1">
      <c r="A286" s="13"/>
      <c r="B286" s="188"/>
      <c r="C286" s="13"/>
      <c r="D286" s="180" t="s">
        <v>164</v>
      </c>
      <c r="E286" s="189" t="s">
        <v>1</v>
      </c>
      <c r="F286" s="190" t="s">
        <v>166</v>
      </c>
      <c r="G286" s="13"/>
      <c r="H286" s="191">
        <v>127</v>
      </c>
      <c r="I286" s="192"/>
      <c r="J286" s="13"/>
      <c r="K286" s="13"/>
      <c r="L286" s="188"/>
      <c r="M286" s="193"/>
      <c r="N286" s="194"/>
      <c r="O286" s="194"/>
      <c r="P286" s="194"/>
      <c r="Q286" s="194"/>
      <c r="R286" s="194"/>
      <c r="S286" s="194"/>
      <c r="T286" s="19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189" t="s">
        <v>164</v>
      </c>
      <c r="AU286" s="189" t="s">
        <v>84</v>
      </c>
      <c r="AV286" s="13" t="s">
        <v>163</v>
      </c>
      <c r="AW286" s="13" t="s">
        <v>34</v>
      </c>
      <c r="AX286" s="13" t="s">
        <v>84</v>
      </c>
      <c r="AY286" s="189" t="s">
        <v>158</v>
      </c>
    </row>
    <row r="287" s="2" customFormat="1" ht="16.5" customHeight="1">
      <c r="A287" s="36"/>
      <c r="B287" s="164"/>
      <c r="C287" s="165" t="s">
        <v>377</v>
      </c>
      <c r="D287" s="165" t="s">
        <v>159</v>
      </c>
      <c r="E287" s="166" t="s">
        <v>378</v>
      </c>
      <c r="F287" s="167" t="s">
        <v>379</v>
      </c>
      <c r="G287" s="168" t="s">
        <v>203</v>
      </c>
      <c r="H287" s="169">
        <v>139.69999999999999</v>
      </c>
      <c r="I287" s="170"/>
      <c r="J287" s="171">
        <f>ROUND(I287*H287,2)</f>
        <v>0</v>
      </c>
      <c r="K287" s="172"/>
      <c r="L287" s="37"/>
      <c r="M287" s="173" t="s">
        <v>1</v>
      </c>
      <c r="N287" s="174" t="s">
        <v>42</v>
      </c>
      <c r="O287" s="75"/>
      <c r="P287" s="175">
        <f>O287*H287</f>
        <v>0</v>
      </c>
      <c r="Q287" s="175">
        <v>0</v>
      </c>
      <c r="R287" s="175">
        <f>Q287*H287</f>
        <v>0</v>
      </c>
      <c r="S287" s="175">
        <v>0</v>
      </c>
      <c r="T287" s="176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177" t="s">
        <v>192</v>
      </c>
      <c r="AT287" s="177" t="s">
        <v>159</v>
      </c>
      <c r="AU287" s="177" t="s">
        <v>84</v>
      </c>
      <c r="AY287" s="17" t="s">
        <v>158</v>
      </c>
      <c r="BE287" s="178">
        <f>IF(N287="základní",J287,0)</f>
        <v>0</v>
      </c>
      <c r="BF287" s="178">
        <f>IF(N287="snížená",J287,0)</f>
        <v>0</v>
      </c>
      <c r="BG287" s="178">
        <f>IF(N287="zákl. přenesená",J287,0)</f>
        <v>0</v>
      </c>
      <c r="BH287" s="178">
        <f>IF(N287="sníž. přenesená",J287,0)</f>
        <v>0</v>
      </c>
      <c r="BI287" s="178">
        <f>IF(N287="nulová",J287,0)</f>
        <v>0</v>
      </c>
      <c r="BJ287" s="17" t="s">
        <v>84</v>
      </c>
      <c r="BK287" s="178">
        <f>ROUND(I287*H287,2)</f>
        <v>0</v>
      </c>
      <c r="BL287" s="17" t="s">
        <v>192</v>
      </c>
      <c r="BM287" s="177" t="s">
        <v>314</v>
      </c>
    </row>
    <row r="288" s="12" customFormat="1">
      <c r="A288" s="12"/>
      <c r="B288" s="179"/>
      <c r="C288" s="12"/>
      <c r="D288" s="180" t="s">
        <v>164</v>
      </c>
      <c r="E288" s="181" t="s">
        <v>1</v>
      </c>
      <c r="F288" s="182" t="s">
        <v>380</v>
      </c>
      <c r="G288" s="12"/>
      <c r="H288" s="183">
        <v>139.70000000000002</v>
      </c>
      <c r="I288" s="184"/>
      <c r="J288" s="12"/>
      <c r="K288" s="12"/>
      <c r="L288" s="179"/>
      <c r="M288" s="185"/>
      <c r="N288" s="186"/>
      <c r="O288" s="186"/>
      <c r="P288" s="186"/>
      <c r="Q288" s="186"/>
      <c r="R288" s="186"/>
      <c r="S288" s="186"/>
      <c r="T288" s="187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T288" s="181" t="s">
        <v>164</v>
      </c>
      <c r="AU288" s="181" t="s">
        <v>84</v>
      </c>
      <c r="AV288" s="12" t="s">
        <v>86</v>
      </c>
      <c r="AW288" s="12" t="s">
        <v>34</v>
      </c>
      <c r="AX288" s="12" t="s">
        <v>77</v>
      </c>
      <c r="AY288" s="181" t="s">
        <v>158</v>
      </c>
    </row>
    <row r="289" s="13" customFormat="1">
      <c r="A289" s="13"/>
      <c r="B289" s="188"/>
      <c r="C289" s="13"/>
      <c r="D289" s="180" t="s">
        <v>164</v>
      </c>
      <c r="E289" s="189" t="s">
        <v>1</v>
      </c>
      <c r="F289" s="190" t="s">
        <v>166</v>
      </c>
      <c r="G289" s="13"/>
      <c r="H289" s="191">
        <v>139.70000000000002</v>
      </c>
      <c r="I289" s="192"/>
      <c r="J289" s="13"/>
      <c r="K289" s="13"/>
      <c r="L289" s="188"/>
      <c r="M289" s="193"/>
      <c r="N289" s="194"/>
      <c r="O289" s="194"/>
      <c r="P289" s="194"/>
      <c r="Q289" s="194"/>
      <c r="R289" s="194"/>
      <c r="S289" s="194"/>
      <c r="T289" s="195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189" t="s">
        <v>164</v>
      </c>
      <c r="AU289" s="189" t="s">
        <v>84</v>
      </c>
      <c r="AV289" s="13" t="s">
        <v>163</v>
      </c>
      <c r="AW289" s="13" t="s">
        <v>34</v>
      </c>
      <c r="AX289" s="13" t="s">
        <v>84</v>
      </c>
      <c r="AY289" s="189" t="s">
        <v>158</v>
      </c>
    </row>
    <row r="290" s="2" customFormat="1" ht="24.15" customHeight="1">
      <c r="A290" s="36"/>
      <c r="B290" s="164"/>
      <c r="C290" s="165" t="s">
        <v>266</v>
      </c>
      <c r="D290" s="165" t="s">
        <v>159</v>
      </c>
      <c r="E290" s="166" t="s">
        <v>381</v>
      </c>
      <c r="F290" s="167" t="s">
        <v>382</v>
      </c>
      <c r="G290" s="168" t="s">
        <v>247</v>
      </c>
      <c r="H290" s="169">
        <v>30</v>
      </c>
      <c r="I290" s="170"/>
      <c r="J290" s="171">
        <f>ROUND(I290*H290,2)</f>
        <v>0</v>
      </c>
      <c r="K290" s="172"/>
      <c r="L290" s="37"/>
      <c r="M290" s="173" t="s">
        <v>1</v>
      </c>
      <c r="N290" s="174" t="s">
        <v>42</v>
      </c>
      <c r="O290" s="75"/>
      <c r="P290" s="175">
        <f>O290*H290</f>
        <v>0</v>
      </c>
      <c r="Q290" s="175">
        <v>0</v>
      </c>
      <c r="R290" s="175">
        <f>Q290*H290</f>
        <v>0</v>
      </c>
      <c r="S290" s="175">
        <v>0</v>
      </c>
      <c r="T290" s="176">
        <f>S290*H290</f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177" t="s">
        <v>192</v>
      </c>
      <c r="AT290" s="177" t="s">
        <v>159</v>
      </c>
      <c r="AU290" s="177" t="s">
        <v>84</v>
      </c>
      <c r="AY290" s="17" t="s">
        <v>158</v>
      </c>
      <c r="BE290" s="178">
        <f>IF(N290="základní",J290,0)</f>
        <v>0</v>
      </c>
      <c r="BF290" s="178">
        <f>IF(N290="snížená",J290,0)</f>
        <v>0</v>
      </c>
      <c r="BG290" s="178">
        <f>IF(N290="zákl. přenesená",J290,0)</f>
        <v>0</v>
      </c>
      <c r="BH290" s="178">
        <f>IF(N290="sníž. přenesená",J290,0)</f>
        <v>0</v>
      </c>
      <c r="BI290" s="178">
        <f>IF(N290="nulová",J290,0)</f>
        <v>0</v>
      </c>
      <c r="BJ290" s="17" t="s">
        <v>84</v>
      </c>
      <c r="BK290" s="178">
        <f>ROUND(I290*H290,2)</f>
        <v>0</v>
      </c>
      <c r="BL290" s="17" t="s">
        <v>192</v>
      </c>
      <c r="BM290" s="177" t="s">
        <v>383</v>
      </c>
    </row>
    <row r="291" s="12" customFormat="1">
      <c r="A291" s="12"/>
      <c r="B291" s="179"/>
      <c r="C291" s="12"/>
      <c r="D291" s="180" t="s">
        <v>164</v>
      </c>
      <c r="E291" s="181" t="s">
        <v>1</v>
      </c>
      <c r="F291" s="182" t="s">
        <v>384</v>
      </c>
      <c r="G291" s="12"/>
      <c r="H291" s="183">
        <v>30</v>
      </c>
      <c r="I291" s="184"/>
      <c r="J291" s="12"/>
      <c r="K291" s="12"/>
      <c r="L291" s="179"/>
      <c r="M291" s="185"/>
      <c r="N291" s="186"/>
      <c r="O291" s="186"/>
      <c r="P291" s="186"/>
      <c r="Q291" s="186"/>
      <c r="R291" s="186"/>
      <c r="S291" s="186"/>
      <c r="T291" s="187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T291" s="181" t="s">
        <v>164</v>
      </c>
      <c r="AU291" s="181" t="s">
        <v>84</v>
      </c>
      <c r="AV291" s="12" t="s">
        <v>86</v>
      </c>
      <c r="AW291" s="12" t="s">
        <v>34</v>
      </c>
      <c r="AX291" s="12" t="s">
        <v>77</v>
      </c>
      <c r="AY291" s="181" t="s">
        <v>158</v>
      </c>
    </row>
    <row r="292" s="13" customFormat="1">
      <c r="A292" s="13"/>
      <c r="B292" s="188"/>
      <c r="C292" s="13"/>
      <c r="D292" s="180" t="s">
        <v>164</v>
      </c>
      <c r="E292" s="189" t="s">
        <v>1</v>
      </c>
      <c r="F292" s="190" t="s">
        <v>166</v>
      </c>
      <c r="G292" s="13"/>
      <c r="H292" s="191">
        <v>30</v>
      </c>
      <c r="I292" s="192"/>
      <c r="J292" s="13"/>
      <c r="K292" s="13"/>
      <c r="L292" s="188"/>
      <c r="M292" s="193"/>
      <c r="N292" s="194"/>
      <c r="O292" s="194"/>
      <c r="P292" s="194"/>
      <c r="Q292" s="194"/>
      <c r="R292" s="194"/>
      <c r="S292" s="194"/>
      <c r="T292" s="19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189" t="s">
        <v>164</v>
      </c>
      <c r="AU292" s="189" t="s">
        <v>84</v>
      </c>
      <c r="AV292" s="13" t="s">
        <v>163</v>
      </c>
      <c r="AW292" s="13" t="s">
        <v>34</v>
      </c>
      <c r="AX292" s="13" t="s">
        <v>84</v>
      </c>
      <c r="AY292" s="189" t="s">
        <v>158</v>
      </c>
    </row>
    <row r="293" s="2" customFormat="1" ht="24.15" customHeight="1">
      <c r="A293" s="36"/>
      <c r="B293" s="164"/>
      <c r="C293" s="165" t="s">
        <v>385</v>
      </c>
      <c r="D293" s="165" t="s">
        <v>159</v>
      </c>
      <c r="E293" s="166" t="s">
        <v>386</v>
      </c>
      <c r="F293" s="167" t="s">
        <v>387</v>
      </c>
      <c r="G293" s="168" t="s">
        <v>247</v>
      </c>
      <c r="H293" s="169">
        <v>32</v>
      </c>
      <c r="I293" s="170"/>
      <c r="J293" s="171">
        <f>ROUND(I293*H293,2)</f>
        <v>0</v>
      </c>
      <c r="K293" s="172"/>
      <c r="L293" s="37"/>
      <c r="M293" s="173" t="s">
        <v>1</v>
      </c>
      <c r="N293" s="174" t="s">
        <v>42</v>
      </c>
      <c r="O293" s="75"/>
      <c r="P293" s="175">
        <f>O293*H293</f>
        <v>0</v>
      </c>
      <c r="Q293" s="175">
        <v>0</v>
      </c>
      <c r="R293" s="175">
        <f>Q293*H293</f>
        <v>0</v>
      </c>
      <c r="S293" s="175">
        <v>0</v>
      </c>
      <c r="T293" s="176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177" t="s">
        <v>192</v>
      </c>
      <c r="AT293" s="177" t="s">
        <v>159</v>
      </c>
      <c r="AU293" s="177" t="s">
        <v>84</v>
      </c>
      <c r="AY293" s="17" t="s">
        <v>158</v>
      </c>
      <c r="BE293" s="178">
        <f>IF(N293="základní",J293,0)</f>
        <v>0</v>
      </c>
      <c r="BF293" s="178">
        <f>IF(N293="snížená",J293,0)</f>
        <v>0</v>
      </c>
      <c r="BG293" s="178">
        <f>IF(N293="zákl. přenesená",J293,0)</f>
        <v>0</v>
      </c>
      <c r="BH293" s="178">
        <f>IF(N293="sníž. přenesená",J293,0)</f>
        <v>0</v>
      </c>
      <c r="BI293" s="178">
        <f>IF(N293="nulová",J293,0)</f>
        <v>0</v>
      </c>
      <c r="BJ293" s="17" t="s">
        <v>84</v>
      </c>
      <c r="BK293" s="178">
        <f>ROUND(I293*H293,2)</f>
        <v>0</v>
      </c>
      <c r="BL293" s="17" t="s">
        <v>192</v>
      </c>
      <c r="BM293" s="177" t="s">
        <v>388</v>
      </c>
    </row>
    <row r="294" s="12" customFormat="1">
      <c r="A294" s="12"/>
      <c r="B294" s="179"/>
      <c r="C294" s="12"/>
      <c r="D294" s="180" t="s">
        <v>164</v>
      </c>
      <c r="E294" s="181" t="s">
        <v>1</v>
      </c>
      <c r="F294" s="182" t="s">
        <v>389</v>
      </c>
      <c r="G294" s="12"/>
      <c r="H294" s="183">
        <v>32</v>
      </c>
      <c r="I294" s="184"/>
      <c r="J294" s="12"/>
      <c r="K294" s="12"/>
      <c r="L294" s="179"/>
      <c r="M294" s="185"/>
      <c r="N294" s="186"/>
      <c r="O294" s="186"/>
      <c r="P294" s="186"/>
      <c r="Q294" s="186"/>
      <c r="R294" s="186"/>
      <c r="S294" s="186"/>
      <c r="T294" s="187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T294" s="181" t="s">
        <v>164</v>
      </c>
      <c r="AU294" s="181" t="s">
        <v>84</v>
      </c>
      <c r="AV294" s="12" t="s">
        <v>86</v>
      </c>
      <c r="AW294" s="12" t="s">
        <v>34</v>
      </c>
      <c r="AX294" s="12" t="s">
        <v>77</v>
      </c>
      <c r="AY294" s="181" t="s">
        <v>158</v>
      </c>
    </row>
    <row r="295" s="13" customFormat="1">
      <c r="A295" s="13"/>
      <c r="B295" s="188"/>
      <c r="C295" s="13"/>
      <c r="D295" s="180" t="s">
        <v>164</v>
      </c>
      <c r="E295" s="189" t="s">
        <v>1</v>
      </c>
      <c r="F295" s="190" t="s">
        <v>166</v>
      </c>
      <c r="G295" s="13"/>
      <c r="H295" s="191">
        <v>32</v>
      </c>
      <c r="I295" s="192"/>
      <c r="J295" s="13"/>
      <c r="K295" s="13"/>
      <c r="L295" s="188"/>
      <c r="M295" s="193"/>
      <c r="N295" s="194"/>
      <c r="O295" s="194"/>
      <c r="P295" s="194"/>
      <c r="Q295" s="194"/>
      <c r="R295" s="194"/>
      <c r="S295" s="194"/>
      <c r="T295" s="195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189" t="s">
        <v>164</v>
      </c>
      <c r="AU295" s="189" t="s">
        <v>84</v>
      </c>
      <c r="AV295" s="13" t="s">
        <v>163</v>
      </c>
      <c r="AW295" s="13" t="s">
        <v>34</v>
      </c>
      <c r="AX295" s="13" t="s">
        <v>84</v>
      </c>
      <c r="AY295" s="189" t="s">
        <v>158</v>
      </c>
    </row>
    <row r="296" s="2" customFormat="1" ht="24.15" customHeight="1">
      <c r="A296" s="36"/>
      <c r="B296" s="164"/>
      <c r="C296" s="165" t="s">
        <v>271</v>
      </c>
      <c r="D296" s="165" t="s">
        <v>159</v>
      </c>
      <c r="E296" s="166" t="s">
        <v>390</v>
      </c>
      <c r="F296" s="167" t="s">
        <v>391</v>
      </c>
      <c r="G296" s="168" t="s">
        <v>203</v>
      </c>
      <c r="H296" s="169">
        <v>115</v>
      </c>
      <c r="I296" s="170"/>
      <c r="J296" s="171">
        <f>ROUND(I296*H296,2)</f>
        <v>0</v>
      </c>
      <c r="K296" s="172"/>
      <c r="L296" s="37"/>
      <c r="M296" s="173" t="s">
        <v>1</v>
      </c>
      <c r="N296" s="174" t="s">
        <v>42</v>
      </c>
      <c r="O296" s="75"/>
      <c r="P296" s="175">
        <f>O296*H296</f>
        <v>0</v>
      </c>
      <c r="Q296" s="175">
        <v>0</v>
      </c>
      <c r="R296" s="175">
        <f>Q296*H296</f>
        <v>0</v>
      </c>
      <c r="S296" s="175">
        <v>0</v>
      </c>
      <c r="T296" s="176">
        <f>S296*H296</f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177" t="s">
        <v>192</v>
      </c>
      <c r="AT296" s="177" t="s">
        <v>159</v>
      </c>
      <c r="AU296" s="177" t="s">
        <v>84</v>
      </c>
      <c r="AY296" s="17" t="s">
        <v>158</v>
      </c>
      <c r="BE296" s="178">
        <f>IF(N296="základní",J296,0)</f>
        <v>0</v>
      </c>
      <c r="BF296" s="178">
        <f>IF(N296="snížená",J296,0)</f>
        <v>0</v>
      </c>
      <c r="BG296" s="178">
        <f>IF(N296="zákl. přenesená",J296,0)</f>
        <v>0</v>
      </c>
      <c r="BH296" s="178">
        <f>IF(N296="sníž. přenesená",J296,0)</f>
        <v>0</v>
      </c>
      <c r="BI296" s="178">
        <f>IF(N296="nulová",J296,0)</f>
        <v>0</v>
      </c>
      <c r="BJ296" s="17" t="s">
        <v>84</v>
      </c>
      <c r="BK296" s="178">
        <f>ROUND(I296*H296,2)</f>
        <v>0</v>
      </c>
      <c r="BL296" s="17" t="s">
        <v>192</v>
      </c>
      <c r="BM296" s="177" t="s">
        <v>392</v>
      </c>
    </row>
    <row r="297" s="12" customFormat="1">
      <c r="A297" s="12"/>
      <c r="B297" s="179"/>
      <c r="C297" s="12"/>
      <c r="D297" s="180" t="s">
        <v>164</v>
      </c>
      <c r="E297" s="181" t="s">
        <v>1</v>
      </c>
      <c r="F297" s="182" t="s">
        <v>393</v>
      </c>
      <c r="G297" s="12"/>
      <c r="H297" s="183">
        <v>115</v>
      </c>
      <c r="I297" s="184"/>
      <c r="J297" s="12"/>
      <c r="K297" s="12"/>
      <c r="L297" s="179"/>
      <c r="M297" s="185"/>
      <c r="N297" s="186"/>
      <c r="O297" s="186"/>
      <c r="P297" s="186"/>
      <c r="Q297" s="186"/>
      <c r="R297" s="186"/>
      <c r="S297" s="186"/>
      <c r="T297" s="187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T297" s="181" t="s">
        <v>164</v>
      </c>
      <c r="AU297" s="181" t="s">
        <v>84</v>
      </c>
      <c r="AV297" s="12" t="s">
        <v>86</v>
      </c>
      <c r="AW297" s="12" t="s">
        <v>34</v>
      </c>
      <c r="AX297" s="12" t="s">
        <v>77</v>
      </c>
      <c r="AY297" s="181" t="s">
        <v>158</v>
      </c>
    </row>
    <row r="298" s="13" customFormat="1">
      <c r="A298" s="13"/>
      <c r="B298" s="188"/>
      <c r="C298" s="13"/>
      <c r="D298" s="180" t="s">
        <v>164</v>
      </c>
      <c r="E298" s="189" t="s">
        <v>1</v>
      </c>
      <c r="F298" s="190" t="s">
        <v>166</v>
      </c>
      <c r="G298" s="13"/>
      <c r="H298" s="191">
        <v>115</v>
      </c>
      <c r="I298" s="192"/>
      <c r="J298" s="13"/>
      <c r="K298" s="13"/>
      <c r="L298" s="188"/>
      <c r="M298" s="193"/>
      <c r="N298" s="194"/>
      <c r="O298" s="194"/>
      <c r="P298" s="194"/>
      <c r="Q298" s="194"/>
      <c r="R298" s="194"/>
      <c r="S298" s="194"/>
      <c r="T298" s="19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189" t="s">
        <v>164</v>
      </c>
      <c r="AU298" s="189" t="s">
        <v>84</v>
      </c>
      <c r="AV298" s="13" t="s">
        <v>163</v>
      </c>
      <c r="AW298" s="13" t="s">
        <v>34</v>
      </c>
      <c r="AX298" s="13" t="s">
        <v>84</v>
      </c>
      <c r="AY298" s="189" t="s">
        <v>158</v>
      </c>
    </row>
    <row r="299" s="2" customFormat="1" ht="16.5" customHeight="1">
      <c r="A299" s="36"/>
      <c r="B299" s="164"/>
      <c r="C299" s="165" t="s">
        <v>394</v>
      </c>
      <c r="D299" s="165" t="s">
        <v>159</v>
      </c>
      <c r="E299" s="166" t="s">
        <v>395</v>
      </c>
      <c r="F299" s="167" t="s">
        <v>396</v>
      </c>
      <c r="G299" s="168" t="s">
        <v>203</v>
      </c>
      <c r="H299" s="169">
        <v>126.5</v>
      </c>
      <c r="I299" s="170"/>
      <c r="J299" s="171">
        <f>ROUND(I299*H299,2)</f>
        <v>0</v>
      </c>
      <c r="K299" s="172"/>
      <c r="L299" s="37"/>
      <c r="M299" s="173" t="s">
        <v>1</v>
      </c>
      <c r="N299" s="174" t="s">
        <v>42</v>
      </c>
      <c r="O299" s="75"/>
      <c r="P299" s="175">
        <f>O299*H299</f>
        <v>0</v>
      </c>
      <c r="Q299" s="175">
        <v>0</v>
      </c>
      <c r="R299" s="175">
        <f>Q299*H299</f>
        <v>0</v>
      </c>
      <c r="S299" s="175">
        <v>0</v>
      </c>
      <c r="T299" s="176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177" t="s">
        <v>192</v>
      </c>
      <c r="AT299" s="177" t="s">
        <v>159</v>
      </c>
      <c r="AU299" s="177" t="s">
        <v>84</v>
      </c>
      <c r="AY299" s="17" t="s">
        <v>158</v>
      </c>
      <c r="BE299" s="178">
        <f>IF(N299="základní",J299,0)</f>
        <v>0</v>
      </c>
      <c r="BF299" s="178">
        <f>IF(N299="snížená",J299,0)</f>
        <v>0</v>
      </c>
      <c r="BG299" s="178">
        <f>IF(N299="zákl. přenesená",J299,0)</f>
        <v>0</v>
      </c>
      <c r="BH299" s="178">
        <f>IF(N299="sníž. přenesená",J299,0)</f>
        <v>0</v>
      </c>
      <c r="BI299" s="178">
        <f>IF(N299="nulová",J299,0)</f>
        <v>0</v>
      </c>
      <c r="BJ299" s="17" t="s">
        <v>84</v>
      </c>
      <c r="BK299" s="178">
        <f>ROUND(I299*H299,2)</f>
        <v>0</v>
      </c>
      <c r="BL299" s="17" t="s">
        <v>192</v>
      </c>
      <c r="BM299" s="177" t="s">
        <v>397</v>
      </c>
    </row>
    <row r="300" s="12" customFormat="1">
      <c r="A300" s="12"/>
      <c r="B300" s="179"/>
      <c r="C300" s="12"/>
      <c r="D300" s="180" t="s">
        <v>164</v>
      </c>
      <c r="E300" s="181" t="s">
        <v>1</v>
      </c>
      <c r="F300" s="182" t="s">
        <v>398</v>
      </c>
      <c r="G300" s="12"/>
      <c r="H300" s="183">
        <v>126.50000000000001</v>
      </c>
      <c r="I300" s="184"/>
      <c r="J300" s="12"/>
      <c r="K300" s="12"/>
      <c r="L300" s="179"/>
      <c r="M300" s="185"/>
      <c r="N300" s="186"/>
      <c r="O300" s="186"/>
      <c r="P300" s="186"/>
      <c r="Q300" s="186"/>
      <c r="R300" s="186"/>
      <c r="S300" s="186"/>
      <c r="T300" s="187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T300" s="181" t="s">
        <v>164</v>
      </c>
      <c r="AU300" s="181" t="s">
        <v>84</v>
      </c>
      <c r="AV300" s="12" t="s">
        <v>86</v>
      </c>
      <c r="AW300" s="12" t="s">
        <v>34</v>
      </c>
      <c r="AX300" s="12" t="s">
        <v>77</v>
      </c>
      <c r="AY300" s="181" t="s">
        <v>158</v>
      </c>
    </row>
    <row r="301" s="13" customFormat="1">
      <c r="A301" s="13"/>
      <c r="B301" s="188"/>
      <c r="C301" s="13"/>
      <c r="D301" s="180" t="s">
        <v>164</v>
      </c>
      <c r="E301" s="189" t="s">
        <v>1</v>
      </c>
      <c r="F301" s="190" t="s">
        <v>166</v>
      </c>
      <c r="G301" s="13"/>
      <c r="H301" s="191">
        <v>126.50000000000001</v>
      </c>
      <c r="I301" s="192"/>
      <c r="J301" s="13"/>
      <c r="K301" s="13"/>
      <c r="L301" s="188"/>
      <c r="M301" s="193"/>
      <c r="N301" s="194"/>
      <c r="O301" s="194"/>
      <c r="P301" s="194"/>
      <c r="Q301" s="194"/>
      <c r="R301" s="194"/>
      <c r="S301" s="194"/>
      <c r="T301" s="19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189" t="s">
        <v>164</v>
      </c>
      <c r="AU301" s="189" t="s">
        <v>84</v>
      </c>
      <c r="AV301" s="13" t="s">
        <v>163</v>
      </c>
      <c r="AW301" s="13" t="s">
        <v>34</v>
      </c>
      <c r="AX301" s="13" t="s">
        <v>84</v>
      </c>
      <c r="AY301" s="189" t="s">
        <v>158</v>
      </c>
    </row>
    <row r="302" s="2" customFormat="1" ht="37.8" customHeight="1">
      <c r="A302" s="36"/>
      <c r="B302" s="164"/>
      <c r="C302" s="165" t="s">
        <v>277</v>
      </c>
      <c r="D302" s="165" t="s">
        <v>159</v>
      </c>
      <c r="E302" s="166" t="s">
        <v>399</v>
      </c>
      <c r="F302" s="167" t="s">
        <v>400</v>
      </c>
      <c r="G302" s="168" t="s">
        <v>203</v>
      </c>
      <c r="H302" s="169">
        <v>127</v>
      </c>
      <c r="I302" s="170"/>
      <c r="J302" s="171">
        <f>ROUND(I302*H302,2)</f>
        <v>0</v>
      </c>
      <c r="K302" s="172"/>
      <c r="L302" s="37"/>
      <c r="M302" s="173" t="s">
        <v>1</v>
      </c>
      <c r="N302" s="174" t="s">
        <v>42</v>
      </c>
      <c r="O302" s="75"/>
      <c r="P302" s="175">
        <f>O302*H302</f>
        <v>0</v>
      </c>
      <c r="Q302" s="175">
        <v>0</v>
      </c>
      <c r="R302" s="175">
        <f>Q302*H302</f>
        <v>0</v>
      </c>
      <c r="S302" s="175">
        <v>0</v>
      </c>
      <c r="T302" s="176">
        <f>S302*H302</f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177" t="s">
        <v>192</v>
      </c>
      <c r="AT302" s="177" t="s">
        <v>159</v>
      </c>
      <c r="AU302" s="177" t="s">
        <v>84</v>
      </c>
      <c r="AY302" s="17" t="s">
        <v>158</v>
      </c>
      <c r="BE302" s="178">
        <f>IF(N302="základní",J302,0)</f>
        <v>0</v>
      </c>
      <c r="BF302" s="178">
        <f>IF(N302="snížená",J302,0)</f>
        <v>0</v>
      </c>
      <c r="BG302" s="178">
        <f>IF(N302="zákl. přenesená",J302,0)</f>
        <v>0</v>
      </c>
      <c r="BH302" s="178">
        <f>IF(N302="sníž. přenesená",J302,0)</f>
        <v>0</v>
      </c>
      <c r="BI302" s="178">
        <f>IF(N302="nulová",J302,0)</f>
        <v>0</v>
      </c>
      <c r="BJ302" s="17" t="s">
        <v>84</v>
      </c>
      <c r="BK302" s="178">
        <f>ROUND(I302*H302,2)</f>
        <v>0</v>
      </c>
      <c r="BL302" s="17" t="s">
        <v>192</v>
      </c>
      <c r="BM302" s="177" t="s">
        <v>401</v>
      </c>
    </row>
    <row r="303" s="12" customFormat="1">
      <c r="A303" s="12"/>
      <c r="B303" s="179"/>
      <c r="C303" s="12"/>
      <c r="D303" s="180" t="s">
        <v>164</v>
      </c>
      <c r="E303" s="181" t="s">
        <v>1</v>
      </c>
      <c r="F303" s="182" t="s">
        <v>369</v>
      </c>
      <c r="G303" s="12"/>
      <c r="H303" s="183">
        <v>127</v>
      </c>
      <c r="I303" s="184"/>
      <c r="J303" s="12"/>
      <c r="K303" s="12"/>
      <c r="L303" s="179"/>
      <c r="M303" s="185"/>
      <c r="N303" s="186"/>
      <c r="O303" s="186"/>
      <c r="P303" s="186"/>
      <c r="Q303" s="186"/>
      <c r="R303" s="186"/>
      <c r="S303" s="186"/>
      <c r="T303" s="187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T303" s="181" t="s">
        <v>164</v>
      </c>
      <c r="AU303" s="181" t="s">
        <v>84</v>
      </c>
      <c r="AV303" s="12" t="s">
        <v>86</v>
      </c>
      <c r="AW303" s="12" t="s">
        <v>34</v>
      </c>
      <c r="AX303" s="12" t="s">
        <v>77</v>
      </c>
      <c r="AY303" s="181" t="s">
        <v>158</v>
      </c>
    </row>
    <row r="304" s="13" customFormat="1">
      <c r="A304" s="13"/>
      <c r="B304" s="188"/>
      <c r="C304" s="13"/>
      <c r="D304" s="180" t="s">
        <v>164</v>
      </c>
      <c r="E304" s="189" t="s">
        <v>1</v>
      </c>
      <c r="F304" s="190" t="s">
        <v>166</v>
      </c>
      <c r="G304" s="13"/>
      <c r="H304" s="191">
        <v>127</v>
      </c>
      <c r="I304" s="192"/>
      <c r="J304" s="13"/>
      <c r="K304" s="13"/>
      <c r="L304" s="188"/>
      <c r="M304" s="193"/>
      <c r="N304" s="194"/>
      <c r="O304" s="194"/>
      <c r="P304" s="194"/>
      <c r="Q304" s="194"/>
      <c r="R304" s="194"/>
      <c r="S304" s="194"/>
      <c r="T304" s="19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189" t="s">
        <v>164</v>
      </c>
      <c r="AU304" s="189" t="s">
        <v>84</v>
      </c>
      <c r="AV304" s="13" t="s">
        <v>163</v>
      </c>
      <c r="AW304" s="13" t="s">
        <v>34</v>
      </c>
      <c r="AX304" s="13" t="s">
        <v>84</v>
      </c>
      <c r="AY304" s="189" t="s">
        <v>158</v>
      </c>
    </row>
    <row r="305" s="2" customFormat="1" ht="33" customHeight="1">
      <c r="A305" s="36"/>
      <c r="B305" s="164"/>
      <c r="C305" s="165" t="s">
        <v>402</v>
      </c>
      <c r="D305" s="165" t="s">
        <v>159</v>
      </c>
      <c r="E305" s="166" t="s">
        <v>403</v>
      </c>
      <c r="F305" s="167" t="s">
        <v>404</v>
      </c>
      <c r="G305" s="168" t="s">
        <v>203</v>
      </c>
      <c r="H305" s="169">
        <v>127</v>
      </c>
      <c r="I305" s="170"/>
      <c r="J305" s="171">
        <f>ROUND(I305*H305,2)</f>
        <v>0</v>
      </c>
      <c r="K305" s="172"/>
      <c r="L305" s="37"/>
      <c r="M305" s="173" t="s">
        <v>1</v>
      </c>
      <c r="N305" s="174" t="s">
        <v>42</v>
      </c>
      <c r="O305" s="75"/>
      <c r="P305" s="175">
        <f>O305*H305</f>
        <v>0</v>
      </c>
      <c r="Q305" s="175">
        <v>0</v>
      </c>
      <c r="R305" s="175">
        <f>Q305*H305</f>
        <v>0</v>
      </c>
      <c r="S305" s="175">
        <v>0</v>
      </c>
      <c r="T305" s="176">
        <f>S305*H305</f>
        <v>0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177" t="s">
        <v>192</v>
      </c>
      <c r="AT305" s="177" t="s">
        <v>159</v>
      </c>
      <c r="AU305" s="177" t="s">
        <v>84</v>
      </c>
      <c r="AY305" s="17" t="s">
        <v>158</v>
      </c>
      <c r="BE305" s="178">
        <f>IF(N305="základní",J305,0)</f>
        <v>0</v>
      </c>
      <c r="BF305" s="178">
        <f>IF(N305="snížená",J305,0)</f>
        <v>0</v>
      </c>
      <c r="BG305" s="178">
        <f>IF(N305="zákl. přenesená",J305,0)</f>
        <v>0</v>
      </c>
      <c r="BH305" s="178">
        <f>IF(N305="sníž. přenesená",J305,0)</f>
        <v>0</v>
      </c>
      <c r="BI305" s="178">
        <f>IF(N305="nulová",J305,0)</f>
        <v>0</v>
      </c>
      <c r="BJ305" s="17" t="s">
        <v>84</v>
      </c>
      <c r="BK305" s="178">
        <f>ROUND(I305*H305,2)</f>
        <v>0</v>
      </c>
      <c r="BL305" s="17" t="s">
        <v>192</v>
      </c>
      <c r="BM305" s="177" t="s">
        <v>405</v>
      </c>
    </row>
    <row r="306" s="12" customFormat="1">
      <c r="A306" s="12"/>
      <c r="B306" s="179"/>
      <c r="C306" s="12"/>
      <c r="D306" s="180" t="s">
        <v>164</v>
      </c>
      <c r="E306" s="181" t="s">
        <v>1</v>
      </c>
      <c r="F306" s="182" t="s">
        <v>369</v>
      </c>
      <c r="G306" s="12"/>
      <c r="H306" s="183">
        <v>127</v>
      </c>
      <c r="I306" s="184"/>
      <c r="J306" s="12"/>
      <c r="K306" s="12"/>
      <c r="L306" s="179"/>
      <c r="M306" s="185"/>
      <c r="N306" s="186"/>
      <c r="O306" s="186"/>
      <c r="P306" s="186"/>
      <c r="Q306" s="186"/>
      <c r="R306" s="186"/>
      <c r="S306" s="186"/>
      <c r="T306" s="187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T306" s="181" t="s">
        <v>164</v>
      </c>
      <c r="AU306" s="181" t="s">
        <v>84</v>
      </c>
      <c r="AV306" s="12" t="s">
        <v>86</v>
      </c>
      <c r="AW306" s="12" t="s">
        <v>34</v>
      </c>
      <c r="AX306" s="12" t="s">
        <v>77</v>
      </c>
      <c r="AY306" s="181" t="s">
        <v>158</v>
      </c>
    </row>
    <row r="307" s="13" customFormat="1">
      <c r="A307" s="13"/>
      <c r="B307" s="188"/>
      <c r="C307" s="13"/>
      <c r="D307" s="180" t="s">
        <v>164</v>
      </c>
      <c r="E307" s="189" t="s">
        <v>1</v>
      </c>
      <c r="F307" s="190" t="s">
        <v>166</v>
      </c>
      <c r="G307" s="13"/>
      <c r="H307" s="191">
        <v>127</v>
      </c>
      <c r="I307" s="192"/>
      <c r="J307" s="13"/>
      <c r="K307" s="13"/>
      <c r="L307" s="188"/>
      <c r="M307" s="193"/>
      <c r="N307" s="194"/>
      <c r="O307" s="194"/>
      <c r="P307" s="194"/>
      <c r="Q307" s="194"/>
      <c r="R307" s="194"/>
      <c r="S307" s="194"/>
      <c r="T307" s="19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189" t="s">
        <v>164</v>
      </c>
      <c r="AU307" s="189" t="s">
        <v>84</v>
      </c>
      <c r="AV307" s="13" t="s">
        <v>163</v>
      </c>
      <c r="AW307" s="13" t="s">
        <v>34</v>
      </c>
      <c r="AX307" s="13" t="s">
        <v>84</v>
      </c>
      <c r="AY307" s="189" t="s">
        <v>158</v>
      </c>
    </row>
    <row r="308" s="2" customFormat="1" ht="21.75" customHeight="1">
      <c r="A308" s="36"/>
      <c r="B308" s="164"/>
      <c r="C308" s="165" t="s">
        <v>282</v>
      </c>
      <c r="D308" s="165" t="s">
        <v>159</v>
      </c>
      <c r="E308" s="166" t="s">
        <v>406</v>
      </c>
      <c r="F308" s="167" t="s">
        <v>407</v>
      </c>
      <c r="G308" s="168" t="s">
        <v>362</v>
      </c>
      <c r="H308" s="196"/>
      <c r="I308" s="170"/>
      <c r="J308" s="171">
        <f>ROUND(I308*H308,2)</f>
        <v>0</v>
      </c>
      <c r="K308" s="172"/>
      <c r="L308" s="37"/>
      <c r="M308" s="173" t="s">
        <v>1</v>
      </c>
      <c r="N308" s="174" t="s">
        <v>42</v>
      </c>
      <c r="O308" s="75"/>
      <c r="P308" s="175">
        <f>O308*H308</f>
        <v>0</v>
      </c>
      <c r="Q308" s="175">
        <v>0</v>
      </c>
      <c r="R308" s="175">
        <f>Q308*H308</f>
        <v>0</v>
      </c>
      <c r="S308" s="175">
        <v>0</v>
      </c>
      <c r="T308" s="176">
        <f>S308*H308</f>
        <v>0</v>
      </c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R308" s="177" t="s">
        <v>192</v>
      </c>
      <c r="AT308" s="177" t="s">
        <v>159</v>
      </c>
      <c r="AU308" s="177" t="s">
        <v>84</v>
      </c>
      <c r="AY308" s="17" t="s">
        <v>158</v>
      </c>
      <c r="BE308" s="178">
        <f>IF(N308="základní",J308,0)</f>
        <v>0</v>
      </c>
      <c r="BF308" s="178">
        <f>IF(N308="snížená",J308,0)</f>
        <v>0</v>
      </c>
      <c r="BG308" s="178">
        <f>IF(N308="zákl. přenesená",J308,0)</f>
        <v>0</v>
      </c>
      <c r="BH308" s="178">
        <f>IF(N308="sníž. přenesená",J308,0)</f>
        <v>0</v>
      </c>
      <c r="BI308" s="178">
        <f>IF(N308="nulová",J308,0)</f>
        <v>0</v>
      </c>
      <c r="BJ308" s="17" t="s">
        <v>84</v>
      </c>
      <c r="BK308" s="178">
        <f>ROUND(I308*H308,2)</f>
        <v>0</v>
      </c>
      <c r="BL308" s="17" t="s">
        <v>192</v>
      </c>
      <c r="BM308" s="177" t="s">
        <v>408</v>
      </c>
    </row>
    <row r="309" s="11" customFormat="1" ht="25.92" customHeight="1">
      <c r="A309" s="11"/>
      <c r="B309" s="153"/>
      <c r="C309" s="11"/>
      <c r="D309" s="154" t="s">
        <v>76</v>
      </c>
      <c r="E309" s="155" t="s">
        <v>409</v>
      </c>
      <c r="F309" s="155" t="s">
        <v>410</v>
      </c>
      <c r="G309" s="11"/>
      <c r="H309" s="11"/>
      <c r="I309" s="156"/>
      <c r="J309" s="157">
        <f>BK309</f>
        <v>0</v>
      </c>
      <c r="K309" s="11"/>
      <c r="L309" s="153"/>
      <c r="M309" s="158"/>
      <c r="N309" s="159"/>
      <c r="O309" s="159"/>
      <c r="P309" s="160">
        <f>SUM(P310:P337)</f>
        <v>0</v>
      </c>
      <c r="Q309" s="159"/>
      <c r="R309" s="160">
        <f>SUM(R310:R337)</f>
        <v>0</v>
      </c>
      <c r="S309" s="159"/>
      <c r="T309" s="161">
        <f>SUM(T310:T337)</f>
        <v>0</v>
      </c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R309" s="154" t="s">
        <v>86</v>
      </c>
      <c r="AT309" s="162" t="s">
        <v>76</v>
      </c>
      <c r="AU309" s="162" t="s">
        <v>77</v>
      </c>
      <c r="AY309" s="154" t="s">
        <v>158</v>
      </c>
      <c r="BK309" s="163">
        <f>SUM(BK310:BK337)</f>
        <v>0</v>
      </c>
    </row>
    <row r="310" s="2" customFormat="1" ht="24.15" customHeight="1">
      <c r="A310" s="36"/>
      <c r="B310" s="164"/>
      <c r="C310" s="165" t="s">
        <v>411</v>
      </c>
      <c r="D310" s="165" t="s">
        <v>159</v>
      </c>
      <c r="E310" s="166" t="s">
        <v>412</v>
      </c>
      <c r="F310" s="167" t="s">
        <v>413</v>
      </c>
      <c r="G310" s="168" t="s">
        <v>203</v>
      </c>
      <c r="H310" s="169">
        <v>126.09999999999999</v>
      </c>
      <c r="I310" s="170"/>
      <c r="J310" s="171">
        <f>ROUND(I310*H310,2)</f>
        <v>0</v>
      </c>
      <c r="K310" s="172"/>
      <c r="L310" s="37"/>
      <c r="M310" s="173" t="s">
        <v>1</v>
      </c>
      <c r="N310" s="174" t="s">
        <v>42</v>
      </c>
      <c r="O310" s="75"/>
      <c r="P310" s="175">
        <f>O310*H310</f>
        <v>0</v>
      </c>
      <c r="Q310" s="175">
        <v>0</v>
      </c>
      <c r="R310" s="175">
        <f>Q310*H310</f>
        <v>0</v>
      </c>
      <c r="S310" s="175">
        <v>0</v>
      </c>
      <c r="T310" s="176">
        <f>S310*H310</f>
        <v>0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177" t="s">
        <v>192</v>
      </c>
      <c r="AT310" s="177" t="s">
        <v>159</v>
      </c>
      <c r="AU310" s="177" t="s">
        <v>84</v>
      </c>
      <c r="AY310" s="17" t="s">
        <v>158</v>
      </c>
      <c r="BE310" s="178">
        <f>IF(N310="základní",J310,0)</f>
        <v>0</v>
      </c>
      <c r="BF310" s="178">
        <f>IF(N310="snížená",J310,0)</f>
        <v>0</v>
      </c>
      <c r="BG310" s="178">
        <f>IF(N310="zákl. přenesená",J310,0)</f>
        <v>0</v>
      </c>
      <c r="BH310" s="178">
        <f>IF(N310="sníž. přenesená",J310,0)</f>
        <v>0</v>
      </c>
      <c r="BI310" s="178">
        <f>IF(N310="nulová",J310,0)</f>
        <v>0</v>
      </c>
      <c r="BJ310" s="17" t="s">
        <v>84</v>
      </c>
      <c r="BK310" s="178">
        <f>ROUND(I310*H310,2)</f>
        <v>0</v>
      </c>
      <c r="BL310" s="17" t="s">
        <v>192</v>
      </c>
      <c r="BM310" s="177" t="s">
        <v>414</v>
      </c>
    </row>
    <row r="311" s="12" customFormat="1">
      <c r="A311" s="12"/>
      <c r="B311" s="179"/>
      <c r="C311" s="12"/>
      <c r="D311" s="180" t="s">
        <v>164</v>
      </c>
      <c r="E311" s="181" t="s">
        <v>1</v>
      </c>
      <c r="F311" s="182" t="s">
        <v>415</v>
      </c>
      <c r="G311" s="12"/>
      <c r="H311" s="183">
        <v>126.09999999999999</v>
      </c>
      <c r="I311" s="184"/>
      <c r="J311" s="12"/>
      <c r="K311" s="12"/>
      <c r="L311" s="179"/>
      <c r="M311" s="185"/>
      <c r="N311" s="186"/>
      <c r="O311" s="186"/>
      <c r="P311" s="186"/>
      <c r="Q311" s="186"/>
      <c r="R311" s="186"/>
      <c r="S311" s="186"/>
      <c r="T311" s="187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T311" s="181" t="s">
        <v>164</v>
      </c>
      <c r="AU311" s="181" t="s">
        <v>84</v>
      </c>
      <c r="AV311" s="12" t="s">
        <v>86</v>
      </c>
      <c r="AW311" s="12" t="s">
        <v>34</v>
      </c>
      <c r="AX311" s="12" t="s">
        <v>77</v>
      </c>
      <c r="AY311" s="181" t="s">
        <v>158</v>
      </c>
    </row>
    <row r="312" s="13" customFormat="1">
      <c r="A312" s="13"/>
      <c r="B312" s="188"/>
      <c r="C312" s="13"/>
      <c r="D312" s="180" t="s">
        <v>164</v>
      </c>
      <c r="E312" s="189" t="s">
        <v>1</v>
      </c>
      <c r="F312" s="190" t="s">
        <v>166</v>
      </c>
      <c r="G312" s="13"/>
      <c r="H312" s="191">
        <v>126.09999999999999</v>
      </c>
      <c r="I312" s="192"/>
      <c r="J312" s="13"/>
      <c r="K312" s="13"/>
      <c r="L312" s="188"/>
      <c r="M312" s="193"/>
      <c r="N312" s="194"/>
      <c r="O312" s="194"/>
      <c r="P312" s="194"/>
      <c r="Q312" s="194"/>
      <c r="R312" s="194"/>
      <c r="S312" s="194"/>
      <c r="T312" s="195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189" t="s">
        <v>164</v>
      </c>
      <c r="AU312" s="189" t="s">
        <v>84</v>
      </c>
      <c r="AV312" s="13" t="s">
        <v>163</v>
      </c>
      <c r="AW312" s="13" t="s">
        <v>34</v>
      </c>
      <c r="AX312" s="13" t="s">
        <v>84</v>
      </c>
      <c r="AY312" s="189" t="s">
        <v>158</v>
      </c>
    </row>
    <row r="313" s="2" customFormat="1" ht="24.15" customHeight="1">
      <c r="A313" s="36"/>
      <c r="B313" s="164"/>
      <c r="C313" s="165" t="s">
        <v>288</v>
      </c>
      <c r="D313" s="165" t="s">
        <v>159</v>
      </c>
      <c r="E313" s="166" t="s">
        <v>416</v>
      </c>
      <c r="F313" s="167" t="s">
        <v>417</v>
      </c>
      <c r="G313" s="168" t="s">
        <v>203</v>
      </c>
      <c r="H313" s="169">
        <v>126.09999999999999</v>
      </c>
      <c r="I313" s="170"/>
      <c r="J313" s="171">
        <f>ROUND(I313*H313,2)</f>
        <v>0</v>
      </c>
      <c r="K313" s="172"/>
      <c r="L313" s="37"/>
      <c r="M313" s="173" t="s">
        <v>1</v>
      </c>
      <c r="N313" s="174" t="s">
        <v>42</v>
      </c>
      <c r="O313" s="75"/>
      <c r="P313" s="175">
        <f>O313*H313</f>
        <v>0</v>
      </c>
      <c r="Q313" s="175">
        <v>0</v>
      </c>
      <c r="R313" s="175">
        <f>Q313*H313</f>
        <v>0</v>
      </c>
      <c r="S313" s="175">
        <v>0</v>
      </c>
      <c r="T313" s="176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177" t="s">
        <v>192</v>
      </c>
      <c r="AT313" s="177" t="s">
        <v>159</v>
      </c>
      <c r="AU313" s="177" t="s">
        <v>84</v>
      </c>
      <c r="AY313" s="17" t="s">
        <v>158</v>
      </c>
      <c r="BE313" s="178">
        <f>IF(N313="základní",J313,0)</f>
        <v>0</v>
      </c>
      <c r="BF313" s="178">
        <f>IF(N313="snížená",J313,0)</f>
        <v>0</v>
      </c>
      <c r="BG313" s="178">
        <f>IF(N313="zákl. přenesená",J313,0)</f>
        <v>0</v>
      </c>
      <c r="BH313" s="178">
        <f>IF(N313="sníž. přenesená",J313,0)</f>
        <v>0</v>
      </c>
      <c r="BI313" s="178">
        <f>IF(N313="nulová",J313,0)</f>
        <v>0</v>
      </c>
      <c r="BJ313" s="17" t="s">
        <v>84</v>
      </c>
      <c r="BK313" s="178">
        <f>ROUND(I313*H313,2)</f>
        <v>0</v>
      </c>
      <c r="BL313" s="17" t="s">
        <v>192</v>
      </c>
      <c r="BM313" s="177" t="s">
        <v>418</v>
      </c>
    </row>
    <row r="314" s="12" customFormat="1">
      <c r="A314" s="12"/>
      <c r="B314" s="179"/>
      <c r="C314" s="12"/>
      <c r="D314" s="180" t="s">
        <v>164</v>
      </c>
      <c r="E314" s="181" t="s">
        <v>1</v>
      </c>
      <c r="F314" s="182" t="s">
        <v>415</v>
      </c>
      <c r="G314" s="12"/>
      <c r="H314" s="183">
        <v>126.09999999999999</v>
      </c>
      <c r="I314" s="184"/>
      <c r="J314" s="12"/>
      <c r="K314" s="12"/>
      <c r="L314" s="179"/>
      <c r="M314" s="185"/>
      <c r="N314" s="186"/>
      <c r="O314" s="186"/>
      <c r="P314" s="186"/>
      <c r="Q314" s="186"/>
      <c r="R314" s="186"/>
      <c r="S314" s="186"/>
      <c r="T314" s="187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T314" s="181" t="s">
        <v>164</v>
      </c>
      <c r="AU314" s="181" t="s">
        <v>84</v>
      </c>
      <c r="AV314" s="12" t="s">
        <v>86</v>
      </c>
      <c r="AW314" s="12" t="s">
        <v>34</v>
      </c>
      <c r="AX314" s="12" t="s">
        <v>77</v>
      </c>
      <c r="AY314" s="181" t="s">
        <v>158</v>
      </c>
    </row>
    <row r="315" s="13" customFormat="1">
      <c r="A315" s="13"/>
      <c r="B315" s="188"/>
      <c r="C315" s="13"/>
      <c r="D315" s="180" t="s">
        <v>164</v>
      </c>
      <c r="E315" s="189" t="s">
        <v>1</v>
      </c>
      <c r="F315" s="190" t="s">
        <v>166</v>
      </c>
      <c r="G315" s="13"/>
      <c r="H315" s="191">
        <v>126.09999999999999</v>
      </c>
      <c r="I315" s="192"/>
      <c r="J315" s="13"/>
      <c r="K315" s="13"/>
      <c r="L315" s="188"/>
      <c r="M315" s="193"/>
      <c r="N315" s="194"/>
      <c r="O315" s="194"/>
      <c r="P315" s="194"/>
      <c r="Q315" s="194"/>
      <c r="R315" s="194"/>
      <c r="S315" s="194"/>
      <c r="T315" s="19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189" t="s">
        <v>164</v>
      </c>
      <c r="AU315" s="189" t="s">
        <v>84</v>
      </c>
      <c r="AV315" s="13" t="s">
        <v>163</v>
      </c>
      <c r="AW315" s="13" t="s">
        <v>34</v>
      </c>
      <c r="AX315" s="13" t="s">
        <v>84</v>
      </c>
      <c r="AY315" s="189" t="s">
        <v>158</v>
      </c>
    </row>
    <row r="316" s="2" customFormat="1" ht="16.5" customHeight="1">
      <c r="A316" s="36"/>
      <c r="B316" s="164"/>
      <c r="C316" s="165" t="s">
        <v>419</v>
      </c>
      <c r="D316" s="165" t="s">
        <v>159</v>
      </c>
      <c r="E316" s="166" t="s">
        <v>420</v>
      </c>
      <c r="F316" s="167" t="s">
        <v>421</v>
      </c>
      <c r="G316" s="168" t="s">
        <v>203</v>
      </c>
      <c r="H316" s="169">
        <v>138.71000000000001</v>
      </c>
      <c r="I316" s="170"/>
      <c r="J316" s="171">
        <f>ROUND(I316*H316,2)</f>
        <v>0</v>
      </c>
      <c r="K316" s="172"/>
      <c r="L316" s="37"/>
      <c r="M316" s="173" t="s">
        <v>1</v>
      </c>
      <c r="N316" s="174" t="s">
        <v>42</v>
      </c>
      <c r="O316" s="75"/>
      <c r="P316" s="175">
        <f>O316*H316</f>
        <v>0</v>
      </c>
      <c r="Q316" s="175">
        <v>0</v>
      </c>
      <c r="R316" s="175">
        <f>Q316*H316</f>
        <v>0</v>
      </c>
      <c r="S316" s="175">
        <v>0</v>
      </c>
      <c r="T316" s="176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177" t="s">
        <v>192</v>
      </c>
      <c r="AT316" s="177" t="s">
        <v>159</v>
      </c>
      <c r="AU316" s="177" t="s">
        <v>84</v>
      </c>
      <c r="AY316" s="17" t="s">
        <v>158</v>
      </c>
      <c r="BE316" s="178">
        <f>IF(N316="základní",J316,0)</f>
        <v>0</v>
      </c>
      <c r="BF316" s="178">
        <f>IF(N316="snížená",J316,0)</f>
        <v>0</v>
      </c>
      <c r="BG316" s="178">
        <f>IF(N316="zákl. přenesená",J316,0)</f>
        <v>0</v>
      </c>
      <c r="BH316" s="178">
        <f>IF(N316="sníž. přenesená",J316,0)</f>
        <v>0</v>
      </c>
      <c r="BI316" s="178">
        <f>IF(N316="nulová",J316,0)</f>
        <v>0</v>
      </c>
      <c r="BJ316" s="17" t="s">
        <v>84</v>
      </c>
      <c r="BK316" s="178">
        <f>ROUND(I316*H316,2)</f>
        <v>0</v>
      </c>
      <c r="BL316" s="17" t="s">
        <v>192</v>
      </c>
      <c r="BM316" s="177" t="s">
        <v>422</v>
      </c>
    </row>
    <row r="317" s="12" customFormat="1">
      <c r="A317" s="12"/>
      <c r="B317" s="179"/>
      <c r="C317" s="12"/>
      <c r="D317" s="180" t="s">
        <v>164</v>
      </c>
      <c r="E317" s="181" t="s">
        <v>1</v>
      </c>
      <c r="F317" s="182" t="s">
        <v>423</v>
      </c>
      <c r="G317" s="12"/>
      <c r="H317" s="183">
        <v>138.71000000000001</v>
      </c>
      <c r="I317" s="184"/>
      <c r="J317" s="12"/>
      <c r="K317" s="12"/>
      <c r="L317" s="179"/>
      <c r="M317" s="185"/>
      <c r="N317" s="186"/>
      <c r="O317" s="186"/>
      <c r="P317" s="186"/>
      <c r="Q317" s="186"/>
      <c r="R317" s="186"/>
      <c r="S317" s="186"/>
      <c r="T317" s="187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T317" s="181" t="s">
        <v>164</v>
      </c>
      <c r="AU317" s="181" t="s">
        <v>84</v>
      </c>
      <c r="AV317" s="12" t="s">
        <v>86</v>
      </c>
      <c r="AW317" s="12" t="s">
        <v>34</v>
      </c>
      <c r="AX317" s="12" t="s">
        <v>77</v>
      </c>
      <c r="AY317" s="181" t="s">
        <v>158</v>
      </c>
    </row>
    <row r="318" s="13" customFormat="1">
      <c r="A318" s="13"/>
      <c r="B318" s="188"/>
      <c r="C318" s="13"/>
      <c r="D318" s="180" t="s">
        <v>164</v>
      </c>
      <c r="E318" s="189" t="s">
        <v>1</v>
      </c>
      <c r="F318" s="190" t="s">
        <v>166</v>
      </c>
      <c r="G318" s="13"/>
      <c r="H318" s="191">
        <v>138.71000000000001</v>
      </c>
      <c r="I318" s="192"/>
      <c r="J318" s="13"/>
      <c r="K318" s="13"/>
      <c r="L318" s="188"/>
      <c r="M318" s="193"/>
      <c r="N318" s="194"/>
      <c r="O318" s="194"/>
      <c r="P318" s="194"/>
      <c r="Q318" s="194"/>
      <c r="R318" s="194"/>
      <c r="S318" s="194"/>
      <c r="T318" s="195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189" t="s">
        <v>164</v>
      </c>
      <c r="AU318" s="189" t="s">
        <v>84</v>
      </c>
      <c r="AV318" s="13" t="s">
        <v>163</v>
      </c>
      <c r="AW318" s="13" t="s">
        <v>34</v>
      </c>
      <c r="AX318" s="13" t="s">
        <v>84</v>
      </c>
      <c r="AY318" s="189" t="s">
        <v>158</v>
      </c>
    </row>
    <row r="319" s="2" customFormat="1" ht="16.5" customHeight="1">
      <c r="A319" s="36"/>
      <c r="B319" s="164"/>
      <c r="C319" s="165" t="s">
        <v>293</v>
      </c>
      <c r="D319" s="165" t="s">
        <v>159</v>
      </c>
      <c r="E319" s="166" t="s">
        <v>420</v>
      </c>
      <c r="F319" s="167" t="s">
        <v>421</v>
      </c>
      <c r="G319" s="168" t="s">
        <v>203</v>
      </c>
      <c r="H319" s="169">
        <v>138.71000000000001</v>
      </c>
      <c r="I319" s="170"/>
      <c r="J319" s="171">
        <f>ROUND(I319*H319,2)</f>
        <v>0</v>
      </c>
      <c r="K319" s="172"/>
      <c r="L319" s="37"/>
      <c r="M319" s="173" t="s">
        <v>1</v>
      </c>
      <c r="N319" s="174" t="s">
        <v>42</v>
      </c>
      <c r="O319" s="75"/>
      <c r="P319" s="175">
        <f>O319*H319</f>
        <v>0</v>
      </c>
      <c r="Q319" s="175">
        <v>0</v>
      </c>
      <c r="R319" s="175">
        <f>Q319*H319</f>
        <v>0</v>
      </c>
      <c r="S319" s="175">
        <v>0</v>
      </c>
      <c r="T319" s="176">
        <f>S319*H319</f>
        <v>0</v>
      </c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R319" s="177" t="s">
        <v>192</v>
      </c>
      <c r="AT319" s="177" t="s">
        <v>159</v>
      </c>
      <c r="AU319" s="177" t="s">
        <v>84</v>
      </c>
      <c r="AY319" s="17" t="s">
        <v>158</v>
      </c>
      <c r="BE319" s="178">
        <f>IF(N319="základní",J319,0)</f>
        <v>0</v>
      </c>
      <c r="BF319" s="178">
        <f>IF(N319="snížená",J319,0)</f>
        <v>0</v>
      </c>
      <c r="BG319" s="178">
        <f>IF(N319="zákl. přenesená",J319,0)</f>
        <v>0</v>
      </c>
      <c r="BH319" s="178">
        <f>IF(N319="sníž. přenesená",J319,0)</f>
        <v>0</v>
      </c>
      <c r="BI319" s="178">
        <f>IF(N319="nulová",J319,0)</f>
        <v>0</v>
      </c>
      <c r="BJ319" s="17" t="s">
        <v>84</v>
      </c>
      <c r="BK319" s="178">
        <f>ROUND(I319*H319,2)</f>
        <v>0</v>
      </c>
      <c r="BL319" s="17" t="s">
        <v>192</v>
      </c>
      <c r="BM319" s="177" t="s">
        <v>424</v>
      </c>
    </row>
    <row r="320" s="12" customFormat="1">
      <c r="A320" s="12"/>
      <c r="B320" s="179"/>
      <c r="C320" s="12"/>
      <c r="D320" s="180" t="s">
        <v>164</v>
      </c>
      <c r="E320" s="181" t="s">
        <v>1</v>
      </c>
      <c r="F320" s="182" t="s">
        <v>423</v>
      </c>
      <c r="G320" s="12"/>
      <c r="H320" s="183">
        <v>138.71000000000001</v>
      </c>
      <c r="I320" s="184"/>
      <c r="J320" s="12"/>
      <c r="K320" s="12"/>
      <c r="L320" s="179"/>
      <c r="M320" s="185"/>
      <c r="N320" s="186"/>
      <c r="O320" s="186"/>
      <c r="P320" s="186"/>
      <c r="Q320" s="186"/>
      <c r="R320" s="186"/>
      <c r="S320" s="186"/>
      <c r="T320" s="187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T320" s="181" t="s">
        <v>164</v>
      </c>
      <c r="AU320" s="181" t="s">
        <v>84</v>
      </c>
      <c r="AV320" s="12" t="s">
        <v>86</v>
      </c>
      <c r="AW320" s="12" t="s">
        <v>34</v>
      </c>
      <c r="AX320" s="12" t="s">
        <v>77</v>
      </c>
      <c r="AY320" s="181" t="s">
        <v>158</v>
      </c>
    </row>
    <row r="321" s="13" customFormat="1">
      <c r="A321" s="13"/>
      <c r="B321" s="188"/>
      <c r="C321" s="13"/>
      <c r="D321" s="180" t="s">
        <v>164</v>
      </c>
      <c r="E321" s="189" t="s">
        <v>1</v>
      </c>
      <c r="F321" s="190" t="s">
        <v>166</v>
      </c>
      <c r="G321" s="13"/>
      <c r="H321" s="191">
        <v>138.71000000000001</v>
      </c>
      <c r="I321" s="192"/>
      <c r="J321" s="13"/>
      <c r="K321" s="13"/>
      <c r="L321" s="188"/>
      <c r="M321" s="193"/>
      <c r="N321" s="194"/>
      <c r="O321" s="194"/>
      <c r="P321" s="194"/>
      <c r="Q321" s="194"/>
      <c r="R321" s="194"/>
      <c r="S321" s="194"/>
      <c r="T321" s="19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189" t="s">
        <v>164</v>
      </c>
      <c r="AU321" s="189" t="s">
        <v>84</v>
      </c>
      <c r="AV321" s="13" t="s">
        <v>163</v>
      </c>
      <c r="AW321" s="13" t="s">
        <v>34</v>
      </c>
      <c r="AX321" s="13" t="s">
        <v>84</v>
      </c>
      <c r="AY321" s="189" t="s">
        <v>158</v>
      </c>
    </row>
    <row r="322" s="2" customFormat="1" ht="24.15" customHeight="1">
      <c r="A322" s="36"/>
      <c r="B322" s="164"/>
      <c r="C322" s="165" t="s">
        <v>425</v>
      </c>
      <c r="D322" s="165" t="s">
        <v>159</v>
      </c>
      <c r="E322" s="166" t="s">
        <v>426</v>
      </c>
      <c r="F322" s="167" t="s">
        <v>427</v>
      </c>
      <c r="G322" s="168" t="s">
        <v>203</v>
      </c>
      <c r="H322" s="169">
        <v>115</v>
      </c>
      <c r="I322" s="170"/>
      <c r="J322" s="171">
        <f>ROUND(I322*H322,2)</f>
        <v>0</v>
      </c>
      <c r="K322" s="172"/>
      <c r="L322" s="37"/>
      <c r="M322" s="173" t="s">
        <v>1</v>
      </c>
      <c r="N322" s="174" t="s">
        <v>42</v>
      </c>
      <c r="O322" s="75"/>
      <c r="P322" s="175">
        <f>O322*H322</f>
        <v>0</v>
      </c>
      <c r="Q322" s="175">
        <v>0</v>
      </c>
      <c r="R322" s="175">
        <f>Q322*H322</f>
        <v>0</v>
      </c>
      <c r="S322" s="175">
        <v>0</v>
      </c>
      <c r="T322" s="176">
        <f>S322*H322</f>
        <v>0</v>
      </c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R322" s="177" t="s">
        <v>192</v>
      </c>
      <c r="AT322" s="177" t="s">
        <v>159</v>
      </c>
      <c r="AU322" s="177" t="s">
        <v>84</v>
      </c>
      <c r="AY322" s="17" t="s">
        <v>158</v>
      </c>
      <c r="BE322" s="178">
        <f>IF(N322="základní",J322,0)</f>
        <v>0</v>
      </c>
      <c r="BF322" s="178">
        <f>IF(N322="snížená",J322,0)</f>
        <v>0</v>
      </c>
      <c r="BG322" s="178">
        <f>IF(N322="zákl. přenesená",J322,0)</f>
        <v>0</v>
      </c>
      <c r="BH322" s="178">
        <f>IF(N322="sníž. přenesená",J322,0)</f>
        <v>0</v>
      </c>
      <c r="BI322" s="178">
        <f>IF(N322="nulová",J322,0)</f>
        <v>0</v>
      </c>
      <c r="BJ322" s="17" t="s">
        <v>84</v>
      </c>
      <c r="BK322" s="178">
        <f>ROUND(I322*H322,2)</f>
        <v>0</v>
      </c>
      <c r="BL322" s="17" t="s">
        <v>192</v>
      </c>
      <c r="BM322" s="177" t="s">
        <v>428</v>
      </c>
    </row>
    <row r="323" s="12" customFormat="1">
      <c r="A323" s="12"/>
      <c r="B323" s="179"/>
      <c r="C323" s="12"/>
      <c r="D323" s="180" t="s">
        <v>164</v>
      </c>
      <c r="E323" s="181" t="s">
        <v>1</v>
      </c>
      <c r="F323" s="182" t="s">
        <v>429</v>
      </c>
      <c r="G323" s="12"/>
      <c r="H323" s="183">
        <v>115</v>
      </c>
      <c r="I323" s="184"/>
      <c r="J323" s="12"/>
      <c r="K323" s="12"/>
      <c r="L323" s="179"/>
      <c r="M323" s="185"/>
      <c r="N323" s="186"/>
      <c r="O323" s="186"/>
      <c r="P323" s="186"/>
      <c r="Q323" s="186"/>
      <c r="R323" s="186"/>
      <c r="S323" s="186"/>
      <c r="T323" s="187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T323" s="181" t="s">
        <v>164</v>
      </c>
      <c r="AU323" s="181" t="s">
        <v>84</v>
      </c>
      <c r="AV323" s="12" t="s">
        <v>86</v>
      </c>
      <c r="AW323" s="12" t="s">
        <v>34</v>
      </c>
      <c r="AX323" s="12" t="s">
        <v>77</v>
      </c>
      <c r="AY323" s="181" t="s">
        <v>158</v>
      </c>
    </row>
    <row r="324" s="13" customFormat="1">
      <c r="A324" s="13"/>
      <c r="B324" s="188"/>
      <c r="C324" s="13"/>
      <c r="D324" s="180" t="s">
        <v>164</v>
      </c>
      <c r="E324" s="189" t="s">
        <v>1</v>
      </c>
      <c r="F324" s="190" t="s">
        <v>166</v>
      </c>
      <c r="G324" s="13"/>
      <c r="H324" s="191">
        <v>115</v>
      </c>
      <c r="I324" s="192"/>
      <c r="J324" s="13"/>
      <c r="K324" s="13"/>
      <c r="L324" s="188"/>
      <c r="M324" s="193"/>
      <c r="N324" s="194"/>
      <c r="O324" s="194"/>
      <c r="P324" s="194"/>
      <c r="Q324" s="194"/>
      <c r="R324" s="194"/>
      <c r="S324" s="194"/>
      <c r="T324" s="195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189" t="s">
        <v>164</v>
      </c>
      <c r="AU324" s="189" t="s">
        <v>84</v>
      </c>
      <c r="AV324" s="13" t="s">
        <v>163</v>
      </c>
      <c r="AW324" s="13" t="s">
        <v>34</v>
      </c>
      <c r="AX324" s="13" t="s">
        <v>84</v>
      </c>
      <c r="AY324" s="189" t="s">
        <v>158</v>
      </c>
    </row>
    <row r="325" s="2" customFormat="1" ht="16.5" customHeight="1">
      <c r="A325" s="36"/>
      <c r="B325" s="164"/>
      <c r="C325" s="165" t="s">
        <v>296</v>
      </c>
      <c r="D325" s="165" t="s">
        <v>159</v>
      </c>
      <c r="E325" s="166" t="s">
        <v>430</v>
      </c>
      <c r="F325" s="167" t="s">
        <v>431</v>
      </c>
      <c r="G325" s="168" t="s">
        <v>203</v>
      </c>
      <c r="H325" s="169">
        <v>126.5</v>
      </c>
      <c r="I325" s="170"/>
      <c r="J325" s="171">
        <f>ROUND(I325*H325,2)</f>
        <v>0</v>
      </c>
      <c r="K325" s="172"/>
      <c r="L325" s="37"/>
      <c r="M325" s="173" t="s">
        <v>1</v>
      </c>
      <c r="N325" s="174" t="s">
        <v>42</v>
      </c>
      <c r="O325" s="75"/>
      <c r="P325" s="175">
        <f>O325*H325</f>
        <v>0</v>
      </c>
      <c r="Q325" s="175">
        <v>0</v>
      </c>
      <c r="R325" s="175">
        <f>Q325*H325</f>
        <v>0</v>
      </c>
      <c r="S325" s="175">
        <v>0</v>
      </c>
      <c r="T325" s="176">
        <f>S325*H325</f>
        <v>0</v>
      </c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R325" s="177" t="s">
        <v>192</v>
      </c>
      <c r="AT325" s="177" t="s">
        <v>159</v>
      </c>
      <c r="AU325" s="177" t="s">
        <v>84</v>
      </c>
      <c r="AY325" s="17" t="s">
        <v>158</v>
      </c>
      <c r="BE325" s="178">
        <f>IF(N325="základní",J325,0)</f>
        <v>0</v>
      </c>
      <c r="BF325" s="178">
        <f>IF(N325="snížená",J325,0)</f>
        <v>0</v>
      </c>
      <c r="BG325" s="178">
        <f>IF(N325="zákl. přenesená",J325,0)</f>
        <v>0</v>
      </c>
      <c r="BH325" s="178">
        <f>IF(N325="sníž. přenesená",J325,0)</f>
        <v>0</v>
      </c>
      <c r="BI325" s="178">
        <f>IF(N325="nulová",J325,0)</f>
        <v>0</v>
      </c>
      <c r="BJ325" s="17" t="s">
        <v>84</v>
      </c>
      <c r="BK325" s="178">
        <f>ROUND(I325*H325,2)</f>
        <v>0</v>
      </c>
      <c r="BL325" s="17" t="s">
        <v>192</v>
      </c>
      <c r="BM325" s="177" t="s">
        <v>432</v>
      </c>
    </row>
    <row r="326" s="12" customFormat="1">
      <c r="A326" s="12"/>
      <c r="B326" s="179"/>
      <c r="C326" s="12"/>
      <c r="D326" s="180" t="s">
        <v>164</v>
      </c>
      <c r="E326" s="181" t="s">
        <v>1</v>
      </c>
      <c r="F326" s="182" t="s">
        <v>433</v>
      </c>
      <c r="G326" s="12"/>
      <c r="H326" s="183">
        <v>126.50000000000001</v>
      </c>
      <c r="I326" s="184"/>
      <c r="J326" s="12"/>
      <c r="K326" s="12"/>
      <c r="L326" s="179"/>
      <c r="M326" s="185"/>
      <c r="N326" s="186"/>
      <c r="O326" s="186"/>
      <c r="P326" s="186"/>
      <c r="Q326" s="186"/>
      <c r="R326" s="186"/>
      <c r="S326" s="186"/>
      <c r="T326" s="187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T326" s="181" t="s">
        <v>164</v>
      </c>
      <c r="AU326" s="181" t="s">
        <v>84</v>
      </c>
      <c r="AV326" s="12" t="s">
        <v>86</v>
      </c>
      <c r="AW326" s="12" t="s">
        <v>34</v>
      </c>
      <c r="AX326" s="12" t="s">
        <v>77</v>
      </c>
      <c r="AY326" s="181" t="s">
        <v>158</v>
      </c>
    </row>
    <row r="327" s="13" customFormat="1">
      <c r="A327" s="13"/>
      <c r="B327" s="188"/>
      <c r="C327" s="13"/>
      <c r="D327" s="180" t="s">
        <v>164</v>
      </c>
      <c r="E327" s="189" t="s">
        <v>1</v>
      </c>
      <c r="F327" s="190" t="s">
        <v>166</v>
      </c>
      <c r="G327" s="13"/>
      <c r="H327" s="191">
        <v>126.50000000000001</v>
      </c>
      <c r="I327" s="192"/>
      <c r="J327" s="13"/>
      <c r="K327" s="13"/>
      <c r="L327" s="188"/>
      <c r="M327" s="193"/>
      <c r="N327" s="194"/>
      <c r="O327" s="194"/>
      <c r="P327" s="194"/>
      <c r="Q327" s="194"/>
      <c r="R327" s="194"/>
      <c r="S327" s="194"/>
      <c r="T327" s="19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189" t="s">
        <v>164</v>
      </c>
      <c r="AU327" s="189" t="s">
        <v>84</v>
      </c>
      <c r="AV327" s="13" t="s">
        <v>163</v>
      </c>
      <c r="AW327" s="13" t="s">
        <v>34</v>
      </c>
      <c r="AX327" s="13" t="s">
        <v>84</v>
      </c>
      <c r="AY327" s="189" t="s">
        <v>158</v>
      </c>
    </row>
    <row r="328" s="2" customFormat="1" ht="24.15" customHeight="1">
      <c r="A328" s="36"/>
      <c r="B328" s="164"/>
      <c r="C328" s="165" t="s">
        <v>434</v>
      </c>
      <c r="D328" s="165" t="s">
        <v>159</v>
      </c>
      <c r="E328" s="166" t="s">
        <v>435</v>
      </c>
      <c r="F328" s="167" t="s">
        <v>436</v>
      </c>
      <c r="G328" s="168" t="s">
        <v>203</v>
      </c>
      <c r="H328" s="169">
        <v>102.7</v>
      </c>
      <c r="I328" s="170"/>
      <c r="J328" s="171">
        <f>ROUND(I328*H328,2)</f>
        <v>0</v>
      </c>
      <c r="K328" s="172"/>
      <c r="L328" s="37"/>
      <c r="M328" s="173" t="s">
        <v>1</v>
      </c>
      <c r="N328" s="174" t="s">
        <v>42</v>
      </c>
      <c r="O328" s="75"/>
      <c r="P328" s="175">
        <f>O328*H328</f>
        <v>0</v>
      </c>
      <c r="Q328" s="175">
        <v>0</v>
      </c>
      <c r="R328" s="175">
        <f>Q328*H328</f>
        <v>0</v>
      </c>
      <c r="S328" s="175">
        <v>0</v>
      </c>
      <c r="T328" s="176">
        <f>S328*H328</f>
        <v>0</v>
      </c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R328" s="177" t="s">
        <v>192</v>
      </c>
      <c r="AT328" s="177" t="s">
        <v>159</v>
      </c>
      <c r="AU328" s="177" t="s">
        <v>84</v>
      </c>
      <c r="AY328" s="17" t="s">
        <v>158</v>
      </c>
      <c r="BE328" s="178">
        <f>IF(N328="základní",J328,0)</f>
        <v>0</v>
      </c>
      <c r="BF328" s="178">
        <f>IF(N328="snížená",J328,0)</f>
        <v>0</v>
      </c>
      <c r="BG328" s="178">
        <f>IF(N328="zákl. přenesená",J328,0)</f>
        <v>0</v>
      </c>
      <c r="BH328" s="178">
        <f>IF(N328="sníž. přenesená",J328,0)</f>
        <v>0</v>
      </c>
      <c r="BI328" s="178">
        <f>IF(N328="nulová",J328,0)</f>
        <v>0</v>
      </c>
      <c r="BJ328" s="17" t="s">
        <v>84</v>
      </c>
      <c r="BK328" s="178">
        <f>ROUND(I328*H328,2)</f>
        <v>0</v>
      </c>
      <c r="BL328" s="17" t="s">
        <v>192</v>
      </c>
      <c r="BM328" s="177" t="s">
        <v>437</v>
      </c>
    </row>
    <row r="329" s="12" customFormat="1">
      <c r="A329" s="12"/>
      <c r="B329" s="179"/>
      <c r="C329" s="12"/>
      <c r="D329" s="180" t="s">
        <v>164</v>
      </c>
      <c r="E329" s="181" t="s">
        <v>1</v>
      </c>
      <c r="F329" s="182" t="s">
        <v>330</v>
      </c>
      <c r="G329" s="12"/>
      <c r="H329" s="183">
        <v>102.7</v>
      </c>
      <c r="I329" s="184"/>
      <c r="J329" s="12"/>
      <c r="K329" s="12"/>
      <c r="L329" s="179"/>
      <c r="M329" s="185"/>
      <c r="N329" s="186"/>
      <c r="O329" s="186"/>
      <c r="P329" s="186"/>
      <c r="Q329" s="186"/>
      <c r="R329" s="186"/>
      <c r="S329" s="186"/>
      <c r="T329" s="187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T329" s="181" t="s">
        <v>164</v>
      </c>
      <c r="AU329" s="181" t="s">
        <v>84</v>
      </c>
      <c r="AV329" s="12" t="s">
        <v>86</v>
      </c>
      <c r="AW329" s="12" t="s">
        <v>34</v>
      </c>
      <c r="AX329" s="12" t="s">
        <v>77</v>
      </c>
      <c r="AY329" s="181" t="s">
        <v>158</v>
      </c>
    </row>
    <row r="330" s="13" customFormat="1">
      <c r="A330" s="13"/>
      <c r="B330" s="188"/>
      <c r="C330" s="13"/>
      <c r="D330" s="180" t="s">
        <v>164</v>
      </c>
      <c r="E330" s="189" t="s">
        <v>1</v>
      </c>
      <c r="F330" s="190" t="s">
        <v>166</v>
      </c>
      <c r="G330" s="13"/>
      <c r="H330" s="191">
        <v>102.7</v>
      </c>
      <c r="I330" s="192"/>
      <c r="J330" s="13"/>
      <c r="K330" s="13"/>
      <c r="L330" s="188"/>
      <c r="M330" s="193"/>
      <c r="N330" s="194"/>
      <c r="O330" s="194"/>
      <c r="P330" s="194"/>
      <c r="Q330" s="194"/>
      <c r="R330" s="194"/>
      <c r="S330" s="194"/>
      <c r="T330" s="195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189" t="s">
        <v>164</v>
      </c>
      <c r="AU330" s="189" t="s">
        <v>84</v>
      </c>
      <c r="AV330" s="13" t="s">
        <v>163</v>
      </c>
      <c r="AW330" s="13" t="s">
        <v>34</v>
      </c>
      <c r="AX330" s="13" t="s">
        <v>84</v>
      </c>
      <c r="AY330" s="189" t="s">
        <v>158</v>
      </c>
    </row>
    <row r="331" s="2" customFormat="1" ht="21.75" customHeight="1">
      <c r="A331" s="36"/>
      <c r="B331" s="164"/>
      <c r="C331" s="165" t="s">
        <v>273</v>
      </c>
      <c r="D331" s="165" t="s">
        <v>159</v>
      </c>
      <c r="E331" s="166" t="s">
        <v>438</v>
      </c>
      <c r="F331" s="167" t="s">
        <v>439</v>
      </c>
      <c r="G331" s="168" t="s">
        <v>162</v>
      </c>
      <c r="H331" s="169">
        <v>7.9080000000000004</v>
      </c>
      <c r="I331" s="170"/>
      <c r="J331" s="171">
        <f>ROUND(I331*H331,2)</f>
        <v>0</v>
      </c>
      <c r="K331" s="172"/>
      <c r="L331" s="37"/>
      <c r="M331" s="173" t="s">
        <v>1</v>
      </c>
      <c r="N331" s="174" t="s">
        <v>42</v>
      </c>
      <c r="O331" s="75"/>
      <c r="P331" s="175">
        <f>O331*H331</f>
        <v>0</v>
      </c>
      <c r="Q331" s="175">
        <v>0</v>
      </c>
      <c r="R331" s="175">
        <f>Q331*H331</f>
        <v>0</v>
      </c>
      <c r="S331" s="175">
        <v>0</v>
      </c>
      <c r="T331" s="176">
        <f>S331*H331</f>
        <v>0</v>
      </c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R331" s="177" t="s">
        <v>192</v>
      </c>
      <c r="AT331" s="177" t="s">
        <v>159</v>
      </c>
      <c r="AU331" s="177" t="s">
        <v>84</v>
      </c>
      <c r="AY331" s="17" t="s">
        <v>158</v>
      </c>
      <c r="BE331" s="178">
        <f>IF(N331="základní",J331,0)</f>
        <v>0</v>
      </c>
      <c r="BF331" s="178">
        <f>IF(N331="snížená",J331,0)</f>
        <v>0</v>
      </c>
      <c r="BG331" s="178">
        <f>IF(N331="zákl. přenesená",J331,0)</f>
        <v>0</v>
      </c>
      <c r="BH331" s="178">
        <f>IF(N331="sníž. přenesená",J331,0)</f>
        <v>0</v>
      </c>
      <c r="BI331" s="178">
        <f>IF(N331="nulová",J331,0)</f>
        <v>0</v>
      </c>
      <c r="BJ331" s="17" t="s">
        <v>84</v>
      </c>
      <c r="BK331" s="178">
        <f>ROUND(I331*H331,2)</f>
        <v>0</v>
      </c>
      <c r="BL331" s="17" t="s">
        <v>192</v>
      </c>
      <c r="BM331" s="177" t="s">
        <v>440</v>
      </c>
    </row>
    <row r="332" s="12" customFormat="1">
      <c r="A332" s="12"/>
      <c r="B332" s="179"/>
      <c r="C332" s="12"/>
      <c r="D332" s="180" t="s">
        <v>164</v>
      </c>
      <c r="E332" s="181" t="s">
        <v>1</v>
      </c>
      <c r="F332" s="182" t="s">
        <v>441</v>
      </c>
      <c r="G332" s="12"/>
      <c r="H332" s="183">
        <v>7.9079000000000015</v>
      </c>
      <c r="I332" s="184"/>
      <c r="J332" s="12"/>
      <c r="K332" s="12"/>
      <c r="L332" s="179"/>
      <c r="M332" s="185"/>
      <c r="N332" s="186"/>
      <c r="O332" s="186"/>
      <c r="P332" s="186"/>
      <c r="Q332" s="186"/>
      <c r="R332" s="186"/>
      <c r="S332" s="186"/>
      <c r="T332" s="187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T332" s="181" t="s">
        <v>164</v>
      </c>
      <c r="AU332" s="181" t="s">
        <v>84</v>
      </c>
      <c r="AV332" s="12" t="s">
        <v>86</v>
      </c>
      <c r="AW332" s="12" t="s">
        <v>34</v>
      </c>
      <c r="AX332" s="12" t="s">
        <v>77</v>
      </c>
      <c r="AY332" s="181" t="s">
        <v>158</v>
      </c>
    </row>
    <row r="333" s="13" customFormat="1">
      <c r="A333" s="13"/>
      <c r="B333" s="188"/>
      <c r="C333" s="13"/>
      <c r="D333" s="180" t="s">
        <v>164</v>
      </c>
      <c r="E333" s="189" t="s">
        <v>1</v>
      </c>
      <c r="F333" s="190" t="s">
        <v>166</v>
      </c>
      <c r="G333" s="13"/>
      <c r="H333" s="191">
        <v>7.9079000000000015</v>
      </c>
      <c r="I333" s="192"/>
      <c r="J333" s="13"/>
      <c r="K333" s="13"/>
      <c r="L333" s="188"/>
      <c r="M333" s="193"/>
      <c r="N333" s="194"/>
      <c r="O333" s="194"/>
      <c r="P333" s="194"/>
      <c r="Q333" s="194"/>
      <c r="R333" s="194"/>
      <c r="S333" s="194"/>
      <c r="T333" s="195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189" t="s">
        <v>164</v>
      </c>
      <c r="AU333" s="189" t="s">
        <v>84</v>
      </c>
      <c r="AV333" s="13" t="s">
        <v>163</v>
      </c>
      <c r="AW333" s="13" t="s">
        <v>34</v>
      </c>
      <c r="AX333" s="13" t="s">
        <v>84</v>
      </c>
      <c r="AY333" s="189" t="s">
        <v>158</v>
      </c>
    </row>
    <row r="334" s="2" customFormat="1" ht="16.5" customHeight="1">
      <c r="A334" s="36"/>
      <c r="B334" s="164"/>
      <c r="C334" s="165" t="s">
        <v>284</v>
      </c>
      <c r="D334" s="165" t="s">
        <v>159</v>
      </c>
      <c r="E334" s="166" t="s">
        <v>442</v>
      </c>
      <c r="F334" s="167" t="s">
        <v>443</v>
      </c>
      <c r="G334" s="168" t="s">
        <v>203</v>
      </c>
      <c r="H334" s="169">
        <v>102.7</v>
      </c>
      <c r="I334" s="170"/>
      <c r="J334" s="171">
        <f>ROUND(I334*H334,2)</f>
        <v>0</v>
      </c>
      <c r="K334" s="172"/>
      <c r="L334" s="37"/>
      <c r="M334" s="173" t="s">
        <v>1</v>
      </c>
      <c r="N334" s="174" t="s">
        <v>42</v>
      </c>
      <c r="O334" s="75"/>
      <c r="P334" s="175">
        <f>O334*H334</f>
        <v>0</v>
      </c>
      <c r="Q334" s="175">
        <v>0</v>
      </c>
      <c r="R334" s="175">
        <f>Q334*H334</f>
        <v>0</v>
      </c>
      <c r="S334" s="175">
        <v>0</v>
      </c>
      <c r="T334" s="176">
        <f>S334*H334</f>
        <v>0</v>
      </c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R334" s="177" t="s">
        <v>192</v>
      </c>
      <c r="AT334" s="177" t="s">
        <v>159</v>
      </c>
      <c r="AU334" s="177" t="s">
        <v>84</v>
      </c>
      <c r="AY334" s="17" t="s">
        <v>158</v>
      </c>
      <c r="BE334" s="178">
        <f>IF(N334="základní",J334,0)</f>
        <v>0</v>
      </c>
      <c r="BF334" s="178">
        <f>IF(N334="snížená",J334,0)</f>
        <v>0</v>
      </c>
      <c r="BG334" s="178">
        <f>IF(N334="zákl. přenesená",J334,0)</f>
        <v>0</v>
      </c>
      <c r="BH334" s="178">
        <f>IF(N334="sníž. přenesená",J334,0)</f>
        <v>0</v>
      </c>
      <c r="BI334" s="178">
        <f>IF(N334="nulová",J334,0)</f>
        <v>0</v>
      </c>
      <c r="BJ334" s="17" t="s">
        <v>84</v>
      </c>
      <c r="BK334" s="178">
        <f>ROUND(I334*H334,2)</f>
        <v>0</v>
      </c>
      <c r="BL334" s="17" t="s">
        <v>192</v>
      </c>
      <c r="BM334" s="177" t="s">
        <v>444</v>
      </c>
    </row>
    <row r="335" s="12" customFormat="1">
      <c r="A335" s="12"/>
      <c r="B335" s="179"/>
      <c r="C335" s="12"/>
      <c r="D335" s="180" t="s">
        <v>164</v>
      </c>
      <c r="E335" s="181" t="s">
        <v>1</v>
      </c>
      <c r="F335" s="182" t="s">
        <v>330</v>
      </c>
      <c r="G335" s="12"/>
      <c r="H335" s="183">
        <v>102.7</v>
      </c>
      <c r="I335" s="184"/>
      <c r="J335" s="12"/>
      <c r="K335" s="12"/>
      <c r="L335" s="179"/>
      <c r="M335" s="185"/>
      <c r="N335" s="186"/>
      <c r="O335" s="186"/>
      <c r="P335" s="186"/>
      <c r="Q335" s="186"/>
      <c r="R335" s="186"/>
      <c r="S335" s="186"/>
      <c r="T335" s="187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T335" s="181" t="s">
        <v>164</v>
      </c>
      <c r="AU335" s="181" t="s">
        <v>84</v>
      </c>
      <c r="AV335" s="12" t="s">
        <v>86</v>
      </c>
      <c r="AW335" s="12" t="s">
        <v>34</v>
      </c>
      <c r="AX335" s="12" t="s">
        <v>77</v>
      </c>
      <c r="AY335" s="181" t="s">
        <v>158</v>
      </c>
    </row>
    <row r="336" s="13" customFormat="1">
      <c r="A336" s="13"/>
      <c r="B336" s="188"/>
      <c r="C336" s="13"/>
      <c r="D336" s="180" t="s">
        <v>164</v>
      </c>
      <c r="E336" s="189" t="s">
        <v>1</v>
      </c>
      <c r="F336" s="190" t="s">
        <v>166</v>
      </c>
      <c r="G336" s="13"/>
      <c r="H336" s="191">
        <v>102.7</v>
      </c>
      <c r="I336" s="192"/>
      <c r="J336" s="13"/>
      <c r="K336" s="13"/>
      <c r="L336" s="188"/>
      <c r="M336" s="193"/>
      <c r="N336" s="194"/>
      <c r="O336" s="194"/>
      <c r="P336" s="194"/>
      <c r="Q336" s="194"/>
      <c r="R336" s="194"/>
      <c r="S336" s="194"/>
      <c r="T336" s="195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189" t="s">
        <v>164</v>
      </c>
      <c r="AU336" s="189" t="s">
        <v>84</v>
      </c>
      <c r="AV336" s="13" t="s">
        <v>163</v>
      </c>
      <c r="AW336" s="13" t="s">
        <v>34</v>
      </c>
      <c r="AX336" s="13" t="s">
        <v>84</v>
      </c>
      <c r="AY336" s="189" t="s">
        <v>158</v>
      </c>
    </row>
    <row r="337" s="2" customFormat="1" ht="16.5" customHeight="1">
      <c r="A337" s="36"/>
      <c r="B337" s="164"/>
      <c r="C337" s="165" t="s">
        <v>305</v>
      </c>
      <c r="D337" s="165" t="s">
        <v>159</v>
      </c>
      <c r="E337" s="166" t="s">
        <v>445</v>
      </c>
      <c r="F337" s="167" t="s">
        <v>446</v>
      </c>
      <c r="G337" s="168" t="s">
        <v>362</v>
      </c>
      <c r="H337" s="196"/>
      <c r="I337" s="170"/>
      <c r="J337" s="171">
        <f>ROUND(I337*H337,2)</f>
        <v>0</v>
      </c>
      <c r="K337" s="172"/>
      <c r="L337" s="37"/>
      <c r="M337" s="173" t="s">
        <v>1</v>
      </c>
      <c r="N337" s="174" t="s">
        <v>42</v>
      </c>
      <c r="O337" s="75"/>
      <c r="P337" s="175">
        <f>O337*H337</f>
        <v>0</v>
      </c>
      <c r="Q337" s="175">
        <v>0</v>
      </c>
      <c r="R337" s="175">
        <f>Q337*H337</f>
        <v>0</v>
      </c>
      <c r="S337" s="175">
        <v>0</v>
      </c>
      <c r="T337" s="176">
        <f>S337*H337</f>
        <v>0</v>
      </c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R337" s="177" t="s">
        <v>192</v>
      </c>
      <c r="AT337" s="177" t="s">
        <v>159</v>
      </c>
      <c r="AU337" s="177" t="s">
        <v>84</v>
      </c>
      <c r="AY337" s="17" t="s">
        <v>158</v>
      </c>
      <c r="BE337" s="178">
        <f>IF(N337="základní",J337,0)</f>
        <v>0</v>
      </c>
      <c r="BF337" s="178">
        <f>IF(N337="snížená",J337,0)</f>
        <v>0</v>
      </c>
      <c r="BG337" s="178">
        <f>IF(N337="zákl. přenesená",J337,0)</f>
        <v>0</v>
      </c>
      <c r="BH337" s="178">
        <f>IF(N337="sníž. přenesená",J337,0)</f>
        <v>0</v>
      </c>
      <c r="BI337" s="178">
        <f>IF(N337="nulová",J337,0)</f>
        <v>0</v>
      </c>
      <c r="BJ337" s="17" t="s">
        <v>84</v>
      </c>
      <c r="BK337" s="178">
        <f>ROUND(I337*H337,2)</f>
        <v>0</v>
      </c>
      <c r="BL337" s="17" t="s">
        <v>192</v>
      </c>
      <c r="BM337" s="177" t="s">
        <v>447</v>
      </c>
    </row>
    <row r="338" s="11" customFormat="1" ht="25.92" customHeight="1">
      <c r="A338" s="11"/>
      <c r="B338" s="153"/>
      <c r="C338" s="11"/>
      <c r="D338" s="154" t="s">
        <v>76</v>
      </c>
      <c r="E338" s="155" t="s">
        <v>448</v>
      </c>
      <c r="F338" s="155" t="s">
        <v>449</v>
      </c>
      <c r="G338" s="11"/>
      <c r="H338" s="11"/>
      <c r="I338" s="156"/>
      <c r="J338" s="157">
        <f>BK338</f>
        <v>0</v>
      </c>
      <c r="K338" s="11"/>
      <c r="L338" s="153"/>
      <c r="M338" s="158"/>
      <c r="N338" s="159"/>
      <c r="O338" s="159"/>
      <c r="P338" s="160">
        <f>P339</f>
        <v>0</v>
      </c>
      <c r="Q338" s="159"/>
      <c r="R338" s="160">
        <f>R339</f>
        <v>0</v>
      </c>
      <c r="S338" s="159"/>
      <c r="T338" s="161">
        <f>T339</f>
        <v>0</v>
      </c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R338" s="154" t="s">
        <v>86</v>
      </c>
      <c r="AT338" s="162" t="s">
        <v>76</v>
      </c>
      <c r="AU338" s="162" t="s">
        <v>77</v>
      </c>
      <c r="AY338" s="154" t="s">
        <v>158</v>
      </c>
      <c r="BK338" s="163">
        <f>BK339</f>
        <v>0</v>
      </c>
    </row>
    <row r="339" s="2" customFormat="1" ht="16.5" customHeight="1">
      <c r="A339" s="36"/>
      <c r="B339" s="164"/>
      <c r="C339" s="165" t="s">
        <v>450</v>
      </c>
      <c r="D339" s="165" t="s">
        <v>159</v>
      </c>
      <c r="E339" s="166" t="s">
        <v>451</v>
      </c>
      <c r="F339" s="167" t="s">
        <v>452</v>
      </c>
      <c r="G339" s="168" t="s">
        <v>252</v>
      </c>
      <c r="H339" s="169">
        <v>4</v>
      </c>
      <c r="I339" s="170"/>
      <c r="J339" s="171">
        <f>ROUND(I339*H339,2)</f>
        <v>0</v>
      </c>
      <c r="K339" s="172"/>
      <c r="L339" s="37"/>
      <c r="M339" s="173" t="s">
        <v>1</v>
      </c>
      <c r="N339" s="174" t="s">
        <v>42</v>
      </c>
      <c r="O339" s="75"/>
      <c r="P339" s="175">
        <f>O339*H339</f>
        <v>0</v>
      </c>
      <c r="Q339" s="175">
        <v>0</v>
      </c>
      <c r="R339" s="175">
        <f>Q339*H339</f>
        <v>0</v>
      </c>
      <c r="S339" s="175">
        <v>0</v>
      </c>
      <c r="T339" s="176">
        <f>S339*H339</f>
        <v>0</v>
      </c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R339" s="177" t="s">
        <v>192</v>
      </c>
      <c r="AT339" s="177" t="s">
        <v>159</v>
      </c>
      <c r="AU339" s="177" t="s">
        <v>84</v>
      </c>
      <c r="AY339" s="17" t="s">
        <v>158</v>
      </c>
      <c r="BE339" s="178">
        <f>IF(N339="základní",J339,0)</f>
        <v>0</v>
      </c>
      <c r="BF339" s="178">
        <f>IF(N339="snížená",J339,0)</f>
        <v>0</v>
      </c>
      <c r="BG339" s="178">
        <f>IF(N339="zákl. přenesená",J339,0)</f>
        <v>0</v>
      </c>
      <c r="BH339" s="178">
        <f>IF(N339="sníž. přenesená",J339,0)</f>
        <v>0</v>
      </c>
      <c r="BI339" s="178">
        <f>IF(N339="nulová",J339,0)</f>
        <v>0</v>
      </c>
      <c r="BJ339" s="17" t="s">
        <v>84</v>
      </c>
      <c r="BK339" s="178">
        <f>ROUND(I339*H339,2)</f>
        <v>0</v>
      </c>
      <c r="BL339" s="17" t="s">
        <v>192</v>
      </c>
      <c r="BM339" s="177" t="s">
        <v>453</v>
      </c>
    </row>
    <row r="340" s="11" customFormat="1" ht="25.92" customHeight="1">
      <c r="A340" s="11"/>
      <c r="B340" s="153"/>
      <c r="C340" s="11"/>
      <c r="D340" s="154" t="s">
        <v>76</v>
      </c>
      <c r="E340" s="155" t="s">
        <v>454</v>
      </c>
      <c r="F340" s="155" t="s">
        <v>455</v>
      </c>
      <c r="G340" s="11"/>
      <c r="H340" s="11"/>
      <c r="I340" s="156"/>
      <c r="J340" s="157">
        <f>BK340</f>
        <v>0</v>
      </c>
      <c r="K340" s="11"/>
      <c r="L340" s="153"/>
      <c r="M340" s="158"/>
      <c r="N340" s="159"/>
      <c r="O340" s="159"/>
      <c r="P340" s="160">
        <f>SUM(P341:P355)</f>
        <v>0</v>
      </c>
      <c r="Q340" s="159"/>
      <c r="R340" s="160">
        <f>SUM(R341:R355)</f>
        <v>0</v>
      </c>
      <c r="S340" s="159"/>
      <c r="T340" s="161">
        <f>SUM(T341:T355)</f>
        <v>0</v>
      </c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R340" s="154" t="s">
        <v>86</v>
      </c>
      <c r="AT340" s="162" t="s">
        <v>76</v>
      </c>
      <c r="AU340" s="162" t="s">
        <v>77</v>
      </c>
      <c r="AY340" s="154" t="s">
        <v>158</v>
      </c>
      <c r="BK340" s="163">
        <f>SUM(BK341:BK355)</f>
        <v>0</v>
      </c>
    </row>
    <row r="341" s="2" customFormat="1" ht="24.15" customHeight="1">
      <c r="A341" s="36"/>
      <c r="B341" s="164"/>
      <c r="C341" s="165" t="s">
        <v>312</v>
      </c>
      <c r="D341" s="165" t="s">
        <v>159</v>
      </c>
      <c r="E341" s="166" t="s">
        <v>456</v>
      </c>
      <c r="F341" s="167" t="s">
        <v>457</v>
      </c>
      <c r="G341" s="168" t="s">
        <v>203</v>
      </c>
      <c r="H341" s="169">
        <v>46</v>
      </c>
      <c r="I341" s="170"/>
      <c r="J341" s="171">
        <f>ROUND(I341*H341,2)</f>
        <v>0</v>
      </c>
      <c r="K341" s="172"/>
      <c r="L341" s="37"/>
      <c r="M341" s="173" t="s">
        <v>1</v>
      </c>
      <c r="N341" s="174" t="s">
        <v>42</v>
      </c>
      <c r="O341" s="75"/>
      <c r="P341" s="175">
        <f>O341*H341</f>
        <v>0</v>
      </c>
      <c r="Q341" s="175">
        <v>0</v>
      </c>
      <c r="R341" s="175">
        <f>Q341*H341</f>
        <v>0</v>
      </c>
      <c r="S341" s="175">
        <v>0</v>
      </c>
      <c r="T341" s="176">
        <f>S341*H341</f>
        <v>0</v>
      </c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R341" s="177" t="s">
        <v>192</v>
      </c>
      <c r="AT341" s="177" t="s">
        <v>159</v>
      </c>
      <c r="AU341" s="177" t="s">
        <v>84</v>
      </c>
      <c r="AY341" s="17" t="s">
        <v>158</v>
      </c>
      <c r="BE341" s="178">
        <f>IF(N341="základní",J341,0)</f>
        <v>0</v>
      </c>
      <c r="BF341" s="178">
        <f>IF(N341="snížená",J341,0)</f>
        <v>0</v>
      </c>
      <c r="BG341" s="178">
        <f>IF(N341="zákl. přenesená",J341,0)</f>
        <v>0</v>
      </c>
      <c r="BH341" s="178">
        <f>IF(N341="sníž. přenesená",J341,0)</f>
        <v>0</v>
      </c>
      <c r="BI341" s="178">
        <f>IF(N341="nulová",J341,0)</f>
        <v>0</v>
      </c>
      <c r="BJ341" s="17" t="s">
        <v>84</v>
      </c>
      <c r="BK341" s="178">
        <f>ROUND(I341*H341,2)</f>
        <v>0</v>
      </c>
      <c r="BL341" s="17" t="s">
        <v>192</v>
      </c>
      <c r="BM341" s="177" t="s">
        <v>458</v>
      </c>
    </row>
    <row r="342" s="12" customFormat="1">
      <c r="A342" s="12"/>
      <c r="B342" s="179"/>
      <c r="C342" s="12"/>
      <c r="D342" s="180" t="s">
        <v>164</v>
      </c>
      <c r="E342" s="181" t="s">
        <v>1</v>
      </c>
      <c r="F342" s="182" t="s">
        <v>459</v>
      </c>
      <c r="G342" s="12"/>
      <c r="H342" s="183">
        <v>46</v>
      </c>
      <c r="I342" s="184"/>
      <c r="J342" s="12"/>
      <c r="K342" s="12"/>
      <c r="L342" s="179"/>
      <c r="M342" s="185"/>
      <c r="N342" s="186"/>
      <c r="O342" s="186"/>
      <c r="P342" s="186"/>
      <c r="Q342" s="186"/>
      <c r="R342" s="186"/>
      <c r="S342" s="186"/>
      <c r="T342" s="187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T342" s="181" t="s">
        <v>164</v>
      </c>
      <c r="AU342" s="181" t="s">
        <v>84</v>
      </c>
      <c r="AV342" s="12" t="s">
        <v>86</v>
      </c>
      <c r="AW342" s="12" t="s">
        <v>34</v>
      </c>
      <c r="AX342" s="12" t="s">
        <v>77</v>
      </c>
      <c r="AY342" s="181" t="s">
        <v>158</v>
      </c>
    </row>
    <row r="343" s="13" customFormat="1">
      <c r="A343" s="13"/>
      <c r="B343" s="188"/>
      <c r="C343" s="13"/>
      <c r="D343" s="180" t="s">
        <v>164</v>
      </c>
      <c r="E343" s="189" t="s">
        <v>1</v>
      </c>
      <c r="F343" s="190" t="s">
        <v>166</v>
      </c>
      <c r="G343" s="13"/>
      <c r="H343" s="191">
        <v>46</v>
      </c>
      <c r="I343" s="192"/>
      <c r="J343" s="13"/>
      <c r="K343" s="13"/>
      <c r="L343" s="188"/>
      <c r="M343" s="193"/>
      <c r="N343" s="194"/>
      <c r="O343" s="194"/>
      <c r="P343" s="194"/>
      <c r="Q343" s="194"/>
      <c r="R343" s="194"/>
      <c r="S343" s="194"/>
      <c r="T343" s="195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189" t="s">
        <v>164</v>
      </c>
      <c r="AU343" s="189" t="s">
        <v>84</v>
      </c>
      <c r="AV343" s="13" t="s">
        <v>163</v>
      </c>
      <c r="AW343" s="13" t="s">
        <v>34</v>
      </c>
      <c r="AX343" s="13" t="s">
        <v>84</v>
      </c>
      <c r="AY343" s="189" t="s">
        <v>158</v>
      </c>
    </row>
    <row r="344" s="2" customFormat="1" ht="16.5" customHeight="1">
      <c r="A344" s="36"/>
      <c r="B344" s="164"/>
      <c r="C344" s="165" t="s">
        <v>460</v>
      </c>
      <c r="D344" s="165" t="s">
        <v>159</v>
      </c>
      <c r="E344" s="166" t="s">
        <v>461</v>
      </c>
      <c r="F344" s="167" t="s">
        <v>462</v>
      </c>
      <c r="G344" s="168" t="s">
        <v>247</v>
      </c>
      <c r="H344" s="169">
        <v>425</v>
      </c>
      <c r="I344" s="170"/>
      <c r="J344" s="171">
        <f>ROUND(I344*H344,2)</f>
        <v>0</v>
      </c>
      <c r="K344" s="172"/>
      <c r="L344" s="37"/>
      <c r="M344" s="173" t="s">
        <v>1</v>
      </c>
      <c r="N344" s="174" t="s">
        <v>42</v>
      </c>
      <c r="O344" s="75"/>
      <c r="P344" s="175">
        <f>O344*H344</f>
        <v>0</v>
      </c>
      <c r="Q344" s="175">
        <v>0</v>
      </c>
      <c r="R344" s="175">
        <f>Q344*H344</f>
        <v>0</v>
      </c>
      <c r="S344" s="175">
        <v>0</v>
      </c>
      <c r="T344" s="176">
        <f>S344*H344</f>
        <v>0</v>
      </c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R344" s="177" t="s">
        <v>192</v>
      </c>
      <c r="AT344" s="177" t="s">
        <v>159</v>
      </c>
      <c r="AU344" s="177" t="s">
        <v>84</v>
      </c>
      <c r="AY344" s="17" t="s">
        <v>158</v>
      </c>
      <c r="BE344" s="178">
        <f>IF(N344="základní",J344,0)</f>
        <v>0</v>
      </c>
      <c r="BF344" s="178">
        <f>IF(N344="snížená",J344,0)</f>
        <v>0</v>
      </c>
      <c r="BG344" s="178">
        <f>IF(N344="zákl. přenesená",J344,0)</f>
        <v>0</v>
      </c>
      <c r="BH344" s="178">
        <f>IF(N344="sníž. přenesená",J344,0)</f>
        <v>0</v>
      </c>
      <c r="BI344" s="178">
        <f>IF(N344="nulová",J344,0)</f>
        <v>0</v>
      </c>
      <c r="BJ344" s="17" t="s">
        <v>84</v>
      </c>
      <c r="BK344" s="178">
        <f>ROUND(I344*H344,2)</f>
        <v>0</v>
      </c>
      <c r="BL344" s="17" t="s">
        <v>192</v>
      </c>
      <c r="BM344" s="177" t="s">
        <v>463</v>
      </c>
    </row>
    <row r="345" s="2" customFormat="1" ht="24.15" customHeight="1">
      <c r="A345" s="36"/>
      <c r="B345" s="164"/>
      <c r="C345" s="165" t="s">
        <v>318</v>
      </c>
      <c r="D345" s="165" t="s">
        <v>159</v>
      </c>
      <c r="E345" s="166" t="s">
        <v>464</v>
      </c>
      <c r="F345" s="167" t="s">
        <v>465</v>
      </c>
      <c r="G345" s="168" t="s">
        <v>162</v>
      </c>
      <c r="H345" s="169">
        <v>9.1389999999999993</v>
      </c>
      <c r="I345" s="170"/>
      <c r="J345" s="171">
        <f>ROUND(I345*H345,2)</f>
        <v>0</v>
      </c>
      <c r="K345" s="172"/>
      <c r="L345" s="37"/>
      <c r="M345" s="173" t="s">
        <v>1</v>
      </c>
      <c r="N345" s="174" t="s">
        <v>42</v>
      </c>
      <c r="O345" s="75"/>
      <c r="P345" s="175">
        <f>O345*H345</f>
        <v>0</v>
      </c>
      <c r="Q345" s="175">
        <v>0</v>
      </c>
      <c r="R345" s="175">
        <f>Q345*H345</f>
        <v>0</v>
      </c>
      <c r="S345" s="175">
        <v>0</v>
      </c>
      <c r="T345" s="176">
        <f>S345*H345</f>
        <v>0</v>
      </c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R345" s="177" t="s">
        <v>192</v>
      </c>
      <c r="AT345" s="177" t="s">
        <v>159</v>
      </c>
      <c r="AU345" s="177" t="s">
        <v>84</v>
      </c>
      <c r="AY345" s="17" t="s">
        <v>158</v>
      </c>
      <c r="BE345" s="178">
        <f>IF(N345="základní",J345,0)</f>
        <v>0</v>
      </c>
      <c r="BF345" s="178">
        <f>IF(N345="snížená",J345,0)</f>
        <v>0</v>
      </c>
      <c r="BG345" s="178">
        <f>IF(N345="zákl. přenesená",J345,0)</f>
        <v>0</v>
      </c>
      <c r="BH345" s="178">
        <f>IF(N345="sníž. přenesená",J345,0)</f>
        <v>0</v>
      </c>
      <c r="BI345" s="178">
        <f>IF(N345="nulová",J345,0)</f>
        <v>0</v>
      </c>
      <c r="BJ345" s="17" t="s">
        <v>84</v>
      </c>
      <c r="BK345" s="178">
        <f>ROUND(I345*H345,2)</f>
        <v>0</v>
      </c>
      <c r="BL345" s="17" t="s">
        <v>192</v>
      </c>
      <c r="BM345" s="177" t="s">
        <v>466</v>
      </c>
    </row>
    <row r="346" s="12" customFormat="1">
      <c r="A346" s="12"/>
      <c r="B346" s="179"/>
      <c r="C346" s="12"/>
      <c r="D346" s="180" t="s">
        <v>164</v>
      </c>
      <c r="E346" s="181" t="s">
        <v>1</v>
      </c>
      <c r="F346" s="182" t="s">
        <v>467</v>
      </c>
      <c r="G346" s="12"/>
      <c r="H346" s="183">
        <v>9.1392000000000007</v>
      </c>
      <c r="I346" s="184"/>
      <c r="J346" s="12"/>
      <c r="K346" s="12"/>
      <c r="L346" s="179"/>
      <c r="M346" s="185"/>
      <c r="N346" s="186"/>
      <c r="O346" s="186"/>
      <c r="P346" s="186"/>
      <c r="Q346" s="186"/>
      <c r="R346" s="186"/>
      <c r="S346" s="186"/>
      <c r="T346" s="187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T346" s="181" t="s">
        <v>164</v>
      </c>
      <c r="AU346" s="181" t="s">
        <v>84</v>
      </c>
      <c r="AV346" s="12" t="s">
        <v>86</v>
      </c>
      <c r="AW346" s="12" t="s">
        <v>34</v>
      </c>
      <c r="AX346" s="12" t="s">
        <v>77</v>
      </c>
      <c r="AY346" s="181" t="s">
        <v>158</v>
      </c>
    </row>
    <row r="347" s="13" customFormat="1">
      <c r="A347" s="13"/>
      <c r="B347" s="188"/>
      <c r="C347" s="13"/>
      <c r="D347" s="180" t="s">
        <v>164</v>
      </c>
      <c r="E347" s="189" t="s">
        <v>1</v>
      </c>
      <c r="F347" s="190" t="s">
        <v>166</v>
      </c>
      <c r="G347" s="13"/>
      <c r="H347" s="191">
        <v>9.1392000000000007</v>
      </c>
      <c r="I347" s="192"/>
      <c r="J347" s="13"/>
      <c r="K347" s="13"/>
      <c r="L347" s="188"/>
      <c r="M347" s="193"/>
      <c r="N347" s="194"/>
      <c r="O347" s="194"/>
      <c r="P347" s="194"/>
      <c r="Q347" s="194"/>
      <c r="R347" s="194"/>
      <c r="S347" s="194"/>
      <c r="T347" s="195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189" t="s">
        <v>164</v>
      </c>
      <c r="AU347" s="189" t="s">
        <v>84</v>
      </c>
      <c r="AV347" s="13" t="s">
        <v>163</v>
      </c>
      <c r="AW347" s="13" t="s">
        <v>34</v>
      </c>
      <c r="AX347" s="13" t="s">
        <v>84</v>
      </c>
      <c r="AY347" s="189" t="s">
        <v>158</v>
      </c>
    </row>
    <row r="348" s="2" customFormat="1" ht="24.15" customHeight="1">
      <c r="A348" s="36"/>
      <c r="B348" s="164"/>
      <c r="C348" s="165" t="s">
        <v>468</v>
      </c>
      <c r="D348" s="165" t="s">
        <v>159</v>
      </c>
      <c r="E348" s="166" t="s">
        <v>469</v>
      </c>
      <c r="F348" s="167" t="s">
        <v>470</v>
      </c>
      <c r="G348" s="168" t="s">
        <v>247</v>
      </c>
      <c r="H348" s="169">
        <v>272</v>
      </c>
      <c r="I348" s="170"/>
      <c r="J348" s="171">
        <f>ROUND(I348*H348,2)</f>
        <v>0</v>
      </c>
      <c r="K348" s="172"/>
      <c r="L348" s="37"/>
      <c r="M348" s="173" t="s">
        <v>1</v>
      </c>
      <c r="N348" s="174" t="s">
        <v>42</v>
      </c>
      <c r="O348" s="75"/>
      <c r="P348" s="175">
        <f>O348*H348</f>
        <v>0</v>
      </c>
      <c r="Q348" s="175">
        <v>0</v>
      </c>
      <c r="R348" s="175">
        <f>Q348*H348</f>
        <v>0</v>
      </c>
      <c r="S348" s="175">
        <v>0</v>
      </c>
      <c r="T348" s="176">
        <f>S348*H348</f>
        <v>0</v>
      </c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R348" s="177" t="s">
        <v>192</v>
      </c>
      <c r="AT348" s="177" t="s">
        <v>159</v>
      </c>
      <c r="AU348" s="177" t="s">
        <v>84</v>
      </c>
      <c r="AY348" s="17" t="s">
        <v>158</v>
      </c>
      <c r="BE348" s="178">
        <f>IF(N348="základní",J348,0)</f>
        <v>0</v>
      </c>
      <c r="BF348" s="178">
        <f>IF(N348="snížená",J348,0)</f>
        <v>0</v>
      </c>
      <c r="BG348" s="178">
        <f>IF(N348="zákl. přenesená",J348,0)</f>
        <v>0</v>
      </c>
      <c r="BH348" s="178">
        <f>IF(N348="sníž. přenesená",J348,0)</f>
        <v>0</v>
      </c>
      <c r="BI348" s="178">
        <f>IF(N348="nulová",J348,0)</f>
        <v>0</v>
      </c>
      <c r="BJ348" s="17" t="s">
        <v>84</v>
      </c>
      <c r="BK348" s="178">
        <f>ROUND(I348*H348,2)</f>
        <v>0</v>
      </c>
      <c r="BL348" s="17" t="s">
        <v>192</v>
      </c>
      <c r="BM348" s="177" t="s">
        <v>471</v>
      </c>
    </row>
    <row r="349" s="2" customFormat="1" ht="24.15" customHeight="1">
      <c r="A349" s="36"/>
      <c r="B349" s="164"/>
      <c r="C349" s="165" t="s">
        <v>323</v>
      </c>
      <c r="D349" s="165" t="s">
        <v>159</v>
      </c>
      <c r="E349" s="166" t="s">
        <v>472</v>
      </c>
      <c r="F349" s="167" t="s">
        <v>473</v>
      </c>
      <c r="G349" s="168" t="s">
        <v>162</v>
      </c>
      <c r="H349" s="169">
        <v>3.9169999999999998</v>
      </c>
      <c r="I349" s="170"/>
      <c r="J349" s="171">
        <f>ROUND(I349*H349,2)</f>
        <v>0</v>
      </c>
      <c r="K349" s="172"/>
      <c r="L349" s="37"/>
      <c r="M349" s="173" t="s">
        <v>1</v>
      </c>
      <c r="N349" s="174" t="s">
        <v>42</v>
      </c>
      <c r="O349" s="75"/>
      <c r="P349" s="175">
        <f>O349*H349</f>
        <v>0</v>
      </c>
      <c r="Q349" s="175">
        <v>0</v>
      </c>
      <c r="R349" s="175">
        <f>Q349*H349</f>
        <v>0</v>
      </c>
      <c r="S349" s="175">
        <v>0</v>
      </c>
      <c r="T349" s="176">
        <f>S349*H349</f>
        <v>0</v>
      </c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R349" s="177" t="s">
        <v>192</v>
      </c>
      <c r="AT349" s="177" t="s">
        <v>159</v>
      </c>
      <c r="AU349" s="177" t="s">
        <v>84</v>
      </c>
      <c r="AY349" s="17" t="s">
        <v>158</v>
      </c>
      <c r="BE349" s="178">
        <f>IF(N349="základní",J349,0)</f>
        <v>0</v>
      </c>
      <c r="BF349" s="178">
        <f>IF(N349="snížená",J349,0)</f>
        <v>0</v>
      </c>
      <c r="BG349" s="178">
        <f>IF(N349="zákl. přenesená",J349,0)</f>
        <v>0</v>
      </c>
      <c r="BH349" s="178">
        <f>IF(N349="sníž. přenesená",J349,0)</f>
        <v>0</v>
      </c>
      <c r="BI349" s="178">
        <f>IF(N349="nulová",J349,0)</f>
        <v>0</v>
      </c>
      <c r="BJ349" s="17" t="s">
        <v>84</v>
      </c>
      <c r="BK349" s="178">
        <f>ROUND(I349*H349,2)</f>
        <v>0</v>
      </c>
      <c r="BL349" s="17" t="s">
        <v>192</v>
      </c>
      <c r="BM349" s="177" t="s">
        <v>474</v>
      </c>
    </row>
    <row r="350" s="12" customFormat="1">
      <c r="A350" s="12"/>
      <c r="B350" s="179"/>
      <c r="C350" s="12"/>
      <c r="D350" s="180" t="s">
        <v>164</v>
      </c>
      <c r="E350" s="181" t="s">
        <v>1</v>
      </c>
      <c r="F350" s="182" t="s">
        <v>475</v>
      </c>
      <c r="G350" s="12"/>
      <c r="H350" s="183">
        <v>3.9168000000000003</v>
      </c>
      <c r="I350" s="184"/>
      <c r="J350" s="12"/>
      <c r="K350" s="12"/>
      <c r="L350" s="179"/>
      <c r="M350" s="185"/>
      <c r="N350" s="186"/>
      <c r="O350" s="186"/>
      <c r="P350" s="186"/>
      <c r="Q350" s="186"/>
      <c r="R350" s="186"/>
      <c r="S350" s="186"/>
      <c r="T350" s="187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T350" s="181" t="s">
        <v>164</v>
      </c>
      <c r="AU350" s="181" t="s">
        <v>84</v>
      </c>
      <c r="AV350" s="12" t="s">
        <v>86</v>
      </c>
      <c r="AW350" s="12" t="s">
        <v>34</v>
      </c>
      <c r="AX350" s="12" t="s">
        <v>77</v>
      </c>
      <c r="AY350" s="181" t="s">
        <v>158</v>
      </c>
    </row>
    <row r="351" s="13" customFormat="1">
      <c r="A351" s="13"/>
      <c r="B351" s="188"/>
      <c r="C351" s="13"/>
      <c r="D351" s="180" t="s">
        <v>164</v>
      </c>
      <c r="E351" s="189" t="s">
        <v>1</v>
      </c>
      <c r="F351" s="190" t="s">
        <v>166</v>
      </c>
      <c r="G351" s="13"/>
      <c r="H351" s="191">
        <v>3.9168000000000003</v>
      </c>
      <c r="I351" s="192"/>
      <c r="J351" s="13"/>
      <c r="K351" s="13"/>
      <c r="L351" s="188"/>
      <c r="M351" s="193"/>
      <c r="N351" s="194"/>
      <c r="O351" s="194"/>
      <c r="P351" s="194"/>
      <c r="Q351" s="194"/>
      <c r="R351" s="194"/>
      <c r="S351" s="194"/>
      <c r="T351" s="195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189" t="s">
        <v>164</v>
      </c>
      <c r="AU351" s="189" t="s">
        <v>84</v>
      </c>
      <c r="AV351" s="13" t="s">
        <v>163</v>
      </c>
      <c r="AW351" s="13" t="s">
        <v>34</v>
      </c>
      <c r="AX351" s="13" t="s">
        <v>84</v>
      </c>
      <c r="AY351" s="189" t="s">
        <v>158</v>
      </c>
    </row>
    <row r="352" s="2" customFormat="1" ht="16.5" customHeight="1">
      <c r="A352" s="36"/>
      <c r="B352" s="164"/>
      <c r="C352" s="165" t="s">
        <v>476</v>
      </c>
      <c r="D352" s="165" t="s">
        <v>159</v>
      </c>
      <c r="E352" s="166" t="s">
        <v>477</v>
      </c>
      <c r="F352" s="167" t="s">
        <v>478</v>
      </c>
      <c r="G352" s="168" t="s">
        <v>162</v>
      </c>
      <c r="H352" s="169">
        <v>8.1600000000000001</v>
      </c>
      <c r="I352" s="170"/>
      <c r="J352" s="171">
        <f>ROUND(I352*H352,2)</f>
        <v>0</v>
      </c>
      <c r="K352" s="172"/>
      <c r="L352" s="37"/>
      <c r="M352" s="173" t="s">
        <v>1</v>
      </c>
      <c r="N352" s="174" t="s">
        <v>42</v>
      </c>
      <c r="O352" s="75"/>
      <c r="P352" s="175">
        <f>O352*H352</f>
        <v>0</v>
      </c>
      <c r="Q352" s="175">
        <v>0</v>
      </c>
      <c r="R352" s="175">
        <f>Q352*H352</f>
        <v>0</v>
      </c>
      <c r="S352" s="175">
        <v>0</v>
      </c>
      <c r="T352" s="176">
        <f>S352*H352</f>
        <v>0</v>
      </c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R352" s="177" t="s">
        <v>192</v>
      </c>
      <c r="AT352" s="177" t="s">
        <v>159</v>
      </c>
      <c r="AU352" s="177" t="s">
        <v>84</v>
      </c>
      <c r="AY352" s="17" t="s">
        <v>158</v>
      </c>
      <c r="BE352" s="178">
        <f>IF(N352="základní",J352,0)</f>
        <v>0</v>
      </c>
      <c r="BF352" s="178">
        <f>IF(N352="snížená",J352,0)</f>
        <v>0</v>
      </c>
      <c r="BG352" s="178">
        <f>IF(N352="zákl. přenesená",J352,0)</f>
        <v>0</v>
      </c>
      <c r="BH352" s="178">
        <f>IF(N352="sníž. přenesená",J352,0)</f>
        <v>0</v>
      </c>
      <c r="BI352" s="178">
        <f>IF(N352="nulová",J352,0)</f>
        <v>0</v>
      </c>
      <c r="BJ352" s="17" t="s">
        <v>84</v>
      </c>
      <c r="BK352" s="178">
        <f>ROUND(I352*H352,2)</f>
        <v>0</v>
      </c>
      <c r="BL352" s="17" t="s">
        <v>192</v>
      </c>
      <c r="BM352" s="177" t="s">
        <v>479</v>
      </c>
    </row>
    <row r="353" s="12" customFormat="1">
      <c r="A353" s="12"/>
      <c r="B353" s="179"/>
      <c r="C353" s="12"/>
      <c r="D353" s="180" t="s">
        <v>164</v>
      </c>
      <c r="E353" s="181" t="s">
        <v>1</v>
      </c>
      <c r="F353" s="182" t="s">
        <v>480</v>
      </c>
      <c r="G353" s="12"/>
      <c r="H353" s="183">
        <v>8.1600000000000001</v>
      </c>
      <c r="I353" s="184"/>
      <c r="J353" s="12"/>
      <c r="K353" s="12"/>
      <c r="L353" s="179"/>
      <c r="M353" s="185"/>
      <c r="N353" s="186"/>
      <c r="O353" s="186"/>
      <c r="P353" s="186"/>
      <c r="Q353" s="186"/>
      <c r="R353" s="186"/>
      <c r="S353" s="186"/>
      <c r="T353" s="187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T353" s="181" t="s">
        <v>164</v>
      </c>
      <c r="AU353" s="181" t="s">
        <v>84</v>
      </c>
      <c r="AV353" s="12" t="s">
        <v>86</v>
      </c>
      <c r="AW353" s="12" t="s">
        <v>34</v>
      </c>
      <c r="AX353" s="12" t="s">
        <v>77</v>
      </c>
      <c r="AY353" s="181" t="s">
        <v>158</v>
      </c>
    </row>
    <row r="354" s="13" customFormat="1">
      <c r="A354" s="13"/>
      <c r="B354" s="188"/>
      <c r="C354" s="13"/>
      <c r="D354" s="180" t="s">
        <v>164</v>
      </c>
      <c r="E354" s="189" t="s">
        <v>1</v>
      </c>
      <c r="F354" s="190" t="s">
        <v>166</v>
      </c>
      <c r="G354" s="13"/>
      <c r="H354" s="191">
        <v>8.1600000000000001</v>
      </c>
      <c r="I354" s="192"/>
      <c r="J354" s="13"/>
      <c r="K354" s="13"/>
      <c r="L354" s="188"/>
      <c r="M354" s="193"/>
      <c r="N354" s="194"/>
      <c r="O354" s="194"/>
      <c r="P354" s="194"/>
      <c r="Q354" s="194"/>
      <c r="R354" s="194"/>
      <c r="S354" s="194"/>
      <c r="T354" s="195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189" t="s">
        <v>164</v>
      </c>
      <c r="AU354" s="189" t="s">
        <v>84</v>
      </c>
      <c r="AV354" s="13" t="s">
        <v>163</v>
      </c>
      <c r="AW354" s="13" t="s">
        <v>34</v>
      </c>
      <c r="AX354" s="13" t="s">
        <v>84</v>
      </c>
      <c r="AY354" s="189" t="s">
        <v>158</v>
      </c>
    </row>
    <row r="355" s="2" customFormat="1" ht="21.75" customHeight="1">
      <c r="A355" s="36"/>
      <c r="B355" s="164"/>
      <c r="C355" s="165" t="s">
        <v>329</v>
      </c>
      <c r="D355" s="165" t="s">
        <v>159</v>
      </c>
      <c r="E355" s="166" t="s">
        <v>481</v>
      </c>
      <c r="F355" s="167" t="s">
        <v>482</v>
      </c>
      <c r="G355" s="168" t="s">
        <v>362</v>
      </c>
      <c r="H355" s="196"/>
      <c r="I355" s="170"/>
      <c r="J355" s="171">
        <f>ROUND(I355*H355,2)</f>
        <v>0</v>
      </c>
      <c r="K355" s="172"/>
      <c r="L355" s="37"/>
      <c r="M355" s="173" t="s">
        <v>1</v>
      </c>
      <c r="N355" s="174" t="s">
        <v>42</v>
      </c>
      <c r="O355" s="75"/>
      <c r="P355" s="175">
        <f>O355*H355</f>
        <v>0</v>
      </c>
      <c r="Q355" s="175">
        <v>0</v>
      </c>
      <c r="R355" s="175">
        <f>Q355*H355</f>
        <v>0</v>
      </c>
      <c r="S355" s="175">
        <v>0</v>
      </c>
      <c r="T355" s="176">
        <f>S355*H355</f>
        <v>0</v>
      </c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R355" s="177" t="s">
        <v>192</v>
      </c>
      <c r="AT355" s="177" t="s">
        <v>159</v>
      </c>
      <c r="AU355" s="177" t="s">
        <v>84</v>
      </c>
      <c r="AY355" s="17" t="s">
        <v>158</v>
      </c>
      <c r="BE355" s="178">
        <f>IF(N355="základní",J355,0)</f>
        <v>0</v>
      </c>
      <c r="BF355" s="178">
        <f>IF(N355="snížená",J355,0)</f>
        <v>0</v>
      </c>
      <c r="BG355" s="178">
        <f>IF(N355="zákl. přenesená",J355,0)</f>
        <v>0</v>
      </c>
      <c r="BH355" s="178">
        <f>IF(N355="sníž. přenesená",J355,0)</f>
        <v>0</v>
      </c>
      <c r="BI355" s="178">
        <f>IF(N355="nulová",J355,0)</f>
        <v>0</v>
      </c>
      <c r="BJ355" s="17" t="s">
        <v>84</v>
      </c>
      <c r="BK355" s="178">
        <f>ROUND(I355*H355,2)</f>
        <v>0</v>
      </c>
      <c r="BL355" s="17" t="s">
        <v>192</v>
      </c>
      <c r="BM355" s="177" t="s">
        <v>483</v>
      </c>
    </row>
    <row r="356" s="11" customFormat="1" ht="25.92" customHeight="1">
      <c r="A356" s="11"/>
      <c r="B356" s="153"/>
      <c r="C356" s="11"/>
      <c r="D356" s="154" t="s">
        <v>76</v>
      </c>
      <c r="E356" s="155" t="s">
        <v>484</v>
      </c>
      <c r="F356" s="155" t="s">
        <v>485</v>
      </c>
      <c r="G356" s="11"/>
      <c r="H356" s="11"/>
      <c r="I356" s="156"/>
      <c r="J356" s="157">
        <f>BK356</f>
        <v>0</v>
      </c>
      <c r="K356" s="11"/>
      <c r="L356" s="153"/>
      <c r="M356" s="158"/>
      <c r="N356" s="159"/>
      <c r="O356" s="159"/>
      <c r="P356" s="160">
        <f>SUM(P357:P381)</f>
        <v>0</v>
      </c>
      <c r="Q356" s="159"/>
      <c r="R356" s="160">
        <f>SUM(R357:R381)</f>
        <v>0</v>
      </c>
      <c r="S356" s="159"/>
      <c r="T356" s="161">
        <f>SUM(T357:T381)</f>
        <v>0</v>
      </c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R356" s="154" t="s">
        <v>86</v>
      </c>
      <c r="AT356" s="162" t="s">
        <v>76</v>
      </c>
      <c r="AU356" s="162" t="s">
        <v>77</v>
      </c>
      <c r="AY356" s="154" t="s">
        <v>158</v>
      </c>
      <c r="BK356" s="163">
        <f>SUM(BK357:BK381)</f>
        <v>0</v>
      </c>
    </row>
    <row r="357" s="2" customFormat="1" ht="24.15" customHeight="1">
      <c r="A357" s="36"/>
      <c r="B357" s="164"/>
      <c r="C357" s="165" t="s">
        <v>486</v>
      </c>
      <c r="D357" s="165" t="s">
        <v>159</v>
      </c>
      <c r="E357" s="166" t="s">
        <v>487</v>
      </c>
      <c r="F357" s="167" t="s">
        <v>488</v>
      </c>
      <c r="G357" s="168" t="s">
        <v>203</v>
      </c>
      <c r="H357" s="169">
        <v>149.81</v>
      </c>
      <c r="I357" s="170"/>
      <c r="J357" s="171">
        <f>ROUND(I357*H357,2)</f>
        <v>0</v>
      </c>
      <c r="K357" s="172"/>
      <c r="L357" s="37"/>
      <c r="M357" s="173" t="s">
        <v>1</v>
      </c>
      <c r="N357" s="174" t="s">
        <v>42</v>
      </c>
      <c r="O357" s="75"/>
      <c r="P357" s="175">
        <f>O357*H357</f>
        <v>0</v>
      </c>
      <c r="Q357" s="175">
        <v>0</v>
      </c>
      <c r="R357" s="175">
        <f>Q357*H357</f>
        <v>0</v>
      </c>
      <c r="S357" s="175">
        <v>0</v>
      </c>
      <c r="T357" s="176">
        <f>S357*H357</f>
        <v>0</v>
      </c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R357" s="177" t="s">
        <v>192</v>
      </c>
      <c r="AT357" s="177" t="s">
        <v>159</v>
      </c>
      <c r="AU357" s="177" t="s">
        <v>84</v>
      </c>
      <c r="AY357" s="17" t="s">
        <v>158</v>
      </c>
      <c r="BE357" s="178">
        <f>IF(N357="základní",J357,0)</f>
        <v>0</v>
      </c>
      <c r="BF357" s="178">
        <f>IF(N357="snížená",J357,0)</f>
        <v>0</v>
      </c>
      <c r="BG357" s="178">
        <f>IF(N357="zákl. přenesená",J357,0)</f>
        <v>0</v>
      </c>
      <c r="BH357" s="178">
        <f>IF(N357="sníž. přenesená",J357,0)</f>
        <v>0</v>
      </c>
      <c r="BI357" s="178">
        <f>IF(N357="nulová",J357,0)</f>
        <v>0</v>
      </c>
      <c r="BJ357" s="17" t="s">
        <v>84</v>
      </c>
      <c r="BK357" s="178">
        <f>ROUND(I357*H357,2)</f>
        <v>0</v>
      </c>
      <c r="BL357" s="17" t="s">
        <v>192</v>
      </c>
      <c r="BM357" s="177" t="s">
        <v>489</v>
      </c>
    </row>
    <row r="358" s="12" customFormat="1">
      <c r="A358" s="12"/>
      <c r="B358" s="179"/>
      <c r="C358" s="12"/>
      <c r="D358" s="180" t="s">
        <v>164</v>
      </c>
      <c r="E358" s="181" t="s">
        <v>1</v>
      </c>
      <c r="F358" s="182" t="s">
        <v>490</v>
      </c>
      <c r="G358" s="12"/>
      <c r="H358" s="183">
        <v>149.81</v>
      </c>
      <c r="I358" s="184"/>
      <c r="J358" s="12"/>
      <c r="K358" s="12"/>
      <c r="L358" s="179"/>
      <c r="M358" s="185"/>
      <c r="N358" s="186"/>
      <c r="O358" s="186"/>
      <c r="P358" s="186"/>
      <c r="Q358" s="186"/>
      <c r="R358" s="186"/>
      <c r="S358" s="186"/>
      <c r="T358" s="187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T358" s="181" t="s">
        <v>164</v>
      </c>
      <c r="AU358" s="181" t="s">
        <v>84</v>
      </c>
      <c r="AV358" s="12" t="s">
        <v>86</v>
      </c>
      <c r="AW358" s="12" t="s">
        <v>34</v>
      </c>
      <c r="AX358" s="12" t="s">
        <v>77</v>
      </c>
      <c r="AY358" s="181" t="s">
        <v>158</v>
      </c>
    </row>
    <row r="359" s="13" customFormat="1">
      <c r="A359" s="13"/>
      <c r="B359" s="188"/>
      <c r="C359" s="13"/>
      <c r="D359" s="180" t="s">
        <v>164</v>
      </c>
      <c r="E359" s="189" t="s">
        <v>1</v>
      </c>
      <c r="F359" s="190" t="s">
        <v>166</v>
      </c>
      <c r="G359" s="13"/>
      <c r="H359" s="191">
        <v>149.81</v>
      </c>
      <c r="I359" s="192"/>
      <c r="J359" s="13"/>
      <c r="K359" s="13"/>
      <c r="L359" s="188"/>
      <c r="M359" s="193"/>
      <c r="N359" s="194"/>
      <c r="O359" s="194"/>
      <c r="P359" s="194"/>
      <c r="Q359" s="194"/>
      <c r="R359" s="194"/>
      <c r="S359" s="194"/>
      <c r="T359" s="195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189" t="s">
        <v>164</v>
      </c>
      <c r="AU359" s="189" t="s">
        <v>84</v>
      </c>
      <c r="AV359" s="13" t="s">
        <v>163</v>
      </c>
      <c r="AW359" s="13" t="s">
        <v>34</v>
      </c>
      <c r="AX359" s="13" t="s">
        <v>84</v>
      </c>
      <c r="AY359" s="189" t="s">
        <v>158</v>
      </c>
    </row>
    <row r="360" s="2" customFormat="1" ht="16.5" customHeight="1">
      <c r="A360" s="36"/>
      <c r="B360" s="164"/>
      <c r="C360" s="165" t="s">
        <v>334</v>
      </c>
      <c r="D360" s="165" t="s">
        <v>159</v>
      </c>
      <c r="E360" s="166" t="s">
        <v>491</v>
      </c>
      <c r="F360" s="167" t="s">
        <v>492</v>
      </c>
      <c r="G360" s="168" t="s">
        <v>203</v>
      </c>
      <c r="H360" s="169">
        <v>104.115</v>
      </c>
      <c r="I360" s="170"/>
      <c r="J360" s="171">
        <f>ROUND(I360*H360,2)</f>
        <v>0</v>
      </c>
      <c r="K360" s="172"/>
      <c r="L360" s="37"/>
      <c r="M360" s="173" t="s">
        <v>1</v>
      </c>
      <c r="N360" s="174" t="s">
        <v>42</v>
      </c>
      <c r="O360" s="75"/>
      <c r="P360" s="175">
        <f>O360*H360</f>
        <v>0</v>
      </c>
      <c r="Q360" s="175">
        <v>0</v>
      </c>
      <c r="R360" s="175">
        <f>Q360*H360</f>
        <v>0</v>
      </c>
      <c r="S360" s="175">
        <v>0</v>
      </c>
      <c r="T360" s="176">
        <f>S360*H360</f>
        <v>0</v>
      </c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R360" s="177" t="s">
        <v>192</v>
      </c>
      <c r="AT360" s="177" t="s">
        <v>159</v>
      </c>
      <c r="AU360" s="177" t="s">
        <v>84</v>
      </c>
      <c r="AY360" s="17" t="s">
        <v>158</v>
      </c>
      <c r="BE360" s="178">
        <f>IF(N360="základní",J360,0)</f>
        <v>0</v>
      </c>
      <c r="BF360" s="178">
        <f>IF(N360="snížená",J360,0)</f>
        <v>0</v>
      </c>
      <c r="BG360" s="178">
        <f>IF(N360="zákl. přenesená",J360,0)</f>
        <v>0</v>
      </c>
      <c r="BH360" s="178">
        <f>IF(N360="sníž. přenesená",J360,0)</f>
        <v>0</v>
      </c>
      <c r="BI360" s="178">
        <f>IF(N360="nulová",J360,0)</f>
        <v>0</v>
      </c>
      <c r="BJ360" s="17" t="s">
        <v>84</v>
      </c>
      <c r="BK360" s="178">
        <f>ROUND(I360*H360,2)</f>
        <v>0</v>
      </c>
      <c r="BL360" s="17" t="s">
        <v>192</v>
      </c>
      <c r="BM360" s="177" t="s">
        <v>493</v>
      </c>
    </row>
    <row r="361" s="12" customFormat="1">
      <c r="A361" s="12"/>
      <c r="B361" s="179"/>
      <c r="C361" s="12"/>
      <c r="D361" s="180" t="s">
        <v>164</v>
      </c>
      <c r="E361" s="181" t="s">
        <v>1</v>
      </c>
      <c r="F361" s="182" t="s">
        <v>494</v>
      </c>
      <c r="G361" s="12"/>
      <c r="H361" s="183">
        <v>104.1152</v>
      </c>
      <c r="I361" s="184"/>
      <c r="J361" s="12"/>
      <c r="K361" s="12"/>
      <c r="L361" s="179"/>
      <c r="M361" s="185"/>
      <c r="N361" s="186"/>
      <c r="O361" s="186"/>
      <c r="P361" s="186"/>
      <c r="Q361" s="186"/>
      <c r="R361" s="186"/>
      <c r="S361" s="186"/>
      <c r="T361" s="187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T361" s="181" t="s">
        <v>164</v>
      </c>
      <c r="AU361" s="181" t="s">
        <v>84</v>
      </c>
      <c r="AV361" s="12" t="s">
        <v>86</v>
      </c>
      <c r="AW361" s="12" t="s">
        <v>34</v>
      </c>
      <c r="AX361" s="12" t="s">
        <v>77</v>
      </c>
      <c r="AY361" s="181" t="s">
        <v>158</v>
      </c>
    </row>
    <row r="362" s="13" customFormat="1">
      <c r="A362" s="13"/>
      <c r="B362" s="188"/>
      <c r="C362" s="13"/>
      <c r="D362" s="180" t="s">
        <v>164</v>
      </c>
      <c r="E362" s="189" t="s">
        <v>1</v>
      </c>
      <c r="F362" s="190" t="s">
        <v>166</v>
      </c>
      <c r="G362" s="13"/>
      <c r="H362" s="191">
        <v>104.1152</v>
      </c>
      <c r="I362" s="192"/>
      <c r="J362" s="13"/>
      <c r="K362" s="13"/>
      <c r="L362" s="188"/>
      <c r="M362" s="193"/>
      <c r="N362" s="194"/>
      <c r="O362" s="194"/>
      <c r="P362" s="194"/>
      <c r="Q362" s="194"/>
      <c r="R362" s="194"/>
      <c r="S362" s="194"/>
      <c r="T362" s="195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189" t="s">
        <v>164</v>
      </c>
      <c r="AU362" s="189" t="s">
        <v>84</v>
      </c>
      <c r="AV362" s="13" t="s">
        <v>163</v>
      </c>
      <c r="AW362" s="13" t="s">
        <v>34</v>
      </c>
      <c r="AX362" s="13" t="s">
        <v>84</v>
      </c>
      <c r="AY362" s="189" t="s">
        <v>158</v>
      </c>
    </row>
    <row r="363" s="2" customFormat="1" ht="24.15" customHeight="1">
      <c r="A363" s="36"/>
      <c r="B363" s="164"/>
      <c r="C363" s="165" t="s">
        <v>495</v>
      </c>
      <c r="D363" s="165" t="s">
        <v>159</v>
      </c>
      <c r="E363" s="166" t="s">
        <v>496</v>
      </c>
      <c r="F363" s="167" t="s">
        <v>497</v>
      </c>
      <c r="G363" s="168" t="s">
        <v>203</v>
      </c>
      <c r="H363" s="169">
        <v>63.671999999999997</v>
      </c>
      <c r="I363" s="170"/>
      <c r="J363" s="171">
        <f>ROUND(I363*H363,2)</f>
        <v>0</v>
      </c>
      <c r="K363" s="172"/>
      <c r="L363" s="37"/>
      <c r="M363" s="173" t="s">
        <v>1</v>
      </c>
      <c r="N363" s="174" t="s">
        <v>42</v>
      </c>
      <c r="O363" s="75"/>
      <c r="P363" s="175">
        <f>O363*H363</f>
        <v>0</v>
      </c>
      <c r="Q363" s="175">
        <v>0</v>
      </c>
      <c r="R363" s="175">
        <f>Q363*H363</f>
        <v>0</v>
      </c>
      <c r="S363" s="175">
        <v>0</v>
      </c>
      <c r="T363" s="176">
        <f>S363*H363</f>
        <v>0</v>
      </c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R363" s="177" t="s">
        <v>192</v>
      </c>
      <c r="AT363" s="177" t="s">
        <v>159</v>
      </c>
      <c r="AU363" s="177" t="s">
        <v>84</v>
      </c>
      <c r="AY363" s="17" t="s">
        <v>158</v>
      </c>
      <c r="BE363" s="178">
        <f>IF(N363="základní",J363,0)</f>
        <v>0</v>
      </c>
      <c r="BF363" s="178">
        <f>IF(N363="snížená",J363,0)</f>
        <v>0</v>
      </c>
      <c r="BG363" s="178">
        <f>IF(N363="zákl. přenesená",J363,0)</f>
        <v>0</v>
      </c>
      <c r="BH363" s="178">
        <f>IF(N363="sníž. přenesená",J363,0)</f>
        <v>0</v>
      </c>
      <c r="BI363" s="178">
        <f>IF(N363="nulová",J363,0)</f>
        <v>0</v>
      </c>
      <c r="BJ363" s="17" t="s">
        <v>84</v>
      </c>
      <c r="BK363" s="178">
        <f>ROUND(I363*H363,2)</f>
        <v>0</v>
      </c>
      <c r="BL363" s="17" t="s">
        <v>192</v>
      </c>
      <c r="BM363" s="177" t="s">
        <v>498</v>
      </c>
    </row>
    <row r="364" s="12" customFormat="1">
      <c r="A364" s="12"/>
      <c r="B364" s="179"/>
      <c r="C364" s="12"/>
      <c r="D364" s="180" t="s">
        <v>164</v>
      </c>
      <c r="E364" s="181" t="s">
        <v>1</v>
      </c>
      <c r="F364" s="182" t="s">
        <v>499</v>
      </c>
      <c r="G364" s="12"/>
      <c r="H364" s="183">
        <v>63.672000000000004</v>
      </c>
      <c r="I364" s="184"/>
      <c r="J364" s="12"/>
      <c r="K364" s="12"/>
      <c r="L364" s="179"/>
      <c r="M364" s="185"/>
      <c r="N364" s="186"/>
      <c r="O364" s="186"/>
      <c r="P364" s="186"/>
      <c r="Q364" s="186"/>
      <c r="R364" s="186"/>
      <c r="S364" s="186"/>
      <c r="T364" s="187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T364" s="181" t="s">
        <v>164</v>
      </c>
      <c r="AU364" s="181" t="s">
        <v>84</v>
      </c>
      <c r="AV364" s="12" t="s">
        <v>86</v>
      </c>
      <c r="AW364" s="12" t="s">
        <v>34</v>
      </c>
      <c r="AX364" s="12" t="s">
        <v>77</v>
      </c>
      <c r="AY364" s="181" t="s">
        <v>158</v>
      </c>
    </row>
    <row r="365" s="13" customFormat="1">
      <c r="A365" s="13"/>
      <c r="B365" s="188"/>
      <c r="C365" s="13"/>
      <c r="D365" s="180" t="s">
        <v>164</v>
      </c>
      <c r="E365" s="189" t="s">
        <v>1</v>
      </c>
      <c r="F365" s="190" t="s">
        <v>166</v>
      </c>
      <c r="G365" s="13"/>
      <c r="H365" s="191">
        <v>63.672000000000004</v>
      </c>
      <c r="I365" s="192"/>
      <c r="J365" s="13"/>
      <c r="K365" s="13"/>
      <c r="L365" s="188"/>
      <c r="M365" s="193"/>
      <c r="N365" s="194"/>
      <c r="O365" s="194"/>
      <c r="P365" s="194"/>
      <c r="Q365" s="194"/>
      <c r="R365" s="194"/>
      <c r="S365" s="194"/>
      <c r="T365" s="195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189" t="s">
        <v>164</v>
      </c>
      <c r="AU365" s="189" t="s">
        <v>84</v>
      </c>
      <c r="AV365" s="13" t="s">
        <v>163</v>
      </c>
      <c r="AW365" s="13" t="s">
        <v>34</v>
      </c>
      <c r="AX365" s="13" t="s">
        <v>84</v>
      </c>
      <c r="AY365" s="189" t="s">
        <v>158</v>
      </c>
    </row>
    <row r="366" s="2" customFormat="1" ht="21.75" customHeight="1">
      <c r="A366" s="36"/>
      <c r="B366" s="164"/>
      <c r="C366" s="165" t="s">
        <v>339</v>
      </c>
      <c r="D366" s="165" t="s">
        <v>159</v>
      </c>
      <c r="E366" s="166" t="s">
        <v>500</v>
      </c>
      <c r="F366" s="167" t="s">
        <v>501</v>
      </c>
      <c r="G366" s="168" t="s">
        <v>203</v>
      </c>
      <c r="H366" s="169">
        <v>133.13</v>
      </c>
      <c r="I366" s="170"/>
      <c r="J366" s="171">
        <f>ROUND(I366*H366,2)</f>
        <v>0</v>
      </c>
      <c r="K366" s="172"/>
      <c r="L366" s="37"/>
      <c r="M366" s="173" t="s">
        <v>1</v>
      </c>
      <c r="N366" s="174" t="s">
        <v>42</v>
      </c>
      <c r="O366" s="75"/>
      <c r="P366" s="175">
        <f>O366*H366</f>
        <v>0</v>
      </c>
      <c r="Q366" s="175">
        <v>0</v>
      </c>
      <c r="R366" s="175">
        <f>Q366*H366</f>
        <v>0</v>
      </c>
      <c r="S366" s="175">
        <v>0</v>
      </c>
      <c r="T366" s="176">
        <f>S366*H366</f>
        <v>0</v>
      </c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R366" s="177" t="s">
        <v>192</v>
      </c>
      <c r="AT366" s="177" t="s">
        <v>159</v>
      </c>
      <c r="AU366" s="177" t="s">
        <v>84</v>
      </c>
      <c r="AY366" s="17" t="s">
        <v>158</v>
      </c>
      <c r="BE366" s="178">
        <f>IF(N366="základní",J366,0)</f>
        <v>0</v>
      </c>
      <c r="BF366" s="178">
        <f>IF(N366="snížená",J366,0)</f>
        <v>0</v>
      </c>
      <c r="BG366" s="178">
        <f>IF(N366="zákl. přenesená",J366,0)</f>
        <v>0</v>
      </c>
      <c r="BH366" s="178">
        <f>IF(N366="sníž. přenesená",J366,0)</f>
        <v>0</v>
      </c>
      <c r="BI366" s="178">
        <f>IF(N366="nulová",J366,0)</f>
        <v>0</v>
      </c>
      <c r="BJ366" s="17" t="s">
        <v>84</v>
      </c>
      <c r="BK366" s="178">
        <f>ROUND(I366*H366,2)</f>
        <v>0</v>
      </c>
      <c r="BL366" s="17" t="s">
        <v>192</v>
      </c>
      <c r="BM366" s="177" t="s">
        <v>502</v>
      </c>
    </row>
    <row r="367" s="12" customFormat="1">
      <c r="A367" s="12"/>
      <c r="B367" s="179"/>
      <c r="C367" s="12"/>
      <c r="D367" s="180" t="s">
        <v>164</v>
      </c>
      <c r="E367" s="181" t="s">
        <v>1</v>
      </c>
      <c r="F367" s="182" t="s">
        <v>503</v>
      </c>
      <c r="G367" s="12"/>
      <c r="H367" s="183">
        <v>133.13</v>
      </c>
      <c r="I367" s="184"/>
      <c r="J367" s="12"/>
      <c r="K367" s="12"/>
      <c r="L367" s="179"/>
      <c r="M367" s="185"/>
      <c r="N367" s="186"/>
      <c r="O367" s="186"/>
      <c r="P367" s="186"/>
      <c r="Q367" s="186"/>
      <c r="R367" s="186"/>
      <c r="S367" s="186"/>
      <c r="T367" s="187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T367" s="181" t="s">
        <v>164</v>
      </c>
      <c r="AU367" s="181" t="s">
        <v>84</v>
      </c>
      <c r="AV367" s="12" t="s">
        <v>86</v>
      </c>
      <c r="AW367" s="12" t="s">
        <v>34</v>
      </c>
      <c r="AX367" s="12" t="s">
        <v>77</v>
      </c>
      <c r="AY367" s="181" t="s">
        <v>158</v>
      </c>
    </row>
    <row r="368" s="13" customFormat="1">
      <c r="A368" s="13"/>
      <c r="B368" s="188"/>
      <c r="C368" s="13"/>
      <c r="D368" s="180" t="s">
        <v>164</v>
      </c>
      <c r="E368" s="189" t="s">
        <v>1</v>
      </c>
      <c r="F368" s="190" t="s">
        <v>166</v>
      </c>
      <c r="G368" s="13"/>
      <c r="H368" s="191">
        <v>133.13</v>
      </c>
      <c r="I368" s="192"/>
      <c r="J368" s="13"/>
      <c r="K368" s="13"/>
      <c r="L368" s="188"/>
      <c r="M368" s="193"/>
      <c r="N368" s="194"/>
      <c r="O368" s="194"/>
      <c r="P368" s="194"/>
      <c r="Q368" s="194"/>
      <c r="R368" s="194"/>
      <c r="S368" s="194"/>
      <c r="T368" s="195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189" t="s">
        <v>164</v>
      </c>
      <c r="AU368" s="189" t="s">
        <v>84</v>
      </c>
      <c r="AV368" s="13" t="s">
        <v>163</v>
      </c>
      <c r="AW368" s="13" t="s">
        <v>34</v>
      </c>
      <c r="AX368" s="13" t="s">
        <v>84</v>
      </c>
      <c r="AY368" s="189" t="s">
        <v>158</v>
      </c>
    </row>
    <row r="369" s="2" customFormat="1" ht="21.75" customHeight="1">
      <c r="A369" s="36"/>
      <c r="B369" s="164"/>
      <c r="C369" s="165" t="s">
        <v>504</v>
      </c>
      <c r="D369" s="165" t="s">
        <v>159</v>
      </c>
      <c r="E369" s="166" t="s">
        <v>505</v>
      </c>
      <c r="F369" s="167" t="s">
        <v>506</v>
      </c>
      <c r="G369" s="168" t="s">
        <v>203</v>
      </c>
      <c r="H369" s="169">
        <v>135.25100000000001</v>
      </c>
      <c r="I369" s="170"/>
      <c r="J369" s="171">
        <f>ROUND(I369*H369,2)</f>
        <v>0</v>
      </c>
      <c r="K369" s="172"/>
      <c r="L369" s="37"/>
      <c r="M369" s="173" t="s">
        <v>1</v>
      </c>
      <c r="N369" s="174" t="s">
        <v>42</v>
      </c>
      <c r="O369" s="75"/>
      <c r="P369" s="175">
        <f>O369*H369</f>
        <v>0</v>
      </c>
      <c r="Q369" s="175">
        <v>0</v>
      </c>
      <c r="R369" s="175">
        <f>Q369*H369</f>
        <v>0</v>
      </c>
      <c r="S369" s="175">
        <v>0</v>
      </c>
      <c r="T369" s="176">
        <f>S369*H369</f>
        <v>0</v>
      </c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R369" s="177" t="s">
        <v>192</v>
      </c>
      <c r="AT369" s="177" t="s">
        <v>159</v>
      </c>
      <c r="AU369" s="177" t="s">
        <v>84</v>
      </c>
      <c r="AY369" s="17" t="s">
        <v>158</v>
      </c>
      <c r="BE369" s="178">
        <f>IF(N369="základní",J369,0)</f>
        <v>0</v>
      </c>
      <c r="BF369" s="178">
        <f>IF(N369="snížená",J369,0)</f>
        <v>0</v>
      </c>
      <c r="BG369" s="178">
        <f>IF(N369="zákl. přenesená",J369,0)</f>
        <v>0</v>
      </c>
      <c r="BH369" s="178">
        <f>IF(N369="sníž. přenesená",J369,0)</f>
        <v>0</v>
      </c>
      <c r="BI369" s="178">
        <f>IF(N369="nulová",J369,0)</f>
        <v>0</v>
      </c>
      <c r="BJ369" s="17" t="s">
        <v>84</v>
      </c>
      <c r="BK369" s="178">
        <f>ROUND(I369*H369,2)</f>
        <v>0</v>
      </c>
      <c r="BL369" s="17" t="s">
        <v>192</v>
      </c>
      <c r="BM369" s="177" t="s">
        <v>507</v>
      </c>
    </row>
    <row r="370" s="12" customFormat="1">
      <c r="A370" s="12"/>
      <c r="B370" s="179"/>
      <c r="C370" s="12"/>
      <c r="D370" s="180" t="s">
        <v>164</v>
      </c>
      <c r="E370" s="181" t="s">
        <v>1</v>
      </c>
      <c r="F370" s="182" t="s">
        <v>508</v>
      </c>
      <c r="G370" s="12"/>
      <c r="H370" s="183">
        <v>135.25120000000001</v>
      </c>
      <c r="I370" s="184"/>
      <c r="J370" s="12"/>
      <c r="K370" s="12"/>
      <c r="L370" s="179"/>
      <c r="M370" s="185"/>
      <c r="N370" s="186"/>
      <c r="O370" s="186"/>
      <c r="P370" s="186"/>
      <c r="Q370" s="186"/>
      <c r="R370" s="186"/>
      <c r="S370" s="186"/>
      <c r="T370" s="187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T370" s="181" t="s">
        <v>164</v>
      </c>
      <c r="AU370" s="181" t="s">
        <v>84</v>
      </c>
      <c r="AV370" s="12" t="s">
        <v>86</v>
      </c>
      <c r="AW370" s="12" t="s">
        <v>34</v>
      </c>
      <c r="AX370" s="12" t="s">
        <v>77</v>
      </c>
      <c r="AY370" s="181" t="s">
        <v>158</v>
      </c>
    </row>
    <row r="371" s="13" customFormat="1">
      <c r="A371" s="13"/>
      <c r="B371" s="188"/>
      <c r="C371" s="13"/>
      <c r="D371" s="180" t="s">
        <v>164</v>
      </c>
      <c r="E371" s="189" t="s">
        <v>1</v>
      </c>
      <c r="F371" s="190" t="s">
        <v>166</v>
      </c>
      <c r="G371" s="13"/>
      <c r="H371" s="191">
        <v>135.25120000000001</v>
      </c>
      <c r="I371" s="192"/>
      <c r="J371" s="13"/>
      <c r="K371" s="13"/>
      <c r="L371" s="188"/>
      <c r="M371" s="193"/>
      <c r="N371" s="194"/>
      <c r="O371" s="194"/>
      <c r="P371" s="194"/>
      <c r="Q371" s="194"/>
      <c r="R371" s="194"/>
      <c r="S371" s="194"/>
      <c r="T371" s="195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189" t="s">
        <v>164</v>
      </c>
      <c r="AU371" s="189" t="s">
        <v>84</v>
      </c>
      <c r="AV371" s="13" t="s">
        <v>163</v>
      </c>
      <c r="AW371" s="13" t="s">
        <v>34</v>
      </c>
      <c r="AX371" s="13" t="s">
        <v>84</v>
      </c>
      <c r="AY371" s="189" t="s">
        <v>158</v>
      </c>
    </row>
    <row r="372" s="2" customFormat="1" ht="16.5" customHeight="1">
      <c r="A372" s="36"/>
      <c r="B372" s="164"/>
      <c r="C372" s="165" t="s">
        <v>345</v>
      </c>
      <c r="D372" s="165" t="s">
        <v>159</v>
      </c>
      <c r="E372" s="166" t="s">
        <v>509</v>
      </c>
      <c r="F372" s="167" t="s">
        <v>510</v>
      </c>
      <c r="G372" s="168" t="s">
        <v>203</v>
      </c>
      <c r="H372" s="169">
        <v>13.853999999999999</v>
      </c>
      <c r="I372" s="170"/>
      <c r="J372" s="171">
        <f>ROUND(I372*H372,2)</f>
        <v>0</v>
      </c>
      <c r="K372" s="172"/>
      <c r="L372" s="37"/>
      <c r="M372" s="173" t="s">
        <v>1</v>
      </c>
      <c r="N372" s="174" t="s">
        <v>42</v>
      </c>
      <c r="O372" s="75"/>
      <c r="P372" s="175">
        <f>O372*H372</f>
        <v>0</v>
      </c>
      <c r="Q372" s="175">
        <v>0</v>
      </c>
      <c r="R372" s="175">
        <f>Q372*H372</f>
        <v>0</v>
      </c>
      <c r="S372" s="175">
        <v>0</v>
      </c>
      <c r="T372" s="176">
        <f>S372*H372</f>
        <v>0</v>
      </c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R372" s="177" t="s">
        <v>192</v>
      </c>
      <c r="AT372" s="177" t="s">
        <v>159</v>
      </c>
      <c r="AU372" s="177" t="s">
        <v>84</v>
      </c>
      <c r="AY372" s="17" t="s">
        <v>158</v>
      </c>
      <c r="BE372" s="178">
        <f>IF(N372="základní",J372,0)</f>
        <v>0</v>
      </c>
      <c r="BF372" s="178">
        <f>IF(N372="snížená",J372,0)</f>
        <v>0</v>
      </c>
      <c r="BG372" s="178">
        <f>IF(N372="zákl. přenesená",J372,0)</f>
        <v>0</v>
      </c>
      <c r="BH372" s="178">
        <f>IF(N372="sníž. přenesená",J372,0)</f>
        <v>0</v>
      </c>
      <c r="BI372" s="178">
        <f>IF(N372="nulová",J372,0)</f>
        <v>0</v>
      </c>
      <c r="BJ372" s="17" t="s">
        <v>84</v>
      </c>
      <c r="BK372" s="178">
        <f>ROUND(I372*H372,2)</f>
        <v>0</v>
      </c>
      <c r="BL372" s="17" t="s">
        <v>192</v>
      </c>
      <c r="BM372" s="177" t="s">
        <v>511</v>
      </c>
    </row>
    <row r="373" s="12" customFormat="1">
      <c r="A373" s="12"/>
      <c r="B373" s="179"/>
      <c r="C373" s="12"/>
      <c r="D373" s="180" t="s">
        <v>164</v>
      </c>
      <c r="E373" s="181" t="s">
        <v>1</v>
      </c>
      <c r="F373" s="182" t="s">
        <v>512</v>
      </c>
      <c r="G373" s="12"/>
      <c r="H373" s="183">
        <v>13.8544</v>
      </c>
      <c r="I373" s="184"/>
      <c r="J373" s="12"/>
      <c r="K373" s="12"/>
      <c r="L373" s="179"/>
      <c r="M373" s="185"/>
      <c r="N373" s="186"/>
      <c r="O373" s="186"/>
      <c r="P373" s="186"/>
      <c r="Q373" s="186"/>
      <c r="R373" s="186"/>
      <c r="S373" s="186"/>
      <c r="T373" s="187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T373" s="181" t="s">
        <v>164</v>
      </c>
      <c r="AU373" s="181" t="s">
        <v>84</v>
      </c>
      <c r="AV373" s="12" t="s">
        <v>86</v>
      </c>
      <c r="AW373" s="12" t="s">
        <v>34</v>
      </c>
      <c r="AX373" s="12" t="s">
        <v>77</v>
      </c>
      <c r="AY373" s="181" t="s">
        <v>158</v>
      </c>
    </row>
    <row r="374" s="13" customFormat="1">
      <c r="A374" s="13"/>
      <c r="B374" s="188"/>
      <c r="C374" s="13"/>
      <c r="D374" s="180" t="s">
        <v>164</v>
      </c>
      <c r="E374" s="189" t="s">
        <v>1</v>
      </c>
      <c r="F374" s="190" t="s">
        <v>166</v>
      </c>
      <c r="G374" s="13"/>
      <c r="H374" s="191">
        <v>13.8544</v>
      </c>
      <c r="I374" s="192"/>
      <c r="J374" s="13"/>
      <c r="K374" s="13"/>
      <c r="L374" s="188"/>
      <c r="M374" s="193"/>
      <c r="N374" s="194"/>
      <c r="O374" s="194"/>
      <c r="P374" s="194"/>
      <c r="Q374" s="194"/>
      <c r="R374" s="194"/>
      <c r="S374" s="194"/>
      <c r="T374" s="195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189" t="s">
        <v>164</v>
      </c>
      <c r="AU374" s="189" t="s">
        <v>84</v>
      </c>
      <c r="AV374" s="13" t="s">
        <v>163</v>
      </c>
      <c r="AW374" s="13" t="s">
        <v>34</v>
      </c>
      <c r="AX374" s="13" t="s">
        <v>84</v>
      </c>
      <c r="AY374" s="189" t="s">
        <v>158</v>
      </c>
    </row>
    <row r="375" s="2" customFormat="1" ht="24.15" customHeight="1">
      <c r="A375" s="36"/>
      <c r="B375" s="164"/>
      <c r="C375" s="165" t="s">
        <v>513</v>
      </c>
      <c r="D375" s="165" t="s">
        <v>159</v>
      </c>
      <c r="E375" s="166" t="s">
        <v>514</v>
      </c>
      <c r="F375" s="167" t="s">
        <v>515</v>
      </c>
      <c r="G375" s="168" t="s">
        <v>203</v>
      </c>
      <c r="H375" s="169">
        <v>68.75</v>
      </c>
      <c r="I375" s="170"/>
      <c r="J375" s="171">
        <f>ROUND(I375*H375,2)</f>
        <v>0</v>
      </c>
      <c r="K375" s="172"/>
      <c r="L375" s="37"/>
      <c r="M375" s="173" t="s">
        <v>1</v>
      </c>
      <c r="N375" s="174" t="s">
        <v>42</v>
      </c>
      <c r="O375" s="75"/>
      <c r="P375" s="175">
        <f>O375*H375</f>
        <v>0</v>
      </c>
      <c r="Q375" s="175">
        <v>0</v>
      </c>
      <c r="R375" s="175">
        <f>Q375*H375</f>
        <v>0</v>
      </c>
      <c r="S375" s="175">
        <v>0</v>
      </c>
      <c r="T375" s="176">
        <f>S375*H375</f>
        <v>0</v>
      </c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R375" s="177" t="s">
        <v>192</v>
      </c>
      <c r="AT375" s="177" t="s">
        <v>159</v>
      </c>
      <c r="AU375" s="177" t="s">
        <v>84</v>
      </c>
      <c r="AY375" s="17" t="s">
        <v>158</v>
      </c>
      <c r="BE375" s="178">
        <f>IF(N375="základní",J375,0)</f>
        <v>0</v>
      </c>
      <c r="BF375" s="178">
        <f>IF(N375="snížená",J375,0)</f>
        <v>0</v>
      </c>
      <c r="BG375" s="178">
        <f>IF(N375="zákl. přenesená",J375,0)</f>
        <v>0</v>
      </c>
      <c r="BH375" s="178">
        <f>IF(N375="sníž. přenesená",J375,0)</f>
        <v>0</v>
      </c>
      <c r="BI375" s="178">
        <f>IF(N375="nulová",J375,0)</f>
        <v>0</v>
      </c>
      <c r="BJ375" s="17" t="s">
        <v>84</v>
      </c>
      <c r="BK375" s="178">
        <f>ROUND(I375*H375,2)</f>
        <v>0</v>
      </c>
      <c r="BL375" s="17" t="s">
        <v>192</v>
      </c>
      <c r="BM375" s="177" t="s">
        <v>516</v>
      </c>
    </row>
    <row r="376" s="12" customFormat="1">
      <c r="A376" s="12"/>
      <c r="B376" s="179"/>
      <c r="C376" s="12"/>
      <c r="D376" s="180" t="s">
        <v>164</v>
      </c>
      <c r="E376" s="181" t="s">
        <v>1</v>
      </c>
      <c r="F376" s="182" t="s">
        <v>517</v>
      </c>
      <c r="G376" s="12"/>
      <c r="H376" s="183">
        <v>68.75</v>
      </c>
      <c r="I376" s="184"/>
      <c r="J376" s="12"/>
      <c r="K376" s="12"/>
      <c r="L376" s="179"/>
      <c r="M376" s="185"/>
      <c r="N376" s="186"/>
      <c r="O376" s="186"/>
      <c r="P376" s="186"/>
      <c r="Q376" s="186"/>
      <c r="R376" s="186"/>
      <c r="S376" s="186"/>
      <c r="T376" s="187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T376" s="181" t="s">
        <v>164</v>
      </c>
      <c r="AU376" s="181" t="s">
        <v>84</v>
      </c>
      <c r="AV376" s="12" t="s">
        <v>86</v>
      </c>
      <c r="AW376" s="12" t="s">
        <v>34</v>
      </c>
      <c r="AX376" s="12" t="s">
        <v>77</v>
      </c>
      <c r="AY376" s="181" t="s">
        <v>158</v>
      </c>
    </row>
    <row r="377" s="13" customFormat="1">
      <c r="A377" s="13"/>
      <c r="B377" s="188"/>
      <c r="C377" s="13"/>
      <c r="D377" s="180" t="s">
        <v>164</v>
      </c>
      <c r="E377" s="189" t="s">
        <v>1</v>
      </c>
      <c r="F377" s="190" t="s">
        <v>166</v>
      </c>
      <c r="G377" s="13"/>
      <c r="H377" s="191">
        <v>68.75</v>
      </c>
      <c r="I377" s="192"/>
      <c r="J377" s="13"/>
      <c r="K377" s="13"/>
      <c r="L377" s="188"/>
      <c r="M377" s="193"/>
      <c r="N377" s="194"/>
      <c r="O377" s="194"/>
      <c r="P377" s="194"/>
      <c r="Q377" s="194"/>
      <c r="R377" s="194"/>
      <c r="S377" s="194"/>
      <c r="T377" s="195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189" t="s">
        <v>164</v>
      </c>
      <c r="AU377" s="189" t="s">
        <v>84</v>
      </c>
      <c r="AV377" s="13" t="s">
        <v>163</v>
      </c>
      <c r="AW377" s="13" t="s">
        <v>34</v>
      </c>
      <c r="AX377" s="13" t="s">
        <v>84</v>
      </c>
      <c r="AY377" s="189" t="s">
        <v>158</v>
      </c>
    </row>
    <row r="378" s="2" customFormat="1" ht="21.75" customHeight="1">
      <c r="A378" s="36"/>
      <c r="B378" s="164"/>
      <c r="C378" s="165" t="s">
        <v>349</v>
      </c>
      <c r="D378" s="165" t="s">
        <v>159</v>
      </c>
      <c r="E378" s="166" t="s">
        <v>518</v>
      </c>
      <c r="F378" s="167" t="s">
        <v>519</v>
      </c>
      <c r="G378" s="168" t="s">
        <v>203</v>
      </c>
      <c r="H378" s="169">
        <v>75.625</v>
      </c>
      <c r="I378" s="170"/>
      <c r="J378" s="171">
        <f>ROUND(I378*H378,2)</f>
        <v>0</v>
      </c>
      <c r="K378" s="172"/>
      <c r="L378" s="37"/>
      <c r="M378" s="173" t="s">
        <v>1</v>
      </c>
      <c r="N378" s="174" t="s">
        <v>42</v>
      </c>
      <c r="O378" s="75"/>
      <c r="P378" s="175">
        <f>O378*H378</f>
        <v>0</v>
      </c>
      <c r="Q378" s="175">
        <v>0</v>
      </c>
      <c r="R378" s="175">
        <f>Q378*H378</f>
        <v>0</v>
      </c>
      <c r="S378" s="175">
        <v>0</v>
      </c>
      <c r="T378" s="176">
        <f>S378*H378</f>
        <v>0</v>
      </c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R378" s="177" t="s">
        <v>192</v>
      </c>
      <c r="AT378" s="177" t="s">
        <v>159</v>
      </c>
      <c r="AU378" s="177" t="s">
        <v>84</v>
      </c>
      <c r="AY378" s="17" t="s">
        <v>158</v>
      </c>
      <c r="BE378" s="178">
        <f>IF(N378="základní",J378,0)</f>
        <v>0</v>
      </c>
      <c r="BF378" s="178">
        <f>IF(N378="snížená",J378,0)</f>
        <v>0</v>
      </c>
      <c r="BG378" s="178">
        <f>IF(N378="zákl. přenesená",J378,0)</f>
        <v>0</v>
      </c>
      <c r="BH378" s="178">
        <f>IF(N378="sníž. přenesená",J378,0)</f>
        <v>0</v>
      </c>
      <c r="BI378" s="178">
        <f>IF(N378="nulová",J378,0)</f>
        <v>0</v>
      </c>
      <c r="BJ378" s="17" t="s">
        <v>84</v>
      </c>
      <c r="BK378" s="178">
        <f>ROUND(I378*H378,2)</f>
        <v>0</v>
      </c>
      <c r="BL378" s="17" t="s">
        <v>192</v>
      </c>
      <c r="BM378" s="177" t="s">
        <v>520</v>
      </c>
    </row>
    <row r="379" s="12" customFormat="1">
      <c r="A379" s="12"/>
      <c r="B379" s="179"/>
      <c r="C379" s="12"/>
      <c r="D379" s="180" t="s">
        <v>164</v>
      </c>
      <c r="E379" s="181" t="s">
        <v>1</v>
      </c>
      <c r="F379" s="182" t="s">
        <v>521</v>
      </c>
      <c r="G379" s="12"/>
      <c r="H379" s="183">
        <v>75.625</v>
      </c>
      <c r="I379" s="184"/>
      <c r="J379" s="12"/>
      <c r="K379" s="12"/>
      <c r="L379" s="179"/>
      <c r="M379" s="185"/>
      <c r="N379" s="186"/>
      <c r="O379" s="186"/>
      <c r="P379" s="186"/>
      <c r="Q379" s="186"/>
      <c r="R379" s="186"/>
      <c r="S379" s="186"/>
      <c r="T379" s="187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T379" s="181" t="s">
        <v>164</v>
      </c>
      <c r="AU379" s="181" t="s">
        <v>84</v>
      </c>
      <c r="AV379" s="12" t="s">
        <v>86</v>
      </c>
      <c r="AW379" s="12" t="s">
        <v>34</v>
      </c>
      <c r="AX379" s="12" t="s">
        <v>77</v>
      </c>
      <c r="AY379" s="181" t="s">
        <v>158</v>
      </c>
    </row>
    <row r="380" s="13" customFormat="1">
      <c r="A380" s="13"/>
      <c r="B380" s="188"/>
      <c r="C380" s="13"/>
      <c r="D380" s="180" t="s">
        <v>164</v>
      </c>
      <c r="E380" s="189" t="s">
        <v>1</v>
      </c>
      <c r="F380" s="190" t="s">
        <v>166</v>
      </c>
      <c r="G380" s="13"/>
      <c r="H380" s="191">
        <v>75.625</v>
      </c>
      <c r="I380" s="192"/>
      <c r="J380" s="13"/>
      <c r="K380" s="13"/>
      <c r="L380" s="188"/>
      <c r="M380" s="193"/>
      <c r="N380" s="194"/>
      <c r="O380" s="194"/>
      <c r="P380" s="194"/>
      <c r="Q380" s="194"/>
      <c r="R380" s="194"/>
      <c r="S380" s="194"/>
      <c r="T380" s="195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189" t="s">
        <v>164</v>
      </c>
      <c r="AU380" s="189" t="s">
        <v>84</v>
      </c>
      <c r="AV380" s="13" t="s">
        <v>163</v>
      </c>
      <c r="AW380" s="13" t="s">
        <v>34</v>
      </c>
      <c r="AX380" s="13" t="s">
        <v>84</v>
      </c>
      <c r="AY380" s="189" t="s">
        <v>158</v>
      </c>
    </row>
    <row r="381" s="2" customFormat="1" ht="16.5" customHeight="1">
      <c r="A381" s="36"/>
      <c r="B381" s="164"/>
      <c r="C381" s="165" t="s">
        <v>522</v>
      </c>
      <c r="D381" s="165" t="s">
        <v>159</v>
      </c>
      <c r="E381" s="166" t="s">
        <v>523</v>
      </c>
      <c r="F381" s="167" t="s">
        <v>524</v>
      </c>
      <c r="G381" s="168" t="s">
        <v>362</v>
      </c>
      <c r="H381" s="196"/>
      <c r="I381" s="170"/>
      <c r="J381" s="171">
        <f>ROUND(I381*H381,2)</f>
        <v>0</v>
      </c>
      <c r="K381" s="172"/>
      <c r="L381" s="37"/>
      <c r="M381" s="173" t="s">
        <v>1</v>
      </c>
      <c r="N381" s="174" t="s">
        <v>42</v>
      </c>
      <c r="O381" s="75"/>
      <c r="P381" s="175">
        <f>O381*H381</f>
        <v>0</v>
      </c>
      <c r="Q381" s="175">
        <v>0</v>
      </c>
      <c r="R381" s="175">
        <f>Q381*H381</f>
        <v>0</v>
      </c>
      <c r="S381" s="175">
        <v>0</v>
      </c>
      <c r="T381" s="176">
        <f>S381*H381</f>
        <v>0</v>
      </c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R381" s="177" t="s">
        <v>192</v>
      </c>
      <c r="AT381" s="177" t="s">
        <v>159</v>
      </c>
      <c r="AU381" s="177" t="s">
        <v>84</v>
      </c>
      <c r="AY381" s="17" t="s">
        <v>158</v>
      </c>
      <c r="BE381" s="178">
        <f>IF(N381="základní",J381,0)</f>
        <v>0</v>
      </c>
      <c r="BF381" s="178">
        <f>IF(N381="snížená",J381,0)</f>
        <v>0</v>
      </c>
      <c r="BG381" s="178">
        <f>IF(N381="zákl. přenesená",J381,0)</f>
        <v>0</v>
      </c>
      <c r="BH381" s="178">
        <f>IF(N381="sníž. přenesená",J381,0)</f>
        <v>0</v>
      </c>
      <c r="BI381" s="178">
        <f>IF(N381="nulová",J381,0)</f>
        <v>0</v>
      </c>
      <c r="BJ381" s="17" t="s">
        <v>84</v>
      </c>
      <c r="BK381" s="178">
        <f>ROUND(I381*H381,2)</f>
        <v>0</v>
      </c>
      <c r="BL381" s="17" t="s">
        <v>192</v>
      </c>
      <c r="BM381" s="177" t="s">
        <v>525</v>
      </c>
    </row>
    <row r="382" s="11" customFormat="1" ht="25.92" customHeight="1">
      <c r="A382" s="11"/>
      <c r="B382" s="153"/>
      <c r="C382" s="11"/>
      <c r="D382" s="154" t="s">
        <v>76</v>
      </c>
      <c r="E382" s="155" t="s">
        <v>526</v>
      </c>
      <c r="F382" s="155" t="s">
        <v>527</v>
      </c>
      <c r="G382" s="11"/>
      <c r="H382" s="11"/>
      <c r="I382" s="156"/>
      <c r="J382" s="157">
        <f>BK382</f>
        <v>0</v>
      </c>
      <c r="K382" s="11"/>
      <c r="L382" s="153"/>
      <c r="M382" s="158"/>
      <c r="N382" s="159"/>
      <c r="O382" s="159"/>
      <c r="P382" s="160">
        <f>SUM(P383:P396)</f>
        <v>0</v>
      </c>
      <c r="Q382" s="159"/>
      <c r="R382" s="160">
        <f>SUM(R383:R396)</f>
        <v>0</v>
      </c>
      <c r="S382" s="159"/>
      <c r="T382" s="161">
        <f>SUM(T383:T396)</f>
        <v>0</v>
      </c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R382" s="154" t="s">
        <v>86</v>
      </c>
      <c r="AT382" s="162" t="s">
        <v>76</v>
      </c>
      <c r="AU382" s="162" t="s">
        <v>77</v>
      </c>
      <c r="AY382" s="154" t="s">
        <v>158</v>
      </c>
      <c r="BK382" s="163">
        <f>SUM(BK383:BK396)</f>
        <v>0</v>
      </c>
    </row>
    <row r="383" s="2" customFormat="1" ht="24.15" customHeight="1">
      <c r="A383" s="36"/>
      <c r="B383" s="164"/>
      <c r="C383" s="165" t="s">
        <v>353</v>
      </c>
      <c r="D383" s="165" t="s">
        <v>159</v>
      </c>
      <c r="E383" s="166" t="s">
        <v>528</v>
      </c>
      <c r="F383" s="167" t="s">
        <v>529</v>
      </c>
      <c r="G383" s="168" t="s">
        <v>247</v>
      </c>
      <c r="H383" s="169">
        <v>12.98</v>
      </c>
      <c r="I383" s="170"/>
      <c r="J383" s="171">
        <f>ROUND(I383*H383,2)</f>
        <v>0</v>
      </c>
      <c r="K383" s="172"/>
      <c r="L383" s="37"/>
      <c r="M383" s="173" t="s">
        <v>1</v>
      </c>
      <c r="N383" s="174" t="s">
        <v>42</v>
      </c>
      <c r="O383" s="75"/>
      <c r="P383" s="175">
        <f>O383*H383</f>
        <v>0</v>
      </c>
      <c r="Q383" s="175">
        <v>0</v>
      </c>
      <c r="R383" s="175">
        <f>Q383*H383</f>
        <v>0</v>
      </c>
      <c r="S383" s="175">
        <v>0</v>
      </c>
      <c r="T383" s="176">
        <f>S383*H383</f>
        <v>0</v>
      </c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R383" s="177" t="s">
        <v>192</v>
      </c>
      <c r="AT383" s="177" t="s">
        <v>159</v>
      </c>
      <c r="AU383" s="177" t="s">
        <v>84</v>
      </c>
      <c r="AY383" s="17" t="s">
        <v>158</v>
      </c>
      <c r="BE383" s="178">
        <f>IF(N383="základní",J383,0)</f>
        <v>0</v>
      </c>
      <c r="BF383" s="178">
        <f>IF(N383="snížená",J383,0)</f>
        <v>0</v>
      </c>
      <c r="BG383" s="178">
        <f>IF(N383="zákl. přenesená",J383,0)</f>
        <v>0</v>
      </c>
      <c r="BH383" s="178">
        <f>IF(N383="sníž. přenesená",J383,0)</f>
        <v>0</v>
      </c>
      <c r="BI383" s="178">
        <f>IF(N383="nulová",J383,0)</f>
        <v>0</v>
      </c>
      <c r="BJ383" s="17" t="s">
        <v>84</v>
      </c>
      <c r="BK383" s="178">
        <f>ROUND(I383*H383,2)</f>
        <v>0</v>
      </c>
      <c r="BL383" s="17" t="s">
        <v>192</v>
      </c>
      <c r="BM383" s="177" t="s">
        <v>530</v>
      </c>
    </row>
    <row r="384" s="12" customFormat="1">
      <c r="A384" s="12"/>
      <c r="B384" s="179"/>
      <c r="C384" s="12"/>
      <c r="D384" s="180" t="s">
        <v>164</v>
      </c>
      <c r="E384" s="181" t="s">
        <v>1</v>
      </c>
      <c r="F384" s="182" t="s">
        <v>531</v>
      </c>
      <c r="G384" s="12"/>
      <c r="H384" s="183">
        <v>12.979999999999999</v>
      </c>
      <c r="I384" s="184"/>
      <c r="J384" s="12"/>
      <c r="K384" s="12"/>
      <c r="L384" s="179"/>
      <c r="M384" s="185"/>
      <c r="N384" s="186"/>
      <c r="O384" s="186"/>
      <c r="P384" s="186"/>
      <c r="Q384" s="186"/>
      <c r="R384" s="186"/>
      <c r="S384" s="186"/>
      <c r="T384" s="187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T384" s="181" t="s">
        <v>164</v>
      </c>
      <c r="AU384" s="181" t="s">
        <v>84</v>
      </c>
      <c r="AV384" s="12" t="s">
        <v>86</v>
      </c>
      <c r="AW384" s="12" t="s">
        <v>34</v>
      </c>
      <c r="AX384" s="12" t="s">
        <v>77</v>
      </c>
      <c r="AY384" s="181" t="s">
        <v>158</v>
      </c>
    </row>
    <row r="385" s="13" customFormat="1">
      <c r="A385" s="13"/>
      <c r="B385" s="188"/>
      <c r="C385" s="13"/>
      <c r="D385" s="180" t="s">
        <v>164</v>
      </c>
      <c r="E385" s="189" t="s">
        <v>1</v>
      </c>
      <c r="F385" s="190" t="s">
        <v>166</v>
      </c>
      <c r="G385" s="13"/>
      <c r="H385" s="191">
        <v>12.979999999999999</v>
      </c>
      <c r="I385" s="192"/>
      <c r="J385" s="13"/>
      <c r="K385" s="13"/>
      <c r="L385" s="188"/>
      <c r="M385" s="193"/>
      <c r="N385" s="194"/>
      <c r="O385" s="194"/>
      <c r="P385" s="194"/>
      <c r="Q385" s="194"/>
      <c r="R385" s="194"/>
      <c r="S385" s="194"/>
      <c r="T385" s="195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189" t="s">
        <v>164</v>
      </c>
      <c r="AU385" s="189" t="s">
        <v>84</v>
      </c>
      <c r="AV385" s="13" t="s">
        <v>163</v>
      </c>
      <c r="AW385" s="13" t="s">
        <v>34</v>
      </c>
      <c r="AX385" s="13" t="s">
        <v>84</v>
      </c>
      <c r="AY385" s="189" t="s">
        <v>158</v>
      </c>
    </row>
    <row r="386" s="2" customFormat="1" ht="24.15" customHeight="1">
      <c r="A386" s="36"/>
      <c r="B386" s="164"/>
      <c r="C386" s="165" t="s">
        <v>532</v>
      </c>
      <c r="D386" s="165" t="s">
        <v>159</v>
      </c>
      <c r="E386" s="166" t="s">
        <v>533</v>
      </c>
      <c r="F386" s="167" t="s">
        <v>534</v>
      </c>
      <c r="G386" s="168" t="s">
        <v>247</v>
      </c>
      <c r="H386" s="169">
        <v>22</v>
      </c>
      <c r="I386" s="170"/>
      <c r="J386" s="171">
        <f>ROUND(I386*H386,2)</f>
        <v>0</v>
      </c>
      <c r="K386" s="172"/>
      <c r="L386" s="37"/>
      <c r="M386" s="173" t="s">
        <v>1</v>
      </c>
      <c r="N386" s="174" t="s">
        <v>42</v>
      </c>
      <c r="O386" s="75"/>
      <c r="P386" s="175">
        <f>O386*H386</f>
        <v>0</v>
      </c>
      <c r="Q386" s="175">
        <v>0</v>
      </c>
      <c r="R386" s="175">
        <f>Q386*H386</f>
        <v>0</v>
      </c>
      <c r="S386" s="175">
        <v>0</v>
      </c>
      <c r="T386" s="176">
        <f>S386*H386</f>
        <v>0</v>
      </c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R386" s="177" t="s">
        <v>192</v>
      </c>
      <c r="AT386" s="177" t="s">
        <v>159</v>
      </c>
      <c r="AU386" s="177" t="s">
        <v>84</v>
      </c>
      <c r="AY386" s="17" t="s">
        <v>158</v>
      </c>
      <c r="BE386" s="178">
        <f>IF(N386="základní",J386,0)</f>
        <v>0</v>
      </c>
      <c r="BF386" s="178">
        <f>IF(N386="snížená",J386,0)</f>
        <v>0</v>
      </c>
      <c r="BG386" s="178">
        <f>IF(N386="zákl. přenesená",J386,0)</f>
        <v>0</v>
      </c>
      <c r="BH386" s="178">
        <f>IF(N386="sníž. přenesená",J386,0)</f>
        <v>0</v>
      </c>
      <c r="BI386" s="178">
        <f>IF(N386="nulová",J386,0)</f>
        <v>0</v>
      </c>
      <c r="BJ386" s="17" t="s">
        <v>84</v>
      </c>
      <c r="BK386" s="178">
        <f>ROUND(I386*H386,2)</f>
        <v>0</v>
      </c>
      <c r="BL386" s="17" t="s">
        <v>192</v>
      </c>
      <c r="BM386" s="177" t="s">
        <v>535</v>
      </c>
    </row>
    <row r="387" s="12" customFormat="1">
      <c r="A387" s="12"/>
      <c r="B387" s="179"/>
      <c r="C387" s="12"/>
      <c r="D387" s="180" t="s">
        <v>164</v>
      </c>
      <c r="E387" s="181" t="s">
        <v>1</v>
      </c>
      <c r="F387" s="182" t="s">
        <v>536</v>
      </c>
      <c r="G387" s="12"/>
      <c r="H387" s="183">
        <v>22</v>
      </c>
      <c r="I387" s="184"/>
      <c r="J387" s="12"/>
      <c r="K387" s="12"/>
      <c r="L387" s="179"/>
      <c r="M387" s="185"/>
      <c r="N387" s="186"/>
      <c r="O387" s="186"/>
      <c r="P387" s="186"/>
      <c r="Q387" s="186"/>
      <c r="R387" s="186"/>
      <c r="S387" s="186"/>
      <c r="T387" s="187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T387" s="181" t="s">
        <v>164</v>
      </c>
      <c r="AU387" s="181" t="s">
        <v>84</v>
      </c>
      <c r="AV387" s="12" t="s">
        <v>86</v>
      </c>
      <c r="AW387" s="12" t="s">
        <v>34</v>
      </c>
      <c r="AX387" s="12" t="s">
        <v>77</v>
      </c>
      <c r="AY387" s="181" t="s">
        <v>158</v>
      </c>
    </row>
    <row r="388" s="13" customFormat="1">
      <c r="A388" s="13"/>
      <c r="B388" s="188"/>
      <c r="C388" s="13"/>
      <c r="D388" s="180" t="s">
        <v>164</v>
      </c>
      <c r="E388" s="189" t="s">
        <v>1</v>
      </c>
      <c r="F388" s="190" t="s">
        <v>166</v>
      </c>
      <c r="G388" s="13"/>
      <c r="H388" s="191">
        <v>22</v>
      </c>
      <c r="I388" s="192"/>
      <c r="J388" s="13"/>
      <c r="K388" s="13"/>
      <c r="L388" s="188"/>
      <c r="M388" s="193"/>
      <c r="N388" s="194"/>
      <c r="O388" s="194"/>
      <c r="P388" s="194"/>
      <c r="Q388" s="194"/>
      <c r="R388" s="194"/>
      <c r="S388" s="194"/>
      <c r="T388" s="195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189" t="s">
        <v>164</v>
      </c>
      <c r="AU388" s="189" t="s">
        <v>84</v>
      </c>
      <c r="AV388" s="13" t="s">
        <v>163</v>
      </c>
      <c r="AW388" s="13" t="s">
        <v>34</v>
      </c>
      <c r="AX388" s="13" t="s">
        <v>84</v>
      </c>
      <c r="AY388" s="189" t="s">
        <v>158</v>
      </c>
    </row>
    <row r="389" s="2" customFormat="1" ht="24.15" customHeight="1">
      <c r="A389" s="36"/>
      <c r="B389" s="164"/>
      <c r="C389" s="165" t="s">
        <v>357</v>
      </c>
      <c r="D389" s="165" t="s">
        <v>159</v>
      </c>
      <c r="E389" s="166" t="s">
        <v>537</v>
      </c>
      <c r="F389" s="167" t="s">
        <v>538</v>
      </c>
      <c r="G389" s="168" t="s">
        <v>247</v>
      </c>
      <c r="H389" s="169">
        <v>4</v>
      </c>
      <c r="I389" s="170"/>
      <c r="J389" s="171">
        <f>ROUND(I389*H389,2)</f>
        <v>0</v>
      </c>
      <c r="K389" s="172"/>
      <c r="L389" s="37"/>
      <c r="M389" s="173" t="s">
        <v>1</v>
      </c>
      <c r="N389" s="174" t="s">
        <v>42</v>
      </c>
      <c r="O389" s="75"/>
      <c r="P389" s="175">
        <f>O389*H389</f>
        <v>0</v>
      </c>
      <c r="Q389" s="175">
        <v>0</v>
      </c>
      <c r="R389" s="175">
        <f>Q389*H389</f>
        <v>0</v>
      </c>
      <c r="S389" s="175">
        <v>0</v>
      </c>
      <c r="T389" s="176">
        <f>S389*H389</f>
        <v>0</v>
      </c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R389" s="177" t="s">
        <v>192</v>
      </c>
      <c r="AT389" s="177" t="s">
        <v>159</v>
      </c>
      <c r="AU389" s="177" t="s">
        <v>84</v>
      </c>
      <c r="AY389" s="17" t="s">
        <v>158</v>
      </c>
      <c r="BE389" s="178">
        <f>IF(N389="základní",J389,0)</f>
        <v>0</v>
      </c>
      <c r="BF389" s="178">
        <f>IF(N389="snížená",J389,0)</f>
        <v>0</v>
      </c>
      <c r="BG389" s="178">
        <f>IF(N389="zákl. přenesená",J389,0)</f>
        <v>0</v>
      </c>
      <c r="BH389" s="178">
        <f>IF(N389="sníž. přenesená",J389,0)</f>
        <v>0</v>
      </c>
      <c r="BI389" s="178">
        <f>IF(N389="nulová",J389,0)</f>
        <v>0</v>
      </c>
      <c r="BJ389" s="17" t="s">
        <v>84</v>
      </c>
      <c r="BK389" s="178">
        <f>ROUND(I389*H389,2)</f>
        <v>0</v>
      </c>
      <c r="BL389" s="17" t="s">
        <v>192</v>
      </c>
      <c r="BM389" s="177" t="s">
        <v>539</v>
      </c>
    </row>
    <row r="390" s="12" customFormat="1">
      <c r="A390" s="12"/>
      <c r="B390" s="179"/>
      <c r="C390" s="12"/>
      <c r="D390" s="180" t="s">
        <v>164</v>
      </c>
      <c r="E390" s="181" t="s">
        <v>1</v>
      </c>
      <c r="F390" s="182" t="s">
        <v>540</v>
      </c>
      <c r="G390" s="12"/>
      <c r="H390" s="183">
        <v>4</v>
      </c>
      <c r="I390" s="184"/>
      <c r="J390" s="12"/>
      <c r="K390" s="12"/>
      <c r="L390" s="179"/>
      <c r="M390" s="185"/>
      <c r="N390" s="186"/>
      <c r="O390" s="186"/>
      <c r="P390" s="186"/>
      <c r="Q390" s="186"/>
      <c r="R390" s="186"/>
      <c r="S390" s="186"/>
      <c r="T390" s="187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T390" s="181" t="s">
        <v>164</v>
      </c>
      <c r="AU390" s="181" t="s">
        <v>84</v>
      </c>
      <c r="AV390" s="12" t="s">
        <v>86</v>
      </c>
      <c r="AW390" s="12" t="s">
        <v>34</v>
      </c>
      <c r="AX390" s="12" t="s">
        <v>77</v>
      </c>
      <c r="AY390" s="181" t="s">
        <v>158</v>
      </c>
    </row>
    <row r="391" s="13" customFormat="1">
      <c r="A391" s="13"/>
      <c r="B391" s="188"/>
      <c r="C391" s="13"/>
      <c r="D391" s="180" t="s">
        <v>164</v>
      </c>
      <c r="E391" s="189" t="s">
        <v>1</v>
      </c>
      <c r="F391" s="190" t="s">
        <v>166</v>
      </c>
      <c r="G391" s="13"/>
      <c r="H391" s="191">
        <v>4</v>
      </c>
      <c r="I391" s="192"/>
      <c r="J391" s="13"/>
      <c r="K391" s="13"/>
      <c r="L391" s="188"/>
      <c r="M391" s="193"/>
      <c r="N391" s="194"/>
      <c r="O391" s="194"/>
      <c r="P391" s="194"/>
      <c r="Q391" s="194"/>
      <c r="R391" s="194"/>
      <c r="S391" s="194"/>
      <c r="T391" s="195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189" t="s">
        <v>164</v>
      </c>
      <c r="AU391" s="189" t="s">
        <v>84</v>
      </c>
      <c r="AV391" s="13" t="s">
        <v>163</v>
      </c>
      <c r="AW391" s="13" t="s">
        <v>34</v>
      </c>
      <c r="AX391" s="13" t="s">
        <v>84</v>
      </c>
      <c r="AY391" s="189" t="s">
        <v>158</v>
      </c>
    </row>
    <row r="392" s="2" customFormat="1" ht="24.15" customHeight="1">
      <c r="A392" s="36"/>
      <c r="B392" s="164"/>
      <c r="C392" s="165" t="s">
        <v>541</v>
      </c>
      <c r="D392" s="165" t="s">
        <v>159</v>
      </c>
      <c r="E392" s="166" t="s">
        <v>542</v>
      </c>
      <c r="F392" s="167" t="s">
        <v>543</v>
      </c>
      <c r="G392" s="168" t="s">
        <v>247</v>
      </c>
      <c r="H392" s="169">
        <v>130</v>
      </c>
      <c r="I392" s="170"/>
      <c r="J392" s="171">
        <f>ROUND(I392*H392,2)</f>
        <v>0</v>
      </c>
      <c r="K392" s="172"/>
      <c r="L392" s="37"/>
      <c r="M392" s="173" t="s">
        <v>1</v>
      </c>
      <c r="N392" s="174" t="s">
        <v>42</v>
      </c>
      <c r="O392" s="75"/>
      <c r="P392" s="175">
        <f>O392*H392</f>
        <v>0</v>
      </c>
      <c r="Q392" s="175">
        <v>0</v>
      </c>
      <c r="R392" s="175">
        <f>Q392*H392</f>
        <v>0</v>
      </c>
      <c r="S392" s="175">
        <v>0</v>
      </c>
      <c r="T392" s="176">
        <f>S392*H392</f>
        <v>0</v>
      </c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R392" s="177" t="s">
        <v>192</v>
      </c>
      <c r="AT392" s="177" t="s">
        <v>159</v>
      </c>
      <c r="AU392" s="177" t="s">
        <v>84</v>
      </c>
      <c r="AY392" s="17" t="s">
        <v>158</v>
      </c>
      <c r="BE392" s="178">
        <f>IF(N392="základní",J392,0)</f>
        <v>0</v>
      </c>
      <c r="BF392" s="178">
        <f>IF(N392="snížená",J392,0)</f>
        <v>0</v>
      </c>
      <c r="BG392" s="178">
        <f>IF(N392="zákl. přenesená",J392,0)</f>
        <v>0</v>
      </c>
      <c r="BH392" s="178">
        <f>IF(N392="sníž. přenesená",J392,0)</f>
        <v>0</v>
      </c>
      <c r="BI392" s="178">
        <f>IF(N392="nulová",J392,0)</f>
        <v>0</v>
      </c>
      <c r="BJ392" s="17" t="s">
        <v>84</v>
      </c>
      <c r="BK392" s="178">
        <f>ROUND(I392*H392,2)</f>
        <v>0</v>
      </c>
      <c r="BL392" s="17" t="s">
        <v>192</v>
      </c>
      <c r="BM392" s="177" t="s">
        <v>544</v>
      </c>
    </row>
    <row r="393" s="12" customFormat="1">
      <c r="A393" s="12"/>
      <c r="B393" s="179"/>
      <c r="C393" s="12"/>
      <c r="D393" s="180" t="s">
        <v>164</v>
      </c>
      <c r="E393" s="181" t="s">
        <v>1</v>
      </c>
      <c r="F393" s="182" t="s">
        <v>545</v>
      </c>
      <c r="G393" s="12"/>
      <c r="H393" s="183">
        <v>130</v>
      </c>
      <c r="I393" s="184"/>
      <c r="J393" s="12"/>
      <c r="K393" s="12"/>
      <c r="L393" s="179"/>
      <c r="M393" s="185"/>
      <c r="N393" s="186"/>
      <c r="O393" s="186"/>
      <c r="P393" s="186"/>
      <c r="Q393" s="186"/>
      <c r="R393" s="186"/>
      <c r="S393" s="186"/>
      <c r="T393" s="187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T393" s="181" t="s">
        <v>164</v>
      </c>
      <c r="AU393" s="181" t="s">
        <v>84</v>
      </c>
      <c r="AV393" s="12" t="s">
        <v>86</v>
      </c>
      <c r="AW393" s="12" t="s">
        <v>34</v>
      </c>
      <c r="AX393" s="12" t="s">
        <v>77</v>
      </c>
      <c r="AY393" s="181" t="s">
        <v>158</v>
      </c>
    </row>
    <row r="394" s="13" customFormat="1">
      <c r="A394" s="13"/>
      <c r="B394" s="188"/>
      <c r="C394" s="13"/>
      <c r="D394" s="180" t="s">
        <v>164</v>
      </c>
      <c r="E394" s="189" t="s">
        <v>1</v>
      </c>
      <c r="F394" s="190" t="s">
        <v>166</v>
      </c>
      <c r="G394" s="13"/>
      <c r="H394" s="191">
        <v>130</v>
      </c>
      <c r="I394" s="192"/>
      <c r="J394" s="13"/>
      <c r="K394" s="13"/>
      <c r="L394" s="188"/>
      <c r="M394" s="193"/>
      <c r="N394" s="194"/>
      <c r="O394" s="194"/>
      <c r="P394" s="194"/>
      <c r="Q394" s="194"/>
      <c r="R394" s="194"/>
      <c r="S394" s="194"/>
      <c r="T394" s="195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189" t="s">
        <v>164</v>
      </c>
      <c r="AU394" s="189" t="s">
        <v>84</v>
      </c>
      <c r="AV394" s="13" t="s">
        <v>163</v>
      </c>
      <c r="AW394" s="13" t="s">
        <v>34</v>
      </c>
      <c r="AX394" s="13" t="s">
        <v>84</v>
      </c>
      <c r="AY394" s="189" t="s">
        <v>158</v>
      </c>
    </row>
    <row r="395" s="2" customFormat="1" ht="16.5" customHeight="1">
      <c r="A395" s="36"/>
      <c r="B395" s="164"/>
      <c r="C395" s="165" t="s">
        <v>363</v>
      </c>
      <c r="D395" s="165" t="s">
        <v>159</v>
      </c>
      <c r="E395" s="166" t="s">
        <v>546</v>
      </c>
      <c r="F395" s="167" t="s">
        <v>547</v>
      </c>
      <c r="G395" s="168" t="s">
        <v>247</v>
      </c>
      <c r="H395" s="169">
        <v>122</v>
      </c>
      <c r="I395" s="170"/>
      <c r="J395" s="171">
        <f>ROUND(I395*H395,2)</f>
        <v>0</v>
      </c>
      <c r="K395" s="172"/>
      <c r="L395" s="37"/>
      <c r="M395" s="173" t="s">
        <v>1</v>
      </c>
      <c r="N395" s="174" t="s">
        <v>42</v>
      </c>
      <c r="O395" s="75"/>
      <c r="P395" s="175">
        <f>O395*H395</f>
        <v>0</v>
      </c>
      <c r="Q395" s="175">
        <v>0</v>
      </c>
      <c r="R395" s="175">
        <f>Q395*H395</f>
        <v>0</v>
      </c>
      <c r="S395" s="175">
        <v>0</v>
      </c>
      <c r="T395" s="176">
        <f>S395*H395</f>
        <v>0</v>
      </c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R395" s="177" t="s">
        <v>192</v>
      </c>
      <c r="AT395" s="177" t="s">
        <v>159</v>
      </c>
      <c r="AU395" s="177" t="s">
        <v>84</v>
      </c>
      <c r="AY395" s="17" t="s">
        <v>158</v>
      </c>
      <c r="BE395" s="178">
        <f>IF(N395="základní",J395,0)</f>
        <v>0</v>
      </c>
      <c r="BF395" s="178">
        <f>IF(N395="snížená",J395,0)</f>
        <v>0</v>
      </c>
      <c r="BG395" s="178">
        <f>IF(N395="zákl. přenesená",J395,0)</f>
        <v>0</v>
      </c>
      <c r="BH395" s="178">
        <f>IF(N395="sníž. přenesená",J395,0)</f>
        <v>0</v>
      </c>
      <c r="BI395" s="178">
        <f>IF(N395="nulová",J395,0)</f>
        <v>0</v>
      </c>
      <c r="BJ395" s="17" t="s">
        <v>84</v>
      </c>
      <c r="BK395" s="178">
        <f>ROUND(I395*H395,2)</f>
        <v>0</v>
      </c>
      <c r="BL395" s="17" t="s">
        <v>192</v>
      </c>
      <c r="BM395" s="177" t="s">
        <v>548</v>
      </c>
    </row>
    <row r="396" s="2" customFormat="1" ht="21.75" customHeight="1">
      <c r="A396" s="36"/>
      <c r="B396" s="164"/>
      <c r="C396" s="165" t="s">
        <v>549</v>
      </c>
      <c r="D396" s="165" t="s">
        <v>159</v>
      </c>
      <c r="E396" s="166" t="s">
        <v>550</v>
      </c>
      <c r="F396" s="167" t="s">
        <v>551</v>
      </c>
      <c r="G396" s="168" t="s">
        <v>362</v>
      </c>
      <c r="H396" s="196"/>
      <c r="I396" s="170"/>
      <c r="J396" s="171">
        <f>ROUND(I396*H396,2)</f>
        <v>0</v>
      </c>
      <c r="K396" s="172"/>
      <c r="L396" s="37"/>
      <c r="M396" s="173" t="s">
        <v>1</v>
      </c>
      <c r="N396" s="174" t="s">
        <v>42</v>
      </c>
      <c r="O396" s="75"/>
      <c r="P396" s="175">
        <f>O396*H396</f>
        <v>0</v>
      </c>
      <c r="Q396" s="175">
        <v>0</v>
      </c>
      <c r="R396" s="175">
        <f>Q396*H396</f>
        <v>0</v>
      </c>
      <c r="S396" s="175">
        <v>0</v>
      </c>
      <c r="T396" s="176">
        <f>S396*H396</f>
        <v>0</v>
      </c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R396" s="177" t="s">
        <v>192</v>
      </c>
      <c r="AT396" s="177" t="s">
        <v>159</v>
      </c>
      <c r="AU396" s="177" t="s">
        <v>84</v>
      </c>
      <c r="AY396" s="17" t="s">
        <v>158</v>
      </c>
      <c r="BE396" s="178">
        <f>IF(N396="základní",J396,0)</f>
        <v>0</v>
      </c>
      <c r="BF396" s="178">
        <f>IF(N396="snížená",J396,0)</f>
        <v>0</v>
      </c>
      <c r="BG396" s="178">
        <f>IF(N396="zákl. přenesená",J396,0)</f>
        <v>0</v>
      </c>
      <c r="BH396" s="178">
        <f>IF(N396="sníž. přenesená",J396,0)</f>
        <v>0</v>
      </c>
      <c r="BI396" s="178">
        <f>IF(N396="nulová",J396,0)</f>
        <v>0</v>
      </c>
      <c r="BJ396" s="17" t="s">
        <v>84</v>
      </c>
      <c r="BK396" s="178">
        <f>ROUND(I396*H396,2)</f>
        <v>0</v>
      </c>
      <c r="BL396" s="17" t="s">
        <v>192</v>
      </c>
      <c r="BM396" s="177" t="s">
        <v>552</v>
      </c>
    </row>
    <row r="397" s="11" customFormat="1" ht="25.92" customHeight="1">
      <c r="A397" s="11"/>
      <c r="B397" s="153"/>
      <c r="C397" s="11"/>
      <c r="D397" s="154" t="s">
        <v>76</v>
      </c>
      <c r="E397" s="155" t="s">
        <v>553</v>
      </c>
      <c r="F397" s="155" t="s">
        <v>554</v>
      </c>
      <c r="G397" s="11"/>
      <c r="H397" s="11"/>
      <c r="I397" s="156"/>
      <c r="J397" s="157">
        <f>BK397</f>
        <v>0</v>
      </c>
      <c r="K397" s="11"/>
      <c r="L397" s="153"/>
      <c r="M397" s="158"/>
      <c r="N397" s="159"/>
      <c r="O397" s="159"/>
      <c r="P397" s="160">
        <f>SUM(P398:P443)</f>
        <v>0</v>
      </c>
      <c r="Q397" s="159"/>
      <c r="R397" s="160">
        <f>SUM(R398:R443)</f>
        <v>0</v>
      </c>
      <c r="S397" s="159"/>
      <c r="T397" s="161">
        <f>SUM(T398:T443)</f>
        <v>0</v>
      </c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R397" s="154" t="s">
        <v>86</v>
      </c>
      <c r="AT397" s="162" t="s">
        <v>76</v>
      </c>
      <c r="AU397" s="162" t="s">
        <v>77</v>
      </c>
      <c r="AY397" s="154" t="s">
        <v>158</v>
      </c>
      <c r="BK397" s="163">
        <f>SUM(BK398:BK443)</f>
        <v>0</v>
      </c>
    </row>
    <row r="398" s="2" customFormat="1" ht="21.75" customHeight="1">
      <c r="A398" s="36"/>
      <c r="B398" s="164"/>
      <c r="C398" s="165" t="s">
        <v>368</v>
      </c>
      <c r="D398" s="165" t="s">
        <v>159</v>
      </c>
      <c r="E398" s="166" t="s">
        <v>555</v>
      </c>
      <c r="F398" s="167" t="s">
        <v>556</v>
      </c>
      <c r="G398" s="168" t="s">
        <v>203</v>
      </c>
      <c r="H398" s="169">
        <v>104.115</v>
      </c>
      <c r="I398" s="170"/>
      <c r="J398" s="171">
        <f>ROUND(I398*H398,2)</f>
        <v>0</v>
      </c>
      <c r="K398" s="172"/>
      <c r="L398" s="37"/>
      <c r="M398" s="173" t="s">
        <v>1</v>
      </c>
      <c r="N398" s="174" t="s">
        <v>42</v>
      </c>
      <c r="O398" s="75"/>
      <c r="P398" s="175">
        <f>O398*H398</f>
        <v>0</v>
      </c>
      <c r="Q398" s="175">
        <v>0</v>
      </c>
      <c r="R398" s="175">
        <f>Q398*H398</f>
        <v>0</v>
      </c>
      <c r="S398" s="175">
        <v>0</v>
      </c>
      <c r="T398" s="176">
        <f>S398*H398</f>
        <v>0</v>
      </c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R398" s="177" t="s">
        <v>192</v>
      </c>
      <c r="AT398" s="177" t="s">
        <v>159</v>
      </c>
      <c r="AU398" s="177" t="s">
        <v>84</v>
      </c>
      <c r="AY398" s="17" t="s">
        <v>158</v>
      </c>
      <c r="BE398" s="178">
        <f>IF(N398="základní",J398,0)</f>
        <v>0</v>
      </c>
      <c r="BF398" s="178">
        <f>IF(N398="snížená",J398,0)</f>
        <v>0</v>
      </c>
      <c r="BG398" s="178">
        <f>IF(N398="zákl. přenesená",J398,0)</f>
        <v>0</v>
      </c>
      <c r="BH398" s="178">
        <f>IF(N398="sníž. přenesená",J398,0)</f>
        <v>0</v>
      </c>
      <c r="BI398" s="178">
        <f>IF(N398="nulová",J398,0)</f>
        <v>0</v>
      </c>
      <c r="BJ398" s="17" t="s">
        <v>84</v>
      </c>
      <c r="BK398" s="178">
        <f>ROUND(I398*H398,2)</f>
        <v>0</v>
      </c>
      <c r="BL398" s="17" t="s">
        <v>192</v>
      </c>
      <c r="BM398" s="177" t="s">
        <v>557</v>
      </c>
    </row>
    <row r="399" s="2" customFormat="1" ht="21.75" customHeight="1">
      <c r="A399" s="36"/>
      <c r="B399" s="164"/>
      <c r="C399" s="165" t="s">
        <v>558</v>
      </c>
      <c r="D399" s="165" t="s">
        <v>159</v>
      </c>
      <c r="E399" s="166" t="s">
        <v>559</v>
      </c>
      <c r="F399" s="167" t="s">
        <v>560</v>
      </c>
      <c r="G399" s="168" t="s">
        <v>203</v>
      </c>
      <c r="H399" s="169">
        <v>116.609</v>
      </c>
      <c r="I399" s="170"/>
      <c r="J399" s="171">
        <f>ROUND(I399*H399,2)</f>
        <v>0</v>
      </c>
      <c r="K399" s="172"/>
      <c r="L399" s="37"/>
      <c r="M399" s="173" t="s">
        <v>1</v>
      </c>
      <c r="N399" s="174" t="s">
        <v>42</v>
      </c>
      <c r="O399" s="75"/>
      <c r="P399" s="175">
        <f>O399*H399</f>
        <v>0</v>
      </c>
      <c r="Q399" s="175">
        <v>0</v>
      </c>
      <c r="R399" s="175">
        <f>Q399*H399</f>
        <v>0</v>
      </c>
      <c r="S399" s="175">
        <v>0</v>
      </c>
      <c r="T399" s="176">
        <f>S399*H399</f>
        <v>0</v>
      </c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R399" s="177" t="s">
        <v>192</v>
      </c>
      <c r="AT399" s="177" t="s">
        <v>159</v>
      </c>
      <c r="AU399" s="177" t="s">
        <v>84</v>
      </c>
      <c r="AY399" s="17" t="s">
        <v>158</v>
      </c>
      <c r="BE399" s="178">
        <f>IF(N399="základní",J399,0)</f>
        <v>0</v>
      </c>
      <c r="BF399" s="178">
        <f>IF(N399="snížená",J399,0)</f>
        <v>0</v>
      </c>
      <c r="BG399" s="178">
        <f>IF(N399="zákl. přenesená",J399,0)</f>
        <v>0</v>
      </c>
      <c r="BH399" s="178">
        <f>IF(N399="sníž. přenesená",J399,0)</f>
        <v>0</v>
      </c>
      <c r="BI399" s="178">
        <f>IF(N399="nulová",J399,0)</f>
        <v>0</v>
      </c>
      <c r="BJ399" s="17" t="s">
        <v>84</v>
      </c>
      <c r="BK399" s="178">
        <f>ROUND(I399*H399,2)</f>
        <v>0</v>
      </c>
      <c r="BL399" s="17" t="s">
        <v>192</v>
      </c>
      <c r="BM399" s="177" t="s">
        <v>561</v>
      </c>
    </row>
    <row r="400" s="12" customFormat="1">
      <c r="A400" s="12"/>
      <c r="B400" s="179"/>
      <c r="C400" s="12"/>
      <c r="D400" s="180" t="s">
        <v>164</v>
      </c>
      <c r="E400" s="181" t="s">
        <v>1</v>
      </c>
      <c r="F400" s="182" t="s">
        <v>562</v>
      </c>
      <c r="G400" s="12"/>
      <c r="H400" s="183">
        <v>116.60902400000002</v>
      </c>
      <c r="I400" s="184"/>
      <c r="J400" s="12"/>
      <c r="K400" s="12"/>
      <c r="L400" s="179"/>
      <c r="M400" s="185"/>
      <c r="N400" s="186"/>
      <c r="O400" s="186"/>
      <c r="P400" s="186"/>
      <c r="Q400" s="186"/>
      <c r="R400" s="186"/>
      <c r="S400" s="186"/>
      <c r="T400" s="187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T400" s="181" t="s">
        <v>164</v>
      </c>
      <c r="AU400" s="181" t="s">
        <v>84</v>
      </c>
      <c r="AV400" s="12" t="s">
        <v>86</v>
      </c>
      <c r="AW400" s="12" t="s">
        <v>34</v>
      </c>
      <c r="AX400" s="12" t="s">
        <v>77</v>
      </c>
      <c r="AY400" s="181" t="s">
        <v>158</v>
      </c>
    </row>
    <row r="401" s="13" customFormat="1">
      <c r="A401" s="13"/>
      <c r="B401" s="188"/>
      <c r="C401" s="13"/>
      <c r="D401" s="180" t="s">
        <v>164</v>
      </c>
      <c r="E401" s="189" t="s">
        <v>1</v>
      </c>
      <c r="F401" s="190" t="s">
        <v>166</v>
      </c>
      <c r="G401" s="13"/>
      <c r="H401" s="191">
        <v>116.60902400000002</v>
      </c>
      <c r="I401" s="192"/>
      <c r="J401" s="13"/>
      <c r="K401" s="13"/>
      <c r="L401" s="188"/>
      <c r="M401" s="193"/>
      <c r="N401" s="194"/>
      <c r="O401" s="194"/>
      <c r="P401" s="194"/>
      <c r="Q401" s="194"/>
      <c r="R401" s="194"/>
      <c r="S401" s="194"/>
      <c r="T401" s="195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189" t="s">
        <v>164</v>
      </c>
      <c r="AU401" s="189" t="s">
        <v>84</v>
      </c>
      <c r="AV401" s="13" t="s">
        <v>163</v>
      </c>
      <c r="AW401" s="13" t="s">
        <v>34</v>
      </c>
      <c r="AX401" s="13" t="s">
        <v>84</v>
      </c>
      <c r="AY401" s="189" t="s">
        <v>158</v>
      </c>
    </row>
    <row r="402" s="2" customFormat="1" ht="16.5" customHeight="1">
      <c r="A402" s="36"/>
      <c r="B402" s="164"/>
      <c r="C402" s="165" t="s">
        <v>373</v>
      </c>
      <c r="D402" s="165" t="s">
        <v>159</v>
      </c>
      <c r="E402" s="166" t="s">
        <v>563</v>
      </c>
      <c r="F402" s="167" t="s">
        <v>564</v>
      </c>
      <c r="G402" s="168" t="s">
        <v>203</v>
      </c>
      <c r="H402" s="169">
        <v>92.659999999999997</v>
      </c>
      <c r="I402" s="170"/>
      <c r="J402" s="171">
        <f>ROUND(I402*H402,2)</f>
        <v>0</v>
      </c>
      <c r="K402" s="172"/>
      <c r="L402" s="37"/>
      <c r="M402" s="173" t="s">
        <v>1</v>
      </c>
      <c r="N402" s="174" t="s">
        <v>42</v>
      </c>
      <c r="O402" s="75"/>
      <c r="P402" s="175">
        <f>O402*H402</f>
        <v>0</v>
      </c>
      <c r="Q402" s="175">
        <v>0</v>
      </c>
      <c r="R402" s="175">
        <f>Q402*H402</f>
        <v>0</v>
      </c>
      <c r="S402" s="175">
        <v>0</v>
      </c>
      <c r="T402" s="176">
        <f>S402*H402</f>
        <v>0</v>
      </c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R402" s="177" t="s">
        <v>192</v>
      </c>
      <c r="AT402" s="177" t="s">
        <v>159</v>
      </c>
      <c r="AU402" s="177" t="s">
        <v>84</v>
      </c>
      <c r="AY402" s="17" t="s">
        <v>158</v>
      </c>
      <c r="BE402" s="178">
        <f>IF(N402="základní",J402,0)</f>
        <v>0</v>
      </c>
      <c r="BF402" s="178">
        <f>IF(N402="snížená",J402,0)</f>
        <v>0</v>
      </c>
      <c r="BG402" s="178">
        <f>IF(N402="zákl. přenesená",J402,0)</f>
        <v>0</v>
      </c>
      <c r="BH402" s="178">
        <f>IF(N402="sníž. přenesená",J402,0)</f>
        <v>0</v>
      </c>
      <c r="BI402" s="178">
        <f>IF(N402="nulová",J402,0)</f>
        <v>0</v>
      </c>
      <c r="BJ402" s="17" t="s">
        <v>84</v>
      </c>
      <c r="BK402" s="178">
        <f>ROUND(I402*H402,2)</f>
        <v>0</v>
      </c>
      <c r="BL402" s="17" t="s">
        <v>192</v>
      </c>
      <c r="BM402" s="177" t="s">
        <v>565</v>
      </c>
    </row>
    <row r="403" s="2" customFormat="1" ht="16.5" customHeight="1">
      <c r="A403" s="36"/>
      <c r="B403" s="164"/>
      <c r="C403" s="165" t="s">
        <v>566</v>
      </c>
      <c r="D403" s="165" t="s">
        <v>159</v>
      </c>
      <c r="E403" s="166" t="s">
        <v>567</v>
      </c>
      <c r="F403" s="167" t="s">
        <v>568</v>
      </c>
      <c r="G403" s="168" t="s">
        <v>203</v>
      </c>
      <c r="H403" s="169">
        <v>104.115</v>
      </c>
      <c r="I403" s="170"/>
      <c r="J403" s="171">
        <f>ROUND(I403*H403,2)</f>
        <v>0</v>
      </c>
      <c r="K403" s="172"/>
      <c r="L403" s="37"/>
      <c r="M403" s="173" t="s">
        <v>1</v>
      </c>
      <c r="N403" s="174" t="s">
        <v>42</v>
      </c>
      <c r="O403" s="75"/>
      <c r="P403" s="175">
        <f>O403*H403</f>
        <v>0</v>
      </c>
      <c r="Q403" s="175">
        <v>0</v>
      </c>
      <c r="R403" s="175">
        <f>Q403*H403</f>
        <v>0</v>
      </c>
      <c r="S403" s="175">
        <v>0</v>
      </c>
      <c r="T403" s="176">
        <f>S403*H403</f>
        <v>0</v>
      </c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R403" s="177" t="s">
        <v>192</v>
      </c>
      <c r="AT403" s="177" t="s">
        <v>159</v>
      </c>
      <c r="AU403" s="177" t="s">
        <v>84</v>
      </c>
      <c r="AY403" s="17" t="s">
        <v>158</v>
      </c>
      <c r="BE403" s="178">
        <f>IF(N403="základní",J403,0)</f>
        <v>0</v>
      </c>
      <c r="BF403" s="178">
        <f>IF(N403="snížená",J403,0)</f>
        <v>0</v>
      </c>
      <c r="BG403" s="178">
        <f>IF(N403="zákl. přenesená",J403,0)</f>
        <v>0</v>
      </c>
      <c r="BH403" s="178">
        <f>IF(N403="sníž. přenesená",J403,0)</f>
        <v>0</v>
      </c>
      <c r="BI403" s="178">
        <f>IF(N403="nulová",J403,0)</f>
        <v>0</v>
      </c>
      <c r="BJ403" s="17" t="s">
        <v>84</v>
      </c>
      <c r="BK403" s="178">
        <f>ROUND(I403*H403,2)</f>
        <v>0</v>
      </c>
      <c r="BL403" s="17" t="s">
        <v>192</v>
      </c>
      <c r="BM403" s="177" t="s">
        <v>569</v>
      </c>
    </row>
    <row r="404" s="2" customFormat="1" ht="33" customHeight="1">
      <c r="A404" s="36"/>
      <c r="B404" s="164"/>
      <c r="C404" s="165" t="s">
        <v>376</v>
      </c>
      <c r="D404" s="165" t="s">
        <v>159</v>
      </c>
      <c r="E404" s="166" t="s">
        <v>570</v>
      </c>
      <c r="F404" s="167" t="s">
        <v>571</v>
      </c>
      <c r="G404" s="168" t="s">
        <v>247</v>
      </c>
      <c r="H404" s="169">
        <v>101.164</v>
      </c>
      <c r="I404" s="170"/>
      <c r="J404" s="171">
        <f>ROUND(I404*H404,2)</f>
        <v>0</v>
      </c>
      <c r="K404" s="172"/>
      <c r="L404" s="37"/>
      <c r="M404" s="173" t="s">
        <v>1</v>
      </c>
      <c r="N404" s="174" t="s">
        <v>42</v>
      </c>
      <c r="O404" s="75"/>
      <c r="P404" s="175">
        <f>O404*H404</f>
        <v>0</v>
      </c>
      <c r="Q404" s="175">
        <v>0</v>
      </c>
      <c r="R404" s="175">
        <f>Q404*H404</f>
        <v>0</v>
      </c>
      <c r="S404" s="175">
        <v>0</v>
      </c>
      <c r="T404" s="176">
        <f>S404*H404</f>
        <v>0</v>
      </c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R404" s="177" t="s">
        <v>192</v>
      </c>
      <c r="AT404" s="177" t="s">
        <v>159</v>
      </c>
      <c r="AU404" s="177" t="s">
        <v>84</v>
      </c>
      <c r="AY404" s="17" t="s">
        <v>158</v>
      </c>
      <c r="BE404" s="178">
        <f>IF(N404="základní",J404,0)</f>
        <v>0</v>
      </c>
      <c r="BF404" s="178">
        <f>IF(N404="snížená",J404,0)</f>
        <v>0</v>
      </c>
      <c r="BG404" s="178">
        <f>IF(N404="zákl. přenesená",J404,0)</f>
        <v>0</v>
      </c>
      <c r="BH404" s="178">
        <f>IF(N404="sníž. přenesená",J404,0)</f>
        <v>0</v>
      </c>
      <c r="BI404" s="178">
        <f>IF(N404="nulová",J404,0)</f>
        <v>0</v>
      </c>
      <c r="BJ404" s="17" t="s">
        <v>84</v>
      </c>
      <c r="BK404" s="178">
        <f>ROUND(I404*H404,2)</f>
        <v>0</v>
      </c>
      <c r="BL404" s="17" t="s">
        <v>192</v>
      </c>
      <c r="BM404" s="177" t="s">
        <v>572</v>
      </c>
    </row>
    <row r="405" s="2" customFormat="1" ht="24.15" customHeight="1">
      <c r="A405" s="36"/>
      <c r="B405" s="164"/>
      <c r="C405" s="165" t="s">
        <v>573</v>
      </c>
      <c r="D405" s="165" t="s">
        <v>159</v>
      </c>
      <c r="E405" s="166" t="s">
        <v>574</v>
      </c>
      <c r="F405" s="167" t="s">
        <v>575</v>
      </c>
      <c r="G405" s="168" t="s">
        <v>203</v>
      </c>
      <c r="H405" s="169">
        <v>44.630000000000003</v>
      </c>
      <c r="I405" s="170"/>
      <c r="J405" s="171">
        <f>ROUND(I405*H405,2)</f>
        <v>0</v>
      </c>
      <c r="K405" s="172"/>
      <c r="L405" s="37"/>
      <c r="M405" s="173" t="s">
        <v>1</v>
      </c>
      <c r="N405" s="174" t="s">
        <v>42</v>
      </c>
      <c r="O405" s="75"/>
      <c r="P405" s="175">
        <f>O405*H405</f>
        <v>0</v>
      </c>
      <c r="Q405" s="175">
        <v>0</v>
      </c>
      <c r="R405" s="175">
        <f>Q405*H405</f>
        <v>0</v>
      </c>
      <c r="S405" s="175">
        <v>0</v>
      </c>
      <c r="T405" s="176">
        <f>S405*H405</f>
        <v>0</v>
      </c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R405" s="177" t="s">
        <v>192</v>
      </c>
      <c r="AT405" s="177" t="s">
        <v>159</v>
      </c>
      <c r="AU405" s="177" t="s">
        <v>84</v>
      </c>
      <c r="AY405" s="17" t="s">
        <v>158</v>
      </c>
      <c r="BE405" s="178">
        <f>IF(N405="základní",J405,0)</f>
        <v>0</v>
      </c>
      <c r="BF405" s="178">
        <f>IF(N405="snížená",J405,0)</f>
        <v>0</v>
      </c>
      <c r="BG405" s="178">
        <f>IF(N405="zákl. přenesená",J405,0)</f>
        <v>0</v>
      </c>
      <c r="BH405" s="178">
        <f>IF(N405="sníž. přenesená",J405,0)</f>
        <v>0</v>
      </c>
      <c r="BI405" s="178">
        <f>IF(N405="nulová",J405,0)</f>
        <v>0</v>
      </c>
      <c r="BJ405" s="17" t="s">
        <v>84</v>
      </c>
      <c r="BK405" s="178">
        <f>ROUND(I405*H405,2)</f>
        <v>0</v>
      </c>
      <c r="BL405" s="17" t="s">
        <v>192</v>
      </c>
      <c r="BM405" s="177" t="s">
        <v>576</v>
      </c>
    </row>
    <row r="406" s="2" customFormat="1" ht="24.15" customHeight="1">
      <c r="A406" s="36"/>
      <c r="B406" s="164"/>
      <c r="C406" s="165" t="s">
        <v>314</v>
      </c>
      <c r="D406" s="165" t="s">
        <v>159</v>
      </c>
      <c r="E406" s="166" t="s">
        <v>577</v>
      </c>
      <c r="F406" s="167" t="s">
        <v>578</v>
      </c>
      <c r="G406" s="168" t="s">
        <v>579</v>
      </c>
      <c r="H406" s="169">
        <v>1</v>
      </c>
      <c r="I406" s="170"/>
      <c r="J406" s="171">
        <f>ROUND(I406*H406,2)</f>
        <v>0</v>
      </c>
      <c r="K406" s="172"/>
      <c r="L406" s="37"/>
      <c r="M406" s="173" t="s">
        <v>1</v>
      </c>
      <c r="N406" s="174" t="s">
        <v>42</v>
      </c>
      <c r="O406" s="75"/>
      <c r="P406" s="175">
        <f>O406*H406</f>
        <v>0</v>
      </c>
      <c r="Q406" s="175">
        <v>0</v>
      </c>
      <c r="R406" s="175">
        <f>Q406*H406</f>
        <v>0</v>
      </c>
      <c r="S406" s="175">
        <v>0</v>
      </c>
      <c r="T406" s="176">
        <f>S406*H406</f>
        <v>0</v>
      </c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R406" s="177" t="s">
        <v>192</v>
      </c>
      <c r="AT406" s="177" t="s">
        <v>159</v>
      </c>
      <c r="AU406" s="177" t="s">
        <v>84</v>
      </c>
      <c r="AY406" s="17" t="s">
        <v>158</v>
      </c>
      <c r="BE406" s="178">
        <f>IF(N406="základní",J406,0)</f>
        <v>0</v>
      </c>
      <c r="BF406" s="178">
        <f>IF(N406="snížená",J406,0)</f>
        <v>0</v>
      </c>
      <c r="BG406" s="178">
        <f>IF(N406="zákl. přenesená",J406,0)</f>
        <v>0</v>
      </c>
      <c r="BH406" s="178">
        <f>IF(N406="sníž. přenesená",J406,0)</f>
        <v>0</v>
      </c>
      <c r="BI406" s="178">
        <f>IF(N406="nulová",J406,0)</f>
        <v>0</v>
      </c>
      <c r="BJ406" s="17" t="s">
        <v>84</v>
      </c>
      <c r="BK406" s="178">
        <f>ROUND(I406*H406,2)</f>
        <v>0</v>
      </c>
      <c r="BL406" s="17" t="s">
        <v>192</v>
      </c>
      <c r="BM406" s="177" t="s">
        <v>580</v>
      </c>
    </row>
    <row r="407" s="2" customFormat="1">
      <c r="A407" s="36"/>
      <c r="B407" s="37"/>
      <c r="C407" s="36"/>
      <c r="D407" s="180" t="s">
        <v>581</v>
      </c>
      <c r="E407" s="36"/>
      <c r="F407" s="197" t="s">
        <v>582</v>
      </c>
      <c r="G407" s="36"/>
      <c r="H407" s="36"/>
      <c r="I407" s="198"/>
      <c r="J407" s="36"/>
      <c r="K407" s="36"/>
      <c r="L407" s="37"/>
      <c r="M407" s="199"/>
      <c r="N407" s="200"/>
      <c r="O407" s="75"/>
      <c r="P407" s="75"/>
      <c r="Q407" s="75"/>
      <c r="R407" s="75"/>
      <c r="S407" s="75"/>
      <c r="T407" s="7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T407" s="17" t="s">
        <v>581</v>
      </c>
      <c r="AU407" s="17" t="s">
        <v>84</v>
      </c>
    </row>
    <row r="408" s="2" customFormat="1" ht="16.5" customHeight="1">
      <c r="A408" s="36"/>
      <c r="B408" s="164"/>
      <c r="C408" s="165" t="s">
        <v>325</v>
      </c>
      <c r="D408" s="165" t="s">
        <v>159</v>
      </c>
      <c r="E408" s="166" t="s">
        <v>583</v>
      </c>
      <c r="F408" s="167" t="s">
        <v>584</v>
      </c>
      <c r="G408" s="168" t="s">
        <v>252</v>
      </c>
      <c r="H408" s="169">
        <v>9</v>
      </c>
      <c r="I408" s="170"/>
      <c r="J408" s="171">
        <f>ROUND(I408*H408,2)</f>
        <v>0</v>
      </c>
      <c r="K408" s="172"/>
      <c r="L408" s="37"/>
      <c r="M408" s="173" t="s">
        <v>1</v>
      </c>
      <c r="N408" s="174" t="s">
        <v>42</v>
      </c>
      <c r="O408" s="75"/>
      <c r="P408" s="175">
        <f>O408*H408</f>
        <v>0</v>
      </c>
      <c r="Q408" s="175">
        <v>0</v>
      </c>
      <c r="R408" s="175">
        <f>Q408*H408</f>
        <v>0</v>
      </c>
      <c r="S408" s="175">
        <v>0</v>
      </c>
      <c r="T408" s="176">
        <f>S408*H408</f>
        <v>0</v>
      </c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R408" s="177" t="s">
        <v>192</v>
      </c>
      <c r="AT408" s="177" t="s">
        <v>159</v>
      </c>
      <c r="AU408" s="177" t="s">
        <v>84</v>
      </c>
      <c r="AY408" s="17" t="s">
        <v>158</v>
      </c>
      <c r="BE408" s="178">
        <f>IF(N408="základní",J408,0)</f>
        <v>0</v>
      </c>
      <c r="BF408" s="178">
        <f>IF(N408="snížená",J408,0)</f>
        <v>0</v>
      </c>
      <c r="BG408" s="178">
        <f>IF(N408="zákl. přenesená",J408,0)</f>
        <v>0</v>
      </c>
      <c r="BH408" s="178">
        <f>IF(N408="sníž. přenesená",J408,0)</f>
        <v>0</v>
      </c>
      <c r="BI408" s="178">
        <f>IF(N408="nulová",J408,0)</f>
        <v>0</v>
      </c>
      <c r="BJ408" s="17" t="s">
        <v>84</v>
      </c>
      <c r="BK408" s="178">
        <f>ROUND(I408*H408,2)</f>
        <v>0</v>
      </c>
      <c r="BL408" s="17" t="s">
        <v>192</v>
      </c>
      <c r="BM408" s="177" t="s">
        <v>585</v>
      </c>
    </row>
    <row r="409" s="12" customFormat="1">
      <c r="A409" s="12"/>
      <c r="B409" s="179"/>
      <c r="C409" s="12"/>
      <c r="D409" s="180" t="s">
        <v>164</v>
      </c>
      <c r="E409" s="181" t="s">
        <v>1</v>
      </c>
      <c r="F409" s="182" t="s">
        <v>586</v>
      </c>
      <c r="G409" s="12"/>
      <c r="H409" s="183">
        <v>4</v>
      </c>
      <c r="I409" s="184"/>
      <c r="J409" s="12"/>
      <c r="K409" s="12"/>
      <c r="L409" s="179"/>
      <c r="M409" s="185"/>
      <c r="N409" s="186"/>
      <c r="O409" s="186"/>
      <c r="P409" s="186"/>
      <c r="Q409" s="186"/>
      <c r="R409" s="186"/>
      <c r="S409" s="186"/>
      <c r="T409" s="187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T409" s="181" t="s">
        <v>164</v>
      </c>
      <c r="AU409" s="181" t="s">
        <v>84</v>
      </c>
      <c r="AV409" s="12" t="s">
        <v>86</v>
      </c>
      <c r="AW409" s="12" t="s">
        <v>34</v>
      </c>
      <c r="AX409" s="12" t="s">
        <v>77</v>
      </c>
      <c r="AY409" s="181" t="s">
        <v>158</v>
      </c>
    </row>
    <row r="410" s="12" customFormat="1">
      <c r="A410" s="12"/>
      <c r="B410" s="179"/>
      <c r="C410" s="12"/>
      <c r="D410" s="180" t="s">
        <v>164</v>
      </c>
      <c r="E410" s="181" t="s">
        <v>1</v>
      </c>
      <c r="F410" s="182" t="s">
        <v>587</v>
      </c>
      <c r="G410" s="12"/>
      <c r="H410" s="183">
        <v>4</v>
      </c>
      <c r="I410" s="184"/>
      <c r="J410" s="12"/>
      <c r="K410" s="12"/>
      <c r="L410" s="179"/>
      <c r="M410" s="185"/>
      <c r="N410" s="186"/>
      <c r="O410" s="186"/>
      <c r="P410" s="186"/>
      <c r="Q410" s="186"/>
      <c r="R410" s="186"/>
      <c r="S410" s="186"/>
      <c r="T410" s="187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T410" s="181" t="s">
        <v>164</v>
      </c>
      <c r="AU410" s="181" t="s">
        <v>84</v>
      </c>
      <c r="AV410" s="12" t="s">
        <v>86</v>
      </c>
      <c r="AW410" s="12" t="s">
        <v>34</v>
      </c>
      <c r="AX410" s="12" t="s">
        <v>77</v>
      </c>
      <c r="AY410" s="181" t="s">
        <v>158</v>
      </c>
    </row>
    <row r="411" s="12" customFormat="1">
      <c r="A411" s="12"/>
      <c r="B411" s="179"/>
      <c r="C411" s="12"/>
      <c r="D411" s="180" t="s">
        <v>164</v>
      </c>
      <c r="E411" s="181" t="s">
        <v>1</v>
      </c>
      <c r="F411" s="182" t="s">
        <v>588</v>
      </c>
      <c r="G411" s="12"/>
      <c r="H411" s="183">
        <v>1</v>
      </c>
      <c r="I411" s="184"/>
      <c r="J411" s="12"/>
      <c r="K411" s="12"/>
      <c r="L411" s="179"/>
      <c r="M411" s="185"/>
      <c r="N411" s="186"/>
      <c r="O411" s="186"/>
      <c r="P411" s="186"/>
      <c r="Q411" s="186"/>
      <c r="R411" s="186"/>
      <c r="S411" s="186"/>
      <c r="T411" s="187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T411" s="181" t="s">
        <v>164</v>
      </c>
      <c r="AU411" s="181" t="s">
        <v>84</v>
      </c>
      <c r="AV411" s="12" t="s">
        <v>86</v>
      </c>
      <c r="AW411" s="12" t="s">
        <v>34</v>
      </c>
      <c r="AX411" s="12" t="s">
        <v>77</v>
      </c>
      <c r="AY411" s="181" t="s">
        <v>158</v>
      </c>
    </row>
    <row r="412" s="13" customFormat="1">
      <c r="A412" s="13"/>
      <c r="B412" s="188"/>
      <c r="C412" s="13"/>
      <c r="D412" s="180" t="s">
        <v>164</v>
      </c>
      <c r="E412" s="189" t="s">
        <v>1</v>
      </c>
      <c r="F412" s="190" t="s">
        <v>166</v>
      </c>
      <c r="G412" s="13"/>
      <c r="H412" s="191">
        <v>9</v>
      </c>
      <c r="I412" s="192"/>
      <c r="J412" s="13"/>
      <c r="K412" s="13"/>
      <c r="L412" s="188"/>
      <c r="M412" s="193"/>
      <c r="N412" s="194"/>
      <c r="O412" s="194"/>
      <c r="P412" s="194"/>
      <c r="Q412" s="194"/>
      <c r="R412" s="194"/>
      <c r="S412" s="194"/>
      <c r="T412" s="195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189" t="s">
        <v>164</v>
      </c>
      <c r="AU412" s="189" t="s">
        <v>84</v>
      </c>
      <c r="AV412" s="13" t="s">
        <v>163</v>
      </c>
      <c r="AW412" s="13" t="s">
        <v>34</v>
      </c>
      <c r="AX412" s="13" t="s">
        <v>84</v>
      </c>
      <c r="AY412" s="189" t="s">
        <v>158</v>
      </c>
    </row>
    <row r="413" s="2" customFormat="1" ht="16.5" customHeight="1">
      <c r="A413" s="36"/>
      <c r="B413" s="164"/>
      <c r="C413" s="165" t="s">
        <v>383</v>
      </c>
      <c r="D413" s="165" t="s">
        <v>159</v>
      </c>
      <c r="E413" s="166" t="s">
        <v>589</v>
      </c>
      <c r="F413" s="167" t="s">
        <v>590</v>
      </c>
      <c r="G413" s="168" t="s">
        <v>252</v>
      </c>
      <c r="H413" s="169">
        <v>9</v>
      </c>
      <c r="I413" s="170"/>
      <c r="J413" s="171">
        <f>ROUND(I413*H413,2)</f>
        <v>0</v>
      </c>
      <c r="K413" s="172"/>
      <c r="L413" s="37"/>
      <c r="M413" s="173" t="s">
        <v>1</v>
      </c>
      <c r="N413" s="174" t="s">
        <v>42</v>
      </c>
      <c r="O413" s="75"/>
      <c r="P413" s="175">
        <f>O413*H413</f>
        <v>0</v>
      </c>
      <c r="Q413" s="175">
        <v>0</v>
      </c>
      <c r="R413" s="175">
        <f>Q413*H413</f>
        <v>0</v>
      </c>
      <c r="S413" s="175">
        <v>0</v>
      </c>
      <c r="T413" s="176">
        <f>S413*H413</f>
        <v>0</v>
      </c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R413" s="177" t="s">
        <v>192</v>
      </c>
      <c r="AT413" s="177" t="s">
        <v>159</v>
      </c>
      <c r="AU413" s="177" t="s">
        <v>84</v>
      </c>
      <c r="AY413" s="17" t="s">
        <v>158</v>
      </c>
      <c r="BE413" s="178">
        <f>IF(N413="základní",J413,0)</f>
        <v>0</v>
      </c>
      <c r="BF413" s="178">
        <f>IF(N413="snížená",J413,0)</f>
        <v>0</v>
      </c>
      <c r="BG413" s="178">
        <f>IF(N413="zákl. přenesená",J413,0)</f>
        <v>0</v>
      </c>
      <c r="BH413" s="178">
        <f>IF(N413="sníž. přenesená",J413,0)</f>
        <v>0</v>
      </c>
      <c r="BI413" s="178">
        <f>IF(N413="nulová",J413,0)</f>
        <v>0</v>
      </c>
      <c r="BJ413" s="17" t="s">
        <v>84</v>
      </c>
      <c r="BK413" s="178">
        <f>ROUND(I413*H413,2)</f>
        <v>0</v>
      </c>
      <c r="BL413" s="17" t="s">
        <v>192</v>
      </c>
      <c r="BM413" s="177" t="s">
        <v>591</v>
      </c>
    </row>
    <row r="414" s="12" customFormat="1">
      <c r="A414" s="12"/>
      <c r="B414" s="179"/>
      <c r="C414" s="12"/>
      <c r="D414" s="180" t="s">
        <v>164</v>
      </c>
      <c r="E414" s="181" t="s">
        <v>1</v>
      </c>
      <c r="F414" s="182" t="s">
        <v>586</v>
      </c>
      <c r="G414" s="12"/>
      <c r="H414" s="183">
        <v>4</v>
      </c>
      <c r="I414" s="184"/>
      <c r="J414" s="12"/>
      <c r="K414" s="12"/>
      <c r="L414" s="179"/>
      <c r="M414" s="185"/>
      <c r="N414" s="186"/>
      <c r="O414" s="186"/>
      <c r="P414" s="186"/>
      <c r="Q414" s="186"/>
      <c r="R414" s="186"/>
      <c r="S414" s="186"/>
      <c r="T414" s="187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T414" s="181" t="s">
        <v>164</v>
      </c>
      <c r="AU414" s="181" t="s">
        <v>84</v>
      </c>
      <c r="AV414" s="12" t="s">
        <v>86</v>
      </c>
      <c r="AW414" s="12" t="s">
        <v>34</v>
      </c>
      <c r="AX414" s="12" t="s">
        <v>77</v>
      </c>
      <c r="AY414" s="181" t="s">
        <v>158</v>
      </c>
    </row>
    <row r="415" s="12" customFormat="1">
      <c r="A415" s="12"/>
      <c r="B415" s="179"/>
      <c r="C415" s="12"/>
      <c r="D415" s="180" t="s">
        <v>164</v>
      </c>
      <c r="E415" s="181" t="s">
        <v>1</v>
      </c>
      <c r="F415" s="182" t="s">
        <v>587</v>
      </c>
      <c r="G415" s="12"/>
      <c r="H415" s="183">
        <v>4</v>
      </c>
      <c r="I415" s="184"/>
      <c r="J415" s="12"/>
      <c r="K415" s="12"/>
      <c r="L415" s="179"/>
      <c r="M415" s="185"/>
      <c r="N415" s="186"/>
      <c r="O415" s="186"/>
      <c r="P415" s="186"/>
      <c r="Q415" s="186"/>
      <c r="R415" s="186"/>
      <c r="S415" s="186"/>
      <c r="T415" s="187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T415" s="181" t="s">
        <v>164</v>
      </c>
      <c r="AU415" s="181" t="s">
        <v>84</v>
      </c>
      <c r="AV415" s="12" t="s">
        <v>86</v>
      </c>
      <c r="AW415" s="12" t="s">
        <v>34</v>
      </c>
      <c r="AX415" s="12" t="s">
        <v>77</v>
      </c>
      <c r="AY415" s="181" t="s">
        <v>158</v>
      </c>
    </row>
    <row r="416" s="12" customFormat="1">
      <c r="A416" s="12"/>
      <c r="B416" s="179"/>
      <c r="C416" s="12"/>
      <c r="D416" s="180" t="s">
        <v>164</v>
      </c>
      <c r="E416" s="181" t="s">
        <v>1</v>
      </c>
      <c r="F416" s="182" t="s">
        <v>588</v>
      </c>
      <c r="G416" s="12"/>
      <c r="H416" s="183">
        <v>1</v>
      </c>
      <c r="I416" s="184"/>
      <c r="J416" s="12"/>
      <c r="K416" s="12"/>
      <c r="L416" s="179"/>
      <c r="M416" s="185"/>
      <c r="N416" s="186"/>
      <c r="O416" s="186"/>
      <c r="P416" s="186"/>
      <c r="Q416" s="186"/>
      <c r="R416" s="186"/>
      <c r="S416" s="186"/>
      <c r="T416" s="187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T416" s="181" t="s">
        <v>164</v>
      </c>
      <c r="AU416" s="181" t="s">
        <v>84</v>
      </c>
      <c r="AV416" s="12" t="s">
        <v>86</v>
      </c>
      <c r="AW416" s="12" t="s">
        <v>34</v>
      </c>
      <c r="AX416" s="12" t="s">
        <v>77</v>
      </c>
      <c r="AY416" s="181" t="s">
        <v>158</v>
      </c>
    </row>
    <row r="417" s="13" customFormat="1">
      <c r="A417" s="13"/>
      <c r="B417" s="188"/>
      <c r="C417" s="13"/>
      <c r="D417" s="180" t="s">
        <v>164</v>
      </c>
      <c r="E417" s="189" t="s">
        <v>1</v>
      </c>
      <c r="F417" s="190" t="s">
        <v>166</v>
      </c>
      <c r="G417" s="13"/>
      <c r="H417" s="191">
        <v>9</v>
      </c>
      <c r="I417" s="192"/>
      <c r="J417" s="13"/>
      <c r="K417" s="13"/>
      <c r="L417" s="188"/>
      <c r="M417" s="193"/>
      <c r="N417" s="194"/>
      <c r="O417" s="194"/>
      <c r="P417" s="194"/>
      <c r="Q417" s="194"/>
      <c r="R417" s="194"/>
      <c r="S417" s="194"/>
      <c r="T417" s="195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189" t="s">
        <v>164</v>
      </c>
      <c r="AU417" s="189" t="s">
        <v>84</v>
      </c>
      <c r="AV417" s="13" t="s">
        <v>163</v>
      </c>
      <c r="AW417" s="13" t="s">
        <v>34</v>
      </c>
      <c r="AX417" s="13" t="s">
        <v>84</v>
      </c>
      <c r="AY417" s="189" t="s">
        <v>158</v>
      </c>
    </row>
    <row r="418" s="2" customFormat="1" ht="16.5" customHeight="1">
      <c r="A418" s="36"/>
      <c r="B418" s="164"/>
      <c r="C418" s="165" t="s">
        <v>592</v>
      </c>
      <c r="D418" s="165" t="s">
        <v>159</v>
      </c>
      <c r="E418" s="166" t="s">
        <v>593</v>
      </c>
      <c r="F418" s="167" t="s">
        <v>594</v>
      </c>
      <c r="G418" s="168" t="s">
        <v>252</v>
      </c>
      <c r="H418" s="169">
        <v>1</v>
      </c>
      <c r="I418" s="170"/>
      <c r="J418" s="171">
        <f>ROUND(I418*H418,2)</f>
        <v>0</v>
      </c>
      <c r="K418" s="172"/>
      <c r="L418" s="37"/>
      <c r="M418" s="173" t="s">
        <v>1</v>
      </c>
      <c r="N418" s="174" t="s">
        <v>42</v>
      </c>
      <c r="O418" s="75"/>
      <c r="P418" s="175">
        <f>O418*H418</f>
        <v>0</v>
      </c>
      <c r="Q418" s="175">
        <v>0</v>
      </c>
      <c r="R418" s="175">
        <f>Q418*H418</f>
        <v>0</v>
      </c>
      <c r="S418" s="175">
        <v>0</v>
      </c>
      <c r="T418" s="176">
        <f>S418*H418</f>
        <v>0</v>
      </c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R418" s="177" t="s">
        <v>192</v>
      </c>
      <c r="AT418" s="177" t="s">
        <v>159</v>
      </c>
      <c r="AU418" s="177" t="s">
        <v>84</v>
      </c>
      <c r="AY418" s="17" t="s">
        <v>158</v>
      </c>
      <c r="BE418" s="178">
        <f>IF(N418="základní",J418,0)</f>
        <v>0</v>
      </c>
      <c r="BF418" s="178">
        <f>IF(N418="snížená",J418,0)</f>
        <v>0</v>
      </c>
      <c r="BG418" s="178">
        <f>IF(N418="zákl. přenesená",J418,0)</f>
        <v>0</v>
      </c>
      <c r="BH418" s="178">
        <f>IF(N418="sníž. přenesená",J418,0)</f>
        <v>0</v>
      </c>
      <c r="BI418" s="178">
        <f>IF(N418="nulová",J418,0)</f>
        <v>0</v>
      </c>
      <c r="BJ418" s="17" t="s">
        <v>84</v>
      </c>
      <c r="BK418" s="178">
        <f>ROUND(I418*H418,2)</f>
        <v>0</v>
      </c>
      <c r="BL418" s="17" t="s">
        <v>192</v>
      </c>
      <c r="BM418" s="177" t="s">
        <v>595</v>
      </c>
    </row>
    <row r="419" s="2" customFormat="1" ht="24.15" customHeight="1">
      <c r="A419" s="36"/>
      <c r="B419" s="164"/>
      <c r="C419" s="165" t="s">
        <v>388</v>
      </c>
      <c r="D419" s="165" t="s">
        <v>159</v>
      </c>
      <c r="E419" s="166" t="s">
        <v>596</v>
      </c>
      <c r="F419" s="167" t="s">
        <v>597</v>
      </c>
      <c r="G419" s="168" t="s">
        <v>252</v>
      </c>
      <c r="H419" s="169">
        <v>1</v>
      </c>
      <c r="I419" s="170"/>
      <c r="J419" s="171">
        <f>ROUND(I419*H419,2)</f>
        <v>0</v>
      </c>
      <c r="K419" s="172"/>
      <c r="L419" s="37"/>
      <c r="M419" s="173" t="s">
        <v>1</v>
      </c>
      <c r="N419" s="174" t="s">
        <v>42</v>
      </c>
      <c r="O419" s="75"/>
      <c r="P419" s="175">
        <f>O419*H419</f>
        <v>0</v>
      </c>
      <c r="Q419" s="175">
        <v>0</v>
      </c>
      <c r="R419" s="175">
        <f>Q419*H419</f>
        <v>0</v>
      </c>
      <c r="S419" s="175">
        <v>0</v>
      </c>
      <c r="T419" s="176">
        <f>S419*H419</f>
        <v>0</v>
      </c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R419" s="177" t="s">
        <v>192</v>
      </c>
      <c r="AT419" s="177" t="s">
        <v>159</v>
      </c>
      <c r="AU419" s="177" t="s">
        <v>84</v>
      </c>
      <c r="AY419" s="17" t="s">
        <v>158</v>
      </c>
      <c r="BE419" s="178">
        <f>IF(N419="základní",J419,0)</f>
        <v>0</v>
      </c>
      <c r="BF419" s="178">
        <f>IF(N419="snížená",J419,0)</f>
        <v>0</v>
      </c>
      <c r="BG419" s="178">
        <f>IF(N419="zákl. přenesená",J419,0)</f>
        <v>0</v>
      </c>
      <c r="BH419" s="178">
        <f>IF(N419="sníž. přenesená",J419,0)</f>
        <v>0</v>
      </c>
      <c r="BI419" s="178">
        <f>IF(N419="nulová",J419,0)</f>
        <v>0</v>
      </c>
      <c r="BJ419" s="17" t="s">
        <v>84</v>
      </c>
      <c r="BK419" s="178">
        <f>ROUND(I419*H419,2)</f>
        <v>0</v>
      </c>
      <c r="BL419" s="17" t="s">
        <v>192</v>
      </c>
      <c r="BM419" s="177" t="s">
        <v>598</v>
      </c>
    </row>
    <row r="420" s="12" customFormat="1">
      <c r="A420" s="12"/>
      <c r="B420" s="179"/>
      <c r="C420" s="12"/>
      <c r="D420" s="180" t="s">
        <v>164</v>
      </c>
      <c r="E420" s="181" t="s">
        <v>1</v>
      </c>
      <c r="F420" s="182" t="s">
        <v>599</v>
      </c>
      <c r="G420" s="12"/>
      <c r="H420" s="183">
        <v>1</v>
      </c>
      <c r="I420" s="184"/>
      <c r="J420" s="12"/>
      <c r="K420" s="12"/>
      <c r="L420" s="179"/>
      <c r="M420" s="185"/>
      <c r="N420" s="186"/>
      <c r="O420" s="186"/>
      <c r="P420" s="186"/>
      <c r="Q420" s="186"/>
      <c r="R420" s="186"/>
      <c r="S420" s="186"/>
      <c r="T420" s="187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T420" s="181" t="s">
        <v>164</v>
      </c>
      <c r="AU420" s="181" t="s">
        <v>84</v>
      </c>
      <c r="AV420" s="12" t="s">
        <v>86</v>
      </c>
      <c r="AW420" s="12" t="s">
        <v>34</v>
      </c>
      <c r="AX420" s="12" t="s">
        <v>77</v>
      </c>
      <c r="AY420" s="181" t="s">
        <v>158</v>
      </c>
    </row>
    <row r="421" s="13" customFormat="1">
      <c r="A421" s="13"/>
      <c r="B421" s="188"/>
      <c r="C421" s="13"/>
      <c r="D421" s="180" t="s">
        <v>164</v>
      </c>
      <c r="E421" s="189" t="s">
        <v>1</v>
      </c>
      <c r="F421" s="190" t="s">
        <v>166</v>
      </c>
      <c r="G421" s="13"/>
      <c r="H421" s="191">
        <v>1</v>
      </c>
      <c r="I421" s="192"/>
      <c r="J421" s="13"/>
      <c r="K421" s="13"/>
      <c r="L421" s="188"/>
      <c r="M421" s="193"/>
      <c r="N421" s="194"/>
      <c r="O421" s="194"/>
      <c r="P421" s="194"/>
      <c r="Q421" s="194"/>
      <c r="R421" s="194"/>
      <c r="S421" s="194"/>
      <c r="T421" s="195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189" t="s">
        <v>164</v>
      </c>
      <c r="AU421" s="189" t="s">
        <v>84</v>
      </c>
      <c r="AV421" s="13" t="s">
        <v>163</v>
      </c>
      <c r="AW421" s="13" t="s">
        <v>34</v>
      </c>
      <c r="AX421" s="13" t="s">
        <v>84</v>
      </c>
      <c r="AY421" s="189" t="s">
        <v>158</v>
      </c>
    </row>
    <row r="422" s="2" customFormat="1" ht="16.5" customHeight="1">
      <c r="A422" s="36"/>
      <c r="B422" s="164"/>
      <c r="C422" s="165" t="s">
        <v>335</v>
      </c>
      <c r="D422" s="165" t="s">
        <v>159</v>
      </c>
      <c r="E422" s="166" t="s">
        <v>600</v>
      </c>
      <c r="F422" s="167" t="s">
        <v>601</v>
      </c>
      <c r="G422" s="168" t="s">
        <v>252</v>
      </c>
      <c r="H422" s="169">
        <v>4</v>
      </c>
      <c r="I422" s="170"/>
      <c r="J422" s="171">
        <f>ROUND(I422*H422,2)</f>
        <v>0</v>
      </c>
      <c r="K422" s="172"/>
      <c r="L422" s="37"/>
      <c r="M422" s="173" t="s">
        <v>1</v>
      </c>
      <c r="N422" s="174" t="s">
        <v>42</v>
      </c>
      <c r="O422" s="75"/>
      <c r="P422" s="175">
        <f>O422*H422</f>
        <v>0</v>
      </c>
      <c r="Q422" s="175">
        <v>0</v>
      </c>
      <c r="R422" s="175">
        <f>Q422*H422</f>
        <v>0</v>
      </c>
      <c r="S422" s="175">
        <v>0</v>
      </c>
      <c r="T422" s="176">
        <f>S422*H422</f>
        <v>0</v>
      </c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R422" s="177" t="s">
        <v>192</v>
      </c>
      <c r="AT422" s="177" t="s">
        <v>159</v>
      </c>
      <c r="AU422" s="177" t="s">
        <v>84</v>
      </c>
      <c r="AY422" s="17" t="s">
        <v>158</v>
      </c>
      <c r="BE422" s="178">
        <f>IF(N422="základní",J422,0)</f>
        <v>0</v>
      </c>
      <c r="BF422" s="178">
        <f>IF(N422="snížená",J422,0)</f>
        <v>0</v>
      </c>
      <c r="BG422" s="178">
        <f>IF(N422="zákl. přenesená",J422,0)</f>
        <v>0</v>
      </c>
      <c r="BH422" s="178">
        <f>IF(N422="sníž. přenesená",J422,0)</f>
        <v>0</v>
      </c>
      <c r="BI422" s="178">
        <f>IF(N422="nulová",J422,0)</f>
        <v>0</v>
      </c>
      <c r="BJ422" s="17" t="s">
        <v>84</v>
      </c>
      <c r="BK422" s="178">
        <f>ROUND(I422*H422,2)</f>
        <v>0</v>
      </c>
      <c r="BL422" s="17" t="s">
        <v>192</v>
      </c>
      <c r="BM422" s="177" t="s">
        <v>602</v>
      </c>
    </row>
    <row r="423" s="12" customFormat="1">
      <c r="A423" s="12"/>
      <c r="B423" s="179"/>
      <c r="C423" s="12"/>
      <c r="D423" s="180" t="s">
        <v>164</v>
      </c>
      <c r="E423" s="181" t="s">
        <v>1</v>
      </c>
      <c r="F423" s="182" t="s">
        <v>586</v>
      </c>
      <c r="G423" s="12"/>
      <c r="H423" s="183">
        <v>4</v>
      </c>
      <c r="I423" s="184"/>
      <c r="J423" s="12"/>
      <c r="K423" s="12"/>
      <c r="L423" s="179"/>
      <c r="M423" s="185"/>
      <c r="N423" s="186"/>
      <c r="O423" s="186"/>
      <c r="P423" s="186"/>
      <c r="Q423" s="186"/>
      <c r="R423" s="186"/>
      <c r="S423" s="186"/>
      <c r="T423" s="187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T423" s="181" t="s">
        <v>164</v>
      </c>
      <c r="AU423" s="181" t="s">
        <v>84</v>
      </c>
      <c r="AV423" s="12" t="s">
        <v>86</v>
      </c>
      <c r="AW423" s="12" t="s">
        <v>34</v>
      </c>
      <c r="AX423" s="12" t="s">
        <v>77</v>
      </c>
      <c r="AY423" s="181" t="s">
        <v>158</v>
      </c>
    </row>
    <row r="424" s="13" customFormat="1">
      <c r="A424" s="13"/>
      <c r="B424" s="188"/>
      <c r="C424" s="13"/>
      <c r="D424" s="180" t="s">
        <v>164</v>
      </c>
      <c r="E424" s="189" t="s">
        <v>1</v>
      </c>
      <c r="F424" s="190" t="s">
        <v>166</v>
      </c>
      <c r="G424" s="13"/>
      <c r="H424" s="191">
        <v>4</v>
      </c>
      <c r="I424" s="192"/>
      <c r="J424" s="13"/>
      <c r="K424" s="13"/>
      <c r="L424" s="188"/>
      <c r="M424" s="193"/>
      <c r="N424" s="194"/>
      <c r="O424" s="194"/>
      <c r="P424" s="194"/>
      <c r="Q424" s="194"/>
      <c r="R424" s="194"/>
      <c r="S424" s="194"/>
      <c r="T424" s="195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189" t="s">
        <v>164</v>
      </c>
      <c r="AU424" s="189" t="s">
        <v>84</v>
      </c>
      <c r="AV424" s="13" t="s">
        <v>163</v>
      </c>
      <c r="AW424" s="13" t="s">
        <v>34</v>
      </c>
      <c r="AX424" s="13" t="s">
        <v>84</v>
      </c>
      <c r="AY424" s="189" t="s">
        <v>158</v>
      </c>
    </row>
    <row r="425" s="2" customFormat="1" ht="16.5" customHeight="1">
      <c r="A425" s="36"/>
      <c r="B425" s="164"/>
      <c r="C425" s="165" t="s">
        <v>392</v>
      </c>
      <c r="D425" s="165" t="s">
        <v>159</v>
      </c>
      <c r="E425" s="166" t="s">
        <v>603</v>
      </c>
      <c r="F425" s="167" t="s">
        <v>604</v>
      </c>
      <c r="G425" s="168" t="s">
        <v>252</v>
      </c>
      <c r="H425" s="169">
        <v>4</v>
      </c>
      <c r="I425" s="170"/>
      <c r="J425" s="171">
        <f>ROUND(I425*H425,2)</f>
        <v>0</v>
      </c>
      <c r="K425" s="172"/>
      <c r="L425" s="37"/>
      <c r="M425" s="173" t="s">
        <v>1</v>
      </c>
      <c r="N425" s="174" t="s">
        <v>42</v>
      </c>
      <c r="O425" s="75"/>
      <c r="P425" s="175">
        <f>O425*H425</f>
        <v>0</v>
      </c>
      <c r="Q425" s="175">
        <v>0</v>
      </c>
      <c r="R425" s="175">
        <f>Q425*H425</f>
        <v>0</v>
      </c>
      <c r="S425" s="175">
        <v>0</v>
      </c>
      <c r="T425" s="176">
        <f>S425*H425</f>
        <v>0</v>
      </c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R425" s="177" t="s">
        <v>192</v>
      </c>
      <c r="AT425" s="177" t="s">
        <v>159</v>
      </c>
      <c r="AU425" s="177" t="s">
        <v>84</v>
      </c>
      <c r="AY425" s="17" t="s">
        <v>158</v>
      </c>
      <c r="BE425" s="178">
        <f>IF(N425="základní",J425,0)</f>
        <v>0</v>
      </c>
      <c r="BF425" s="178">
        <f>IF(N425="snížená",J425,0)</f>
        <v>0</v>
      </c>
      <c r="BG425" s="178">
        <f>IF(N425="zákl. přenesená",J425,0)</f>
        <v>0</v>
      </c>
      <c r="BH425" s="178">
        <f>IF(N425="sníž. přenesená",J425,0)</f>
        <v>0</v>
      </c>
      <c r="BI425" s="178">
        <f>IF(N425="nulová",J425,0)</f>
        <v>0</v>
      </c>
      <c r="BJ425" s="17" t="s">
        <v>84</v>
      </c>
      <c r="BK425" s="178">
        <f>ROUND(I425*H425,2)</f>
        <v>0</v>
      </c>
      <c r="BL425" s="17" t="s">
        <v>192</v>
      </c>
      <c r="BM425" s="177" t="s">
        <v>605</v>
      </c>
    </row>
    <row r="426" s="12" customFormat="1">
      <c r="A426" s="12"/>
      <c r="B426" s="179"/>
      <c r="C426" s="12"/>
      <c r="D426" s="180" t="s">
        <v>164</v>
      </c>
      <c r="E426" s="181" t="s">
        <v>1</v>
      </c>
      <c r="F426" s="182" t="s">
        <v>586</v>
      </c>
      <c r="G426" s="12"/>
      <c r="H426" s="183">
        <v>4</v>
      </c>
      <c r="I426" s="184"/>
      <c r="J426" s="12"/>
      <c r="K426" s="12"/>
      <c r="L426" s="179"/>
      <c r="M426" s="185"/>
      <c r="N426" s="186"/>
      <c r="O426" s="186"/>
      <c r="P426" s="186"/>
      <c r="Q426" s="186"/>
      <c r="R426" s="186"/>
      <c r="S426" s="186"/>
      <c r="T426" s="187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T426" s="181" t="s">
        <v>164</v>
      </c>
      <c r="AU426" s="181" t="s">
        <v>84</v>
      </c>
      <c r="AV426" s="12" t="s">
        <v>86</v>
      </c>
      <c r="AW426" s="12" t="s">
        <v>34</v>
      </c>
      <c r="AX426" s="12" t="s">
        <v>77</v>
      </c>
      <c r="AY426" s="181" t="s">
        <v>158</v>
      </c>
    </row>
    <row r="427" s="13" customFormat="1">
      <c r="A427" s="13"/>
      <c r="B427" s="188"/>
      <c r="C427" s="13"/>
      <c r="D427" s="180" t="s">
        <v>164</v>
      </c>
      <c r="E427" s="189" t="s">
        <v>1</v>
      </c>
      <c r="F427" s="190" t="s">
        <v>166</v>
      </c>
      <c r="G427" s="13"/>
      <c r="H427" s="191">
        <v>4</v>
      </c>
      <c r="I427" s="192"/>
      <c r="J427" s="13"/>
      <c r="K427" s="13"/>
      <c r="L427" s="188"/>
      <c r="M427" s="193"/>
      <c r="N427" s="194"/>
      <c r="O427" s="194"/>
      <c r="P427" s="194"/>
      <c r="Q427" s="194"/>
      <c r="R427" s="194"/>
      <c r="S427" s="194"/>
      <c r="T427" s="195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189" t="s">
        <v>164</v>
      </c>
      <c r="AU427" s="189" t="s">
        <v>84</v>
      </c>
      <c r="AV427" s="13" t="s">
        <v>163</v>
      </c>
      <c r="AW427" s="13" t="s">
        <v>34</v>
      </c>
      <c r="AX427" s="13" t="s">
        <v>84</v>
      </c>
      <c r="AY427" s="189" t="s">
        <v>158</v>
      </c>
    </row>
    <row r="428" s="2" customFormat="1" ht="16.5" customHeight="1">
      <c r="A428" s="36"/>
      <c r="B428" s="164"/>
      <c r="C428" s="165" t="s">
        <v>606</v>
      </c>
      <c r="D428" s="165" t="s">
        <v>159</v>
      </c>
      <c r="E428" s="166" t="s">
        <v>607</v>
      </c>
      <c r="F428" s="167" t="s">
        <v>608</v>
      </c>
      <c r="G428" s="168" t="s">
        <v>252</v>
      </c>
      <c r="H428" s="169">
        <v>4</v>
      </c>
      <c r="I428" s="170"/>
      <c r="J428" s="171">
        <f>ROUND(I428*H428,2)</f>
        <v>0</v>
      </c>
      <c r="K428" s="172"/>
      <c r="L428" s="37"/>
      <c r="M428" s="173" t="s">
        <v>1</v>
      </c>
      <c r="N428" s="174" t="s">
        <v>42</v>
      </c>
      <c r="O428" s="75"/>
      <c r="P428" s="175">
        <f>O428*H428</f>
        <v>0</v>
      </c>
      <c r="Q428" s="175">
        <v>0</v>
      </c>
      <c r="R428" s="175">
        <f>Q428*H428</f>
        <v>0</v>
      </c>
      <c r="S428" s="175">
        <v>0</v>
      </c>
      <c r="T428" s="176">
        <f>S428*H428</f>
        <v>0</v>
      </c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R428" s="177" t="s">
        <v>192</v>
      </c>
      <c r="AT428" s="177" t="s">
        <v>159</v>
      </c>
      <c r="AU428" s="177" t="s">
        <v>84</v>
      </c>
      <c r="AY428" s="17" t="s">
        <v>158</v>
      </c>
      <c r="BE428" s="178">
        <f>IF(N428="základní",J428,0)</f>
        <v>0</v>
      </c>
      <c r="BF428" s="178">
        <f>IF(N428="snížená",J428,0)</f>
        <v>0</v>
      </c>
      <c r="BG428" s="178">
        <f>IF(N428="zákl. přenesená",J428,0)</f>
        <v>0</v>
      </c>
      <c r="BH428" s="178">
        <f>IF(N428="sníž. přenesená",J428,0)</f>
        <v>0</v>
      </c>
      <c r="BI428" s="178">
        <f>IF(N428="nulová",J428,0)</f>
        <v>0</v>
      </c>
      <c r="BJ428" s="17" t="s">
        <v>84</v>
      </c>
      <c r="BK428" s="178">
        <f>ROUND(I428*H428,2)</f>
        <v>0</v>
      </c>
      <c r="BL428" s="17" t="s">
        <v>192</v>
      </c>
      <c r="BM428" s="177" t="s">
        <v>609</v>
      </c>
    </row>
    <row r="429" s="12" customFormat="1">
      <c r="A429" s="12"/>
      <c r="B429" s="179"/>
      <c r="C429" s="12"/>
      <c r="D429" s="180" t="s">
        <v>164</v>
      </c>
      <c r="E429" s="181" t="s">
        <v>1</v>
      </c>
      <c r="F429" s="182" t="s">
        <v>586</v>
      </c>
      <c r="G429" s="12"/>
      <c r="H429" s="183">
        <v>4</v>
      </c>
      <c r="I429" s="184"/>
      <c r="J429" s="12"/>
      <c r="K429" s="12"/>
      <c r="L429" s="179"/>
      <c r="M429" s="185"/>
      <c r="N429" s="186"/>
      <c r="O429" s="186"/>
      <c r="P429" s="186"/>
      <c r="Q429" s="186"/>
      <c r="R429" s="186"/>
      <c r="S429" s="186"/>
      <c r="T429" s="187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T429" s="181" t="s">
        <v>164</v>
      </c>
      <c r="AU429" s="181" t="s">
        <v>84</v>
      </c>
      <c r="AV429" s="12" t="s">
        <v>86</v>
      </c>
      <c r="AW429" s="12" t="s">
        <v>34</v>
      </c>
      <c r="AX429" s="12" t="s">
        <v>77</v>
      </c>
      <c r="AY429" s="181" t="s">
        <v>158</v>
      </c>
    </row>
    <row r="430" s="13" customFormat="1">
      <c r="A430" s="13"/>
      <c r="B430" s="188"/>
      <c r="C430" s="13"/>
      <c r="D430" s="180" t="s">
        <v>164</v>
      </c>
      <c r="E430" s="189" t="s">
        <v>1</v>
      </c>
      <c r="F430" s="190" t="s">
        <v>166</v>
      </c>
      <c r="G430" s="13"/>
      <c r="H430" s="191">
        <v>4</v>
      </c>
      <c r="I430" s="192"/>
      <c r="J430" s="13"/>
      <c r="K430" s="13"/>
      <c r="L430" s="188"/>
      <c r="M430" s="193"/>
      <c r="N430" s="194"/>
      <c r="O430" s="194"/>
      <c r="P430" s="194"/>
      <c r="Q430" s="194"/>
      <c r="R430" s="194"/>
      <c r="S430" s="194"/>
      <c r="T430" s="195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189" t="s">
        <v>164</v>
      </c>
      <c r="AU430" s="189" t="s">
        <v>84</v>
      </c>
      <c r="AV430" s="13" t="s">
        <v>163</v>
      </c>
      <c r="AW430" s="13" t="s">
        <v>34</v>
      </c>
      <c r="AX430" s="13" t="s">
        <v>84</v>
      </c>
      <c r="AY430" s="189" t="s">
        <v>158</v>
      </c>
    </row>
    <row r="431" s="2" customFormat="1" ht="16.5" customHeight="1">
      <c r="A431" s="36"/>
      <c r="B431" s="164"/>
      <c r="C431" s="165" t="s">
        <v>397</v>
      </c>
      <c r="D431" s="165" t="s">
        <v>159</v>
      </c>
      <c r="E431" s="166" t="s">
        <v>610</v>
      </c>
      <c r="F431" s="167" t="s">
        <v>611</v>
      </c>
      <c r="G431" s="168" t="s">
        <v>252</v>
      </c>
      <c r="H431" s="169">
        <v>5</v>
      </c>
      <c r="I431" s="170"/>
      <c r="J431" s="171">
        <f>ROUND(I431*H431,2)</f>
        <v>0</v>
      </c>
      <c r="K431" s="172"/>
      <c r="L431" s="37"/>
      <c r="M431" s="173" t="s">
        <v>1</v>
      </c>
      <c r="N431" s="174" t="s">
        <v>42</v>
      </c>
      <c r="O431" s="75"/>
      <c r="P431" s="175">
        <f>O431*H431</f>
        <v>0</v>
      </c>
      <c r="Q431" s="175">
        <v>0</v>
      </c>
      <c r="R431" s="175">
        <f>Q431*H431</f>
        <v>0</v>
      </c>
      <c r="S431" s="175">
        <v>0</v>
      </c>
      <c r="T431" s="176">
        <f>S431*H431</f>
        <v>0</v>
      </c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R431" s="177" t="s">
        <v>192</v>
      </c>
      <c r="AT431" s="177" t="s">
        <v>159</v>
      </c>
      <c r="AU431" s="177" t="s">
        <v>84</v>
      </c>
      <c r="AY431" s="17" t="s">
        <v>158</v>
      </c>
      <c r="BE431" s="178">
        <f>IF(N431="základní",J431,0)</f>
        <v>0</v>
      </c>
      <c r="BF431" s="178">
        <f>IF(N431="snížená",J431,0)</f>
        <v>0</v>
      </c>
      <c r="BG431" s="178">
        <f>IF(N431="zákl. přenesená",J431,0)</f>
        <v>0</v>
      </c>
      <c r="BH431" s="178">
        <f>IF(N431="sníž. přenesená",J431,0)</f>
        <v>0</v>
      </c>
      <c r="BI431" s="178">
        <f>IF(N431="nulová",J431,0)</f>
        <v>0</v>
      </c>
      <c r="BJ431" s="17" t="s">
        <v>84</v>
      </c>
      <c r="BK431" s="178">
        <f>ROUND(I431*H431,2)</f>
        <v>0</v>
      </c>
      <c r="BL431" s="17" t="s">
        <v>192</v>
      </c>
      <c r="BM431" s="177" t="s">
        <v>612</v>
      </c>
    </row>
    <row r="432" s="12" customFormat="1">
      <c r="A432" s="12"/>
      <c r="B432" s="179"/>
      <c r="C432" s="12"/>
      <c r="D432" s="180" t="s">
        <v>164</v>
      </c>
      <c r="E432" s="181" t="s">
        <v>1</v>
      </c>
      <c r="F432" s="182" t="s">
        <v>587</v>
      </c>
      <c r="G432" s="12"/>
      <c r="H432" s="183">
        <v>4</v>
      </c>
      <c r="I432" s="184"/>
      <c r="J432" s="12"/>
      <c r="K432" s="12"/>
      <c r="L432" s="179"/>
      <c r="M432" s="185"/>
      <c r="N432" s="186"/>
      <c r="O432" s="186"/>
      <c r="P432" s="186"/>
      <c r="Q432" s="186"/>
      <c r="R432" s="186"/>
      <c r="S432" s="186"/>
      <c r="T432" s="187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T432" s="181" t="s">
        <v>164</v>
      </c>
      <c r="AU432" s="181" t="s">
        <v>84</v>
      </c>
      <c r="AV432" s="12" t="s">
        <v>86</v>
      </c>
      <c r="AW432" s="12" t="s">
        <v>34</v>
      </c>
      <c r="AX432" s="12" t="s">
        <v>77</v>
      </c>
      <c r="AY432" s="181" t="s">
        <v>158</v>
      </c>
    </row>
    <row r="433" s="12" customFormat="1">
      <c r="A433" s="12"/>
      <c r="B433" s="179"/>
      <c r="C433" s="12"/>
      <c r="D433" s="180" t="s">
        <v>164</v>
      </c>
      <c r="E433" s="181" t="s">
        <v>1</v>
      </c>
      <c r="F433" s="182" t="s">
        <v>588</v>
      </c>
      <c r="G433" s="12"/>
      <c r="H433" s="183">
        <v>1</v>
      </c>
      <c r="I433" s="184"/>
      <c r="J433" s="12"/>
      <c r="K433" s="12"/>
      <c r="L433" s="179"/>
      <c r="M433" s="185"/>
      <c r="N433" s="186"/>
      <c r="O433" s="186"/>
      <c r="P433" s="186"/>
      <c r="Q433" s="186"/>
      <c r="R433" s="186"/>
      <c r="S433" s="186"/>
      <c r="T433" s="187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T433" s="181" t="s">
        <v>164</v>
      </c>
      <c r="AU433" s="181" t="s">
        <v>84</v>
      </c>
      <c r="AV433" s="12" t="s">
        <v>86</v>
      </c>
      <c r="AW433" s="12" t="s">
        <v>34</v>
      </c>
      <c r="AX433" s="12" t="s">
        <v>77</v>
      </c>
      <c r="AY433" s="181" t="s">
        <v>158</v>
      </c>
    </row>
    <row r="434" s="13" customFormat="1">
      <c r="A434" s="13"/>
      <c r="B434" s="188"/>
      <c r="C434" s="13"/>
      <c r="D434" s="180" t="s">
        <v>164</v>
      </c>
      <c r="E434" s="189" t="s">
        <v>1</v>
      </c>
      <c r="F434" s="190" t="s">
        <v>166</v>
      </c>
      <c r="G434" s="13"/>
      <c r="H434" s="191">
        <v>5</v>
      </c>
      <c r="I434" s="192"/>
      <c r="J434" s="13"/>
      <c r="K434" s="13"/>
      <c r="L434" s="188"/>
      <c r="M434" s="193"/>
      <c r="N434" s="194"/>
      <c r="O434" s="194"/>
      <c r="P434" s="194"/>
      <c r="Q434" s="194"/>
      <c r="R434" s="194"/>
      <c r="S434" s="194"/>
      <c r="T434" s="195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189" t="s">
        <v>164</v>
      </c>
      <c r="AU434" s="189" t="s">
        <v>84</v>
      </c>
      <c r="AV434" s="13" t="s">
        <v>163</v>
      </c>
      <c r="AW434" s="13" t="s">
        <v>34</v>
      </c>
      <c r="AX434" s="13" t="s">
        <v>84</v>
      </c>
      <c r="AY434" s="189" t="s">
        <v>158</v>
      </c>
    </row>
    <row r="435" s="2" customFormat="1" ht="16.5" customHeight="1">
      <c r="A435" s="36"/>
      <c r="B435" s="164"/>
      <c r="C435" s="165" t="s">
        <v>613</v>
      </c>
      <c r="D435" s="165" t="s">
        <v>159</v>
      </c>
      <c r="E435" s="166" t="s">
        <v>614</v>
      </c>
      <c r="F435" s="167" t="s">
        <v>615</v>
      </c>
      <c r="G435" s="168" t="s">
        <v>252</v>
      </c>
      <c r="H435" s="169">
        <v>5</v>
      </c>
      <c r="I435" s="170"/>
      <c r="J435" s="171">
        <f>ROUND(I435*H435,2)</f>
        <v>0</v>
      </c>
      <c r="K435" s="172"/>
      <c r="L435" s="37"/>
      <c r="M435" s="173" t="s">
        <v>1</v>
      </c>
      <c r="N435" s="174" t="s">
        <v>42</v>
      </c>
      <c r="O435" s="75"/>
      <c r="P435" s="175">
        <f>O435*H435</f>
        <v>0</v>
      </c>
      <c r="Q435" s="175">
        <v>0</v>
      </c>
      <c r="R435" s="175">
        <f>Q435*H435</f>
        <v>0</v>
      </c>
      <c r="S435" s="175">
        <v>0</v>
      </c>
      <c r="T435" s="176">
        <f>S435*H435</f>
        <v>0</v>
      </c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R435" s="177" t="s">
        <v>192</v>
      </c>
      <c r="AT435" s="177" t="s">
        <v>159</v>
      </c>
      <c r="AU435" s="177" t="s">
        <v>84</v>
      </c>
      <c r="AY435" s="17" t="s">
        <v>158</v>
      </c>
      <c r="BE435" s="178">
        <f>IF(N435="základní",J435,0)</f>
        <v>0</v>
      </c>
      <c r="BF435" s="178">
        <f>IF(N435="snížená",J435,0)</f>
        <v>0</v>
      </c>
      <c r="BG435" s="178">
        <f>IF(N435="zákl. přenesená",J435,0)</f>
        <v>0</v>
      </c>
      <c r="BH435" s="178">
        <f>IF(N435="sníž. přenesená",J435,0)</f>
        <v>0</v>
      </c>
      <c r="BI435" s="178">
        <f>IF(N435="nulová",J435,0)</f>
        <v>0</v>
      </c>
      <c r="BJ435" s="17" t="s">
        <v>84</v>
      </c>
      <c r="BK435" s="178">
        <f>ROUND(I435*H435,2)</f>
        <v>0</v>
      </c>
      <c r="BL435" s="17" t="s">
        <v>192</v>
      </c>
      <c r="BM435" s="177" t="s">
        <v>616</v>
      </c>
    </row>
    <row r="436" s="12" customFormat="1">
      <c r="A436" s="12"/>
      <c r="B436" s="179"/>
      <c r="C436" s="12"/>
      <c r="D436" s="180" t="s">
        <v>164</v>
      </c>
      <c r="E436" s="181" t="s">
        <v>1</v>
      </c>
      <c r="F436" s="182" t="s">
        <v>587</v>
      </c>
      <c r="G436" s="12"/>
      <c r="H436" s="183">
        <v>4</v>
      </c>
      <c r="I436" s="184"/>
      <c r="J436" s="12"/>
      <c r="K436" s="12"/>
      <c r="L436" s="179"/>
      <c r="M436" s="185"/>
      <c r="N436" s="186"/>
      <c r="O436" s="186"/>
      <c r="P436" s="186"/>
      <c r="Q436" s="186"/>
      <c r="R436" s="186"/>
      <c r="S436" s="186"/>
      <c r="T436" s="187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T436" s="181" t="s">
        <v>164</v>
      </c>
      <c r="AU436" s="181" t="s">
        <v>84</v>
      </c>
      <c r="AV436" s="12" t="s">
        <v>86</v>
      </c>
      <c r="AW436" s="12" t="s">
        <v>34</v>
      </c>
      <c r="AX436" s="12" t="s">
        <v>77</v>
      </c>
      <c r="AY436" s="181" t="s">
        <v>158</v>
      </c>
    </row>
    <row r="437" s="12" customFormat="1">
      <c r="A437" s="12"/>
      <c r="B437" s="179"/>
      <c r="C437" s="12"/>
      <c r="D437" s="180" t="s">
        <v>164</v>
      </c>
      <c r="E437" s="181" t="s">
        <v>1</v>
      </c>
      <c r="F437" s="182" t="s">
        <v>588</v>
      </c>
      <c r="G437" s="12"/>
      <c r="H437" s="183">
        <v>1</v>
      </c>
      <c r="I437" s="184"/>
      <c r="J437" s="12"/>
      <c r="K437" s="12"/>
      <c r="L437" s="179"/>
      <c r="M437" s="185"/>
      <c r="N437" s="186"/>
      <c r="O437" s="186"/>
      <c r="P437" s="186"/>
      <c r="Q437" s="186"/>
      <c r="R437" s="186"/>
      <c r="S437" s="186"/>
      <c r="T437" s="187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T437" s="181" t="s">
        <v>164</v>
      </c>
      <c r="AU437" s="181" t="s">
        <v>84</v>
      </c>
      <c r="AV437" s="12" t="s">
        <v>86</v>
      </c>
      <c r="AW437" s="12" t="s">
        <v>34</v>
      </c>
      <c r="AX437" s="12" t="s">
        <v>77</v>
      </c>
      <c r="AY437" s="181" t="s">
        <v>158</v>
      </c>
    </row>
    <row r="438" s="13" customFormat="1">
      <c r="A438" s="13"/>
      <c r="B438" s="188"/>
      <c r="C438" s="13"/>
      <c r="D438" s="180" t="s">
        <v>164</v>
      </c>
      <c r="E438" s="189" t="s">
        <v>1</v>
      </c>
      <c r="F438" s="190" t="s">
        <v>166</v>
      </c>
      <c r="G438" s="13"/>
      <c r="H438" s="191">
        <v>5</v>
      </c>
      <c r="I438" s="192"/>
      <c r="J438" s="13"/>
      <c r="K438" s="13"/>
      <c r="L438" s="188"/>
      <c r="M438" s="193"/>
      <c r="N438" s="194"/>
      <c r="O438" s="194"/>
      <c r="P438" s="194"/>
      <c r="Q438" s="194"/>
      <c r="R438" s="194"/>
      <c r="S438" s="194"/>
      <c r="T438" s="195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189" t="s">
        <v>164</v>
      </c>
      <c r="AU438" s="189" t="s">
        <v>84</v>
      </c>
      <c r="AV438" s="13" t="s">
        <v>163</v>
      </c>
      <c r="AW438" s="13" t="s">
        <v>34</v>
      </c>
      <c r="AX438" s="13" t="s">
        <v>84</v>
      </c>
      <c r="AY438" s="189" t="s">
        <v>158</v>
      </c>
    </row>
    <row r="439" s="2" customFormat="1" ht="16.5" customHeight="1">
      <c r="A439" s="36"/>
      <c r="B439" s="164"/>
      <c r="C439" s="165" t="s">
        <v>401</v>
      </c>
      <c r="D439" s="165" t="s">
        <v>159</v>
      </c>
      <c r="E439" s="166" t="s">
        <v>617</v>
      </c>
      <c r="F439" s="167" t="s">
        <v>618</v>
      </c>
      <c r="G439" s="168" t="s">
        <v>252</v>
      </c>
      <c r="H439" s="169">
        <v>5</v>
      </c>
      <c r="I439" s="170"/>
      <c r="J439" s="171">
        <f>ROUND(I439*H439,2)</f>
        <v>0</v>
      </c>
      <c r="K439" s="172"/>
      <c r="L439" s="37"/>
      <c r="M439" s="173" t="s">
        <v>1</v>
      </c>
      <c r="N439" s="174" t="s">
        <v>42</v>
      </c>
      <c r="O439" s="75"/>
      <c r="P439" s="175">
        <f>O439*H439</f>
        <v>0</v>
      </c>
      <c r="Q439" s="175">
        <v>0</v>
      </c>
      <c r="R439" s="175">
        <f>Q439*H439</f>
        <v>0</v>
      </c>
      <c r="S439" s="175">
        <v>0</v>
      </c>
      <c r="T439" s="176">
        <f>S439*H439</f>
        <v>0</v>
      </c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R439" s="177" t="s">
        <v>192</v>
      </c>
      <c r="AT439" s="177" t="s">
        <v>159</v>
      </c>
      <c r="AU439" s="177" t="s">
        <v>84</v>
      </c>
      <c r="AY439" s="17" t="s">
        <v>158</v>
      </c>
      <c r="BE439" s="178">
        <f>IF(N439="základní",J439,0)</f>
        <v>0</v>
      </c>
      <c r="BF439" s="178">
        <f>IF(N439="snížená",J439,0)</f>
        <v>0</v>
      </c>
      <c r="BG439" s="178">
        <f>IF(N439="zákl. přenesená",J439,0)</f>
        <v>0</v>
      </c>
      <c r="BH439" s="178">
        <f>IF(N439="sníž. přenesená",J439,0)</f>
        <v>0</v>
      </c>
      <c r="BI439" s="178">
        <f>IF(N439="nulová",J439,0)</f>
        <v>0</v>
      </c>
      <c r="BJ439" s="17" t="s">
        <v>84</v>
      </c>
      <c r="BK439" s="178">
        <f>ROUND(I439*H439,2)</f>
        <v>0</v>
      </c>
      <c r="BL439" s="17" t="s">
        <v>192</v>
      </c>
      <c r="BM439" s="177" t="s">
        <v>619</v>
      </c>
    </row>
    <row r="440" s="12" customFormat="1">
      <c r="A440" s="12"/>
      <c r="B440" s="179"/>
      <c r="C440" s="12"/>
      <c r="D440" s="180" t="s">
        <v>164</v>
      </c>
      <c r="E440" s="181" t="s">
        <v>1</v>
      </c>
      <c r="F440" s="182" t="s">
        <v>587</v>
      </c>
      <c r="G440" s="12"/>
      <c r="H440" s="183">
        <v>4</v>
      </c>
      <c r="I440" s="184"/>
      <c r="J440" s="12"/>
      <c r="K440" s="12"/>
      <c r="L440" s="179"/>
      <c r="M440" s="185"/>
      <c r="N440" s="186"/>
      <c r="O440" s="186"/>
      <c r="P440" s="186"/>
      <c r="Q440" s="186"/>
      <c r="R440" s="186"/>
      <c r="S440" s="186"/>
      <c r="T440" s="187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T440" s="181" t="s">
        <v>164</v>
      </c>
      <c r="AU440" s="181" t="s">
        <v>84</v>
      </c>
      <c r="AV440" s="12" t="s">
        <v>86</v>
      </c>
      <c r="AW440" s="12" t="s">
        <v>34</v>
      </c>
      <c r="AX440" s="12" t="s">
        <v>77</v>
      </c>
      <c r="AY440" s="181" t="s">
        <v>158</v>
      </c>
    </row>
    <row r="441" s="12" customFormat="1">
      <c r="A441" s="12"/>
      <c r="B441" s="179"/>
      <c r="C441" s="12"/>
      <c r="D441" s="180" t="s">
        <v>164</v>
      </c>
      <c r="E441" s="181" t="s">
        <v>1</v>
      </c>
      <c r="F441" s="182" t="s">
        <v>588</v>
      </c>
      <c r="G441" s="12"/>
      <c r="H441" s="183">
        <v>1</v>
      </c>
      <c r="I441" s="184"/>
      <c r="J441" s="12"/>
      <c r="K441" s="12"/>
      <c r="L441" s="179"/>
      <c r="M441" s="185"/>
      <c r="N441" s="186"/>
      <c r="O441" s="186"/>
      <c r="P441" s="186"/>
      <c r="Q441" s="186"/>
      <c r="R441" s="186"/>
      <c r="S441" s="186"/>
      <c r="T441" s="187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T441" s="181" t="s">
        <v>164</v>
      </c>
      <c r="AU441" s="181" t="s">
        <v>84</v>
      </c>
      <c r="AV441" s="12" t="s">
        <v>86</v>
      </c>
      <c r="AW441" s="12" t="s">
        <v>34</v>
      </c>
      <c r="AX441" s="12" t="s">
        <v>77</v>
      </c>
      <c r="AY441" s="181" t="s">
        <v>158</v>
      </c>
    </row>
    <row r="442" s="13" customFormat="1">
      <c r="A442" s="13"/>
      <c r="B442" s="188"/>
      <c r="C442" s="13"/>
      <c r="D442" s="180" t="s">
        <v>164</v>
      </c>
      <c r="E442" s="189" t="s">
        <v>1</v>
      </c>
      <c r="F442" s="190" t="s">
        <v>166</v>
      </c>
      <c r="G442" s="13"/>
      <c r="H442" s="191">
        <v>5</v>
      </c>
      <c r="I442" s="192"/>
      <c r="J442" s="13"/>
      <c r="K442" s="13"/>
      <c r="L442" s="188"/>
      <c r="M442" s="193"/>
      <c r="N442" s="194"/>
      <c r="O442" s="194"/>
      <c r="P442" s="194"/>
      <c r="Q442" s="194"/>
      <c r="R442" s="194"/>
      <c r="S442" s="194"/>
      <c r="T442" s="195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189" t="s">
        <v>164</v>
      </c>
      <c r="AU442" s="189" t="s">
        <v>84</v>
      </c>
      <c r="AV442" s="13" t="s">
        <v>163</v>
      </c>
      <c r="AW442" s="13" t="s">
        <v>34</v>
      </c>
      <c r="AX442" s="13" t="s">
        <v>84</v>
      </c>
      <c r="AY442" s="189" t="s">
        <v>158</v>
      </c>
    </row>
    <row r="443" s="2" customFormat="1" ht="21.75" customHeight="1">
      <c r="A443" s="36"/>
      <c r="B443" s="164"/>
      <c r="C443" s="165" t="s">
        <v>620</v>
      </c>
      <c r="D443" s="165" t="s">
        <v>159</v>
      </c>
      <c r="E443" s="166" t="s">
        <v>621</v>
      </c>
      <c r="F443" s="167" t="s">
        <v>622</v>
      </c>
      <c r="G443" s="168" t="s">
        <v>362</v>
      </c>
      <c r="H443" s="196"/>
      <c r="I443" s="170"/>
      <c r="J443" s="171">
        <f>ROUND(I443*H443,2)</f>
        <v>0</v>
      </c>
      <c r="K443" s="172"/>
      <c r="L443" s="37"/>
      <c r="M443" s="173" t="s">
        <v>1</v>
      </c>
      <c r="N443" s="174" t="s">
        <v>42</v>
      </c>
      <c r="O443" s="75"/>
      <c r="P443" s="175">
        <f>O443*H443</f>
        <v>0</v>
      </c>
      <c r="Q443" s="175">
        <v>0</v>
      </c>
      <c r="R443" s="175">
        <f>Q443*H443</f>
        <v>0</v>
      </c>
      <c r="S443" s="175">
        <v>0</v>
      </c>
      <c r="T443" s="176">
        <f>S443*H443</f>
        <v>0</v>
      </c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R443" s="177" t="s">
        <v>192</v>
      </c>
      <c r="AT443" s="177" t="s">
        <v>159</v>
      </c>
      <c r="AU443" s="177" t="s">
        <v>84</v>
      </c>
      <c r="AY443" s="17" t="s">
        <v>158</v>
      </c>
      <c r="BE443" s="178">
        <f>IF(N443="základní",J443,0)</f>
        <v>0</v>
      </c>
      <c r="BF443" s="178">
        <f>IF(N443="snížená",J443,0)</f>
        <v>0</v>
      </c>
      <c r="BG443" s="178">
        <f>IF(N443="zákl. přenesená",J443,0)</f>
        <v>0</v>
      </c>
      <c r="BH443" s="178">
        <f>IF(N443="sníž. přenesená",J443,0)</f>
        <v>0</v>
      </c>
      <c r="BI443" s="178">
        <f>IF(N443="nulová",J443,0)</f>
        <v>0</v>
      </c>
      <c r="BJ443" s="17" t="s">
        <v>84</v>
      </c>
      <c r="BK443" s="178">
        <f>ROUND(I443*H443,2)</f>
        <v>0</v>
      </c>
      <c r="BL443" s="17" t="s">
        <v>192</v>
      </c>
      <c r="BM443" s="177" t="s">
        <v>623</v>
      </c>
    </row>
    <row r="444" s="11" customFormat="1" ht="25.92" customHeight="1">
      <c r="A444" s="11"/>
      <c r="B444" s="153"/>
      <c r="C444" s="11"/>
      <c r="D444" s="154" t="s">
        <v>76</v>
      </c>
      <c r="E444" s="155" t="s">
        <v>624</v>
      </c>
      <c r="F444" s="155" t="s">
        <v>625</v>
      </c>
      <c r="G444" s="11"/>
      <c r="H444" s="11"/>
      <c r="I444" s="156"/>
      <c r="J444" s="157">
        <f>BK444</f>
        <v>0</v>
      </c>
      <c r="K444" s="11"/>
      <c r="L444" s="153"/>
      <c r="M444" s="158"/>
      <c r="N444" s="159"/>
      <c r="O444" s="159"/>
      <c r="P444" s="160">
        <f>SUM(P445:P449)</f>
        <v>0</v>
      </c>
      <c r="Q444" s="159"/>
      <c r="R444" s="160">
        <f>SUM(R445:R449)</f>
        <v>0</v>
      </c>
      <c r="S444" s="159"/>
      <c r="T444" s="161">
        <f>SUM(T445:T449)</f>
        <v>0</v>
      </c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R444" s="154" t="s">
        <v>86</v>
      </c>
      <c r="AT444" s="162" t="s">
        <v>76</v>
      </c>
      <c r="AU444" s="162" t="s">
        <v>77</v>
      </c>
      <c r="AY444" s="154" t="s">
        <v>158</v>
      </c>
      <c r="BK444" s="163">
        <f>SUM(BK445:BK449)</f>
        <v>0</v>
      </c>
    </row>
    <row r="445" s="2" customFormat="1" ht="24.15" customHeight="1">
      <c r="A445" s="36"/>
      <c r="B445" s="164"/>
      <c r="C445" s="165" t="s">
        <v>405</v>
      </c>
      <c r="D445" s="165" t="s">
        <v>159</v>
      </c>
      <c r="E445" s="166" t="s">
        <v>626</v>
      </c>
      <c r="F445" s="167" t="s">
        <v>627</v>
      </c>
      <c r="G445" s="168" t="s">
        <v>203</v>
      </c>
      <c r="H445" s="169">
        <v>63.671999999999997</v>
      </c>
      <c r="I445" s="170"/>
      <c r="J445" s="171">
        <f>ROUND(I445*H445,2)</f>
        <v>0</v>
      </c>
      <c r="K445" s="172"/>
      <c r="L445" s="37"/>
      <c r="M445" s="173" t="s">
        <v>1</v>
      </c>
      <c r="N445" s="174" t="s">
        <v>42</v>
      </c>
      <c r="O445" s="75"/>
      <c r="P445" s="175">
        <f>O445*H445</f>
        <v>0</v>
      </c>
      <c r="Q445" s="175">
        <v>0</v>
      </c>
      <c r="R445" s="175">
        <f>Q445*H445</f>
        <v>0</v>
      </c>
      <c r="S445" s="175">
        <v>0</v>
      </c>
      <c r="T445" s="176">
        <f>S445*H445</f>
        <v>0</v>
      </c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R445" s="177" t="s">
        <v>192</v>
      </c>
      <c r="AT445" s="177" t="s">
        <v>159</v>
      </c>
      <c r="AU445" s="177" t="s">
        <v>84</v>
      </c>
      <c r="AY445" s="17" t="s">
        <v>158</v>
      </c>
      <c r="BE445" s="178">
        <f>IF(N445="základní",J445,0)</f>
        <v>0</v>
      </c>
      <c r="BF445" s="178">
        <f>IF(N445="snížená",J445,0)</f>
        <v>0</v>
      </c>
      <c r="BG445" s="178">
        <f>IF(N445="zákl. přenesená",J445,0)</f>
        <v>0</v>
      </c>
      <c r="BH445" s="178">
        <f>IF(N445="sníž. přenesená",J445,0)</f>
        <v>0</v>
      </c>
      <c r="BI445" s="178">
        <f>IF(N445="nulová",J445,0)</f>
        <v>0</v>
      </c>
      <c r="BJ445" s="17" t="s">
        <v>84</v>
      </c>
      <c r="BK445" s="178">
        <f>ROUND(I445*H445,2)</f>
        <v>0</v>
      </c>
      <c r="BL445" s="17" t="s">
        <v>192</v>
      </c>
      <c r="BM445" s="177" t="s">
        <v>628</v>
      </c>
    </row>
    <row r="446" s="2" customFormat="1" ht="24.15" customHeight="1">
      <c r="A446" s="36"/>
      <c r="B446" s="164"/>
      <c r="C446" s="165" t="s">
        <v>629</v>
      </c>
      <c r="D446" s="165" t="s">
        <v>159</v>
      </c>
      <c r="E446" s="166" t="s">
        <v>630</v>
      </c>
      <c r="F446" s="167" t="s">
        <v>631</v>
      </c>
      <c r="G446" s="168" t="s">
        <v>252</v>
      </c>
      <c r="H446" s="169">
        <v>2</v>
      </c>
      <c r="I446" s="170"/>
      <c r="J446" s="171">
        <f>ROUND(I446*H446,2)</f>
        <v>0</v>
      </c>
      <c r="K446" s="172"/>
      <c r="L446" s="37"/>
      <c r="M446" s="173" t="s">
        <v>1</v>
      </c>
      <c r="N446" s="174" t="s">
        <v>42</v>
      </c>
      <c r="O446" s="75"/>
      <c r="P446" s="175">
        <f>O446*H446</f>
        <v>0</v>
      </c>
      <c r="Q446" s="175">
        <v>0</v>
      </c>
      <c r="R446" s="175">
        <f>Q446*H446</f>
        <v>0</v>
      </c>
      <c r="S446" s="175">
        <v>0</v>
      </c>
      <c r="T446" s="176">
        <f>S446*H446</f>
        <v>0</v>
      </c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R446" s="177" t="s">
        <v>192</v>
      </c>
      <c r="AT446" s="177" t="s">
        <v>159</v>
      </c>
      <c r="AU446" s="177" t="s">
        <v>84</v>
      </c>
      <c r="AY446" s="17" t="s">
        <v>158</v>
      </c>
      <c r="BE446" s="178">
        <f>IF(N446="základní",J446,0)</f>
        <v>0</v>
      </c>
      <c r="BF446" s="178">
        <f>IF(N446="snížená",J446,0)</f>
        <v>0</v>
      </c>
      <c r="BG446" s="178">
        <f>IF(N446="zákl. přenesená",J446,0)</f>
        <v>0</v>
      </c>
      <c r="BH446" s="178">
        <f>IF(N446="sníž. přenesená",J446,0)</f>
        <v>0</v>
      </c>
      <c r="BI446" s="178">
        <f>IF(N446="nulová",J446,0)</f>
        <v>0</v>
      </c>
      <c r="BJ446" s="17" t="s">
        <v>84</v>
      </c>
      <c r="BK446" s="178">
        <f>ROUND(I446*H446,2)</f>
        <v>0</v>
      </c>
      <c r="BL446" s="17" t="s">
        <v>192</v>
      </c>
      <c r="BM446" s="177" t="s">
        <v>632</v>
      </c>
    </row>
    <row r="447" s="12" customFormat="1">
      <c r="A447" s="12"/>
      <c r="B447" s="179"/>
      <c r="C447" s="12"/>
      <c r="D447" s="180" t="s">
        <v>164</v>
      </c>
      <c r="E447" s="181" t="s">
        <v>1</v>
      </c>
      <c r="F447" s="182" t="s">
        <v>633</v>
      </c>
      <c r="G447" s="12"/>
      <c r="H447" s="183">
        <v>2</v>
      </c>
      <c r="I447" s="184"/>
      <c r="J447" s="12"/>
      <c r="K447" s="12"/>
      <c r="L447" s="179"/>
      <c r="M447" s="185"/>
      <c r="N447" s="186"/>
      <c r="O447" s="186"/>
      <c r="P447" s="186"/>
      <c r="Q447" s="186"/>
      <c r="R447" s="186"/>
      <c r="S447" s="186"/>
      <c r="T447" s="187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T447" s="181" t="s">
        <v>164</v>
      </c>
      <c r="AU447" s="181" t="s">
        <v>84</v>
      </c>
      <c r="AV447" s="12" t="s">
        <v>86</v>
      </c>
      <c r="AW447" s="12" t="s">
        <v>34</v>
      </c>
      <c r="AX447" s="12" t="s">
        <v>77</v>
      </c>
      <c r="AY447" s="181" t="s">
        <v>158</v>
      </c>
    </row>
    <row r="448" s="13" customFormat="1">
      <c r="A448" s="13"/>
      <c r="B448" s="188"/>
      <c r="C448" s="13"/>
      <c r="D448" s="180" t="s">
        <v>164</v>
      </c>
      <c r="E448" s="189" t="s">
        <v>1</v>
      </c>
      <c r="F448" s="190" t="s">
        <v>166</v>
      </c>
      <c r="G448" s="13"/>
      <c r="H448" s="191">
        <v>2</v>
      </c>
      <c r="I448" s="192"/>
      <c r="J448" s="13"/>
      <c r="K448" s="13"/>
      <c r="L448" s="188"/>
      <c r="M448" s="193"/>
      <c r="N448" s="194"/>
      <c r="O448" s="194"/>
      <c r="P448" s="194"/>
      <c r="Q448" s="194"/>
      <c r="R448" s="194"/>
      <c r="S448" s="194"/>
      <c r="T448" s="195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189" t="s">
        <v>164</v>
      </c>
      <c r="AU448" s="189" t="s">
        <v>84</v>
      </c>
      <c r="AV448" s="13" t="s">
        <v>163</v>
      </c>
      <c r="AW448" s="13" t="s">
        <v>34</v>
      </c>
      <c r="AX448" s="13" t="s">
        <v>84</v>
      </c>
      <c r="AY448" s="189" t="s">
        <v>158</v>
      </c>
    </row>
    <row r="449" s="2" customFormat="1" ht="21.75" customHeight="1">
      <c r="A449" s="36"/>
      <c r="B449" s="164"/>
      <c r="C449" s="165" t="s">
        <v>408</v>
      </c>
      <c r="D449" s="165" t="s">
        <v>159</v>
      </c>
      <c r="E449" s="166" t="s">
        <v>634</v>
      </c>
      <c r="F449" s="167" t="s">
        <v>635</v>
      </c>
      <c r="G449" s="168" t="s">
        <v>362</v>
      </c>
      <c r="H449" s="196"/>
      <c r="I449" s="170"/>
      <c r="J449" s="171">
        <f>ROUND(I449*H449,2)</f>
        <v>0</v>
      </c>
      <c r="K449" s="172"/>
      <c r="L449" s="37"/>
      <c r="M449" s="173" t="s">
        <v>1</v>
      </c>
      <c r="N449" s="174" t="s">
        <v>42</v>
      </c>
      <c r="O449" s="75"/>
      <c r="P449" s="175">
        <f>O449*H449</f>
        <v>0</v>
      </c>
      <c r="Q449" s="175">
        <v>0</v>
      </c>
      <c r="R449" s="175">
        <f>Q449*H449</f>
        <v>0</v>
      </c>
      <c r="S449" s="175">
        <v>0</v>
      </c>
      <c r="T449" s="176">
        <f>S449*H449</f>
        <v>0</v>
      </c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R449" s="177" t="s">
        <v>192</v>
      </c>
      <c r="AT449" s="177" t="s">
        <v>159</v>
      </c>
      <c r="AU449" s="177" t="s">
        <v>84</v>
      </c>
      <c r="AY449" s="17" t="s">
        <v>158</v>
      </c>
      <c r="BE449" s="178">
        <f>IF(N449="základní",J449,0)</f>
        <v>0</v>
      </c>
      <c r="BF449" s="178">
        <f>IF(N449="snížená",J449,0)</f>
        <v>0</v>
      </c>
      <c r="BG449" s="178">
        <f>IF(N449="zákl. přenesená",J449,0)</f>
        <v>0</v>
      </c>
      <c r="BH449" s="178">
        <f>IF(N449="sníž. přenesená",J449,0)</f>
        <v>0</v>
      </c>
      <c r="BI449" s="178">
        <f>IF(N449="nulová",J449,0)</f>
        <v>0</v>
      </c>
      <c r="BJ449" s="17" t="s">
        <v>84</v>
      </c>
      <c r="BK449" s="178">
        <f>ROUND(I449*H449,2)</f>
        <v>0</v>
      </c>
      <c r="BL449" s="17" t="s">
        <v>192</v>
      </c>
      <c r="BM449" s="177" t="s">
        <v>636</v>
      </c>
    </row>
    <row r="450" s="11" customFormat="1" ht="25.92" customHeight="1">
      <c r="A450" s="11"/>
      <c r="B450" s="153"/>
      <c r="C450" s="11"/>
      <c r="D450" s="154" t="s">
        <v>76</v>
      </c>
      <c r="E450" s="155" t="s">
        <v>637</v>
      </c>
      <c r="F450" s="155" t="s">
        <v>638</v>
      </c>
      <c r="G450" s="11"/>
      <c r="H450" s="11"/>
      <c r="I450" s="156"/>
      <c r="J450" s="157">
        <f>BK450</f>
        <v>0</v>
      </c>
      <c r="K450" s="11"/>
      <c r="L450" s="153"/>
      <c r="M450" s="158"/>
      <c r="N450" s="159"/>
      <c r="O450" s="159"/>
      <c r="P450" s="160">
        <f>SUM(P451:P476)</f>
        <v>0</v>
      </c>
      <c r="Q450" s="159"/>
      <c r="R450" s="160">
        <f>SUM(R451:R476)</f>
        <v>0</v>
      </c>
      <c r="S450" s="159"/>
      <c r="T450" s="161">
        <f>SUM(T451:T476)</f>
        <v>0</v>
      </c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R450" s="154" t="s">
        <v>86</v>
      </c>
      <c r="AT450" s="162" t="s">
        <v>76</v>
      </c>
      <c r="AU450" s="162" t="s">
        <v>77</v>
      </c>
      <c r="AY450" s="154" t="s">
        <v>158</v>
      </c>
      <c r="BK450" s="163">
        <f>SUM(BK451:BK476)</f>
        <v>0</v>
      </c>
    </row>
    <row r="451" s="2" customFormat="1" ht="21.75" customHeight="1">
      <c r="A451" s="36"/>
      <c r="B451" s="164"/>
      <c r="C451" s="165" t="s">
        <v>639</v>
      </c>
      <c r="D451" s="165" t="s">
        <v>159</v>
      </c>
      <c r="E451" s="166" t="s">
        <v>640</v>
      </c>
      <c r="F451" s="167" t="s">
        <v>641</v>
      </c>
      <c r="G451" s="168" t="s">
        <v>203</v>
      </c>
      <c r="H451" s="169">
        <v>44.600000000000001</v>
      </c>
      <c r="I451" s="170"/>
      <c r="J451" s="171">
        <f>ROUND(I451*H451,2)</f>
        <v>0</v>
      </c>
      <c r="K451" s="172"/>
      <c r="L451" s="37"/>
      <c r="M451" s="173" t="s">
        <v>1</v>
      </c>
      <c r="N451" s="174" t="s">
        <v>42</v>
      </c>
      <c r="O451" s="75"/>
      <c r="P451" s="175">
        <f>O451*H451</f>
        <v>0</v>
      </c>
      <c r="Q451" s="175">
        <v>0</v>
      </c>
      <c r="R451" s="175">
        <f>Q451*H451</f>
        <v>0</v>
      </c>
      <c r="S451" s="175">
        <v>0</v>
      </c>
      <c r="T451" s="176">
        <f>S451*H451</f>
        <v>0</v>
      </c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R451" s="177" t="s">
        <v>192</v>
      </c>
      <c r="AT451" s="177" t="s">
        <v>159</v>
      </c>
      <c r="AU451" s="177" t="s">
        <v>84</v>
      </c>
      <c r="AY451" s="17" t="s">
        <v>158</v>
      </c>
      <c r="BE451" s="178">
        <f>IF(N451="základní",J451,0)</f>
        <v>0</v>
      </c>
      <c r="BF451" s="178">
        <f>IF(N451="snížená",J451,0)</f>
        <v>0</v>
      </c>
      <c r="BG451" s="178">
        <f>IF(N451="zákl. přenesená",J451,0)</f>
        <v>0</v>
      </c>
      <c r="BH451" s="178">
        <f>IF(N451="sníž. přenesená",J451,0)</f>
        <v>0</v>
      </c>
      <c r="BI451" s="178">
        <f>IF(N451="nulová",J451,0)</f>
        <v>0</v>
      </c>
      <c r="BJ451" s="17" t="s">
        <v>84</v>
      </c>
      <c r="BK451" s="178">
        <f>ROUND(I451*H451,2)</f>
        <v>0</v>
      </c>
      <c r="BL451" s="17" t="s">
        <v>192</v>
      </c>
      <c r="BM451" s="177" t="s">
        <v>642</v>
      </c>
    </row>
    <row r="452" s="12" customFormat="1">
      <c r="A452" s="12"/>
      <c r="B452" s="179"/>
      <c r="C452" s="12"/>
      <c r="D452" s="180" t="s">
        <v>164</v>
      </c>
      <c r="E452" s="181" t="s">
        <v>1</v>
      </c>
      <c r="F452" s="182" t="s">
        <v>643</v>
      </c>
      <c r="G452" s="12"/>
      <c r="H452" s="183">
        <v>44.600000000000001</v>
      </c>
      <c r="I452" s="184"/>
      <c r="J452" s="12"/>
      <c r="K452" s="12"/>
      <c r="L452" s="179"/>
      <c r="M452" s="185"/>
      <c r="N452" s="186"/>
      <c r="O452" s="186"/>
      <c r="P452" s="186"/>
      <c r="Q452" s="186"/>
      <c r="R452" s="186"/>
      <c r="S452" s="186"/>
      <c r="T452" s="187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T452" s="181" t="s">
        <v>164</v>
      </c>
      <c r="AU452" s="181" t="s">
        <v>84</v>
      </c>
      <c r="AV452" s="12" t="s">
        <v>86</v>
      </c>
      <c r="AW452" s="12" t="s">
        <v>34</v>
      </c>
      <c r="AX452" s="12" t="s">
        <v>77</v>
      </c>
      <c r="AY452" s="181" t="s">
        <v>158</v>
      </c>
    </row>
    <row r="453" s="13" customFormat="1">
      <c r="A453" s="13"/>
      <c r="B453" s="188"/>
      <c r="C453" s="13"/>
      <c r="D453" s="180" t="s">
        <v>164</v>
      </c>
      <c r="E453" s="189" t="s">
        <v>1</v>
      </c>
      <c r="F453" s="190" t="s">
        <v>166</v>
      </c>
      <c r="G453" s="13"/>
      <c r="H453" s="191">
        <v>44.600000000000001</v>
      </c>
      <c r="I453" s="192"/>
      <c r="J453" s="13"/>
      <c r="K453" s="13"/>
      <c r="L453" s="188"/>
      <c r="M453" s="193"/>
      <c r="N453" s="194"/>
      <c r="O453" s="194"/>
      <c r="P453" s="194"/>
      <c r="Q453" s="194"/>
      <c r="R453" s="194"/>
      <c r="S453" s="194"/>
      <c r="T453" s="195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189" t="s">
        <v>164</v>
      </c>
      <c r="AU453" s="189" t="s">
        <v>84</v>
      </c>
      <c r="AV453" s="13" t="s">
        <v>163</v>
      </c>
      <c r="AW453" s="13" t="s">
        <v>34</v>
      </c>
      <c r="AX453" s="13" t="s">
        <v>84</v>
      </c>
      <c r="AY453" s="189" t="s">
        <v>158</v>
      </c>
    </row>
    <row r="454" s="2" customFormat="1" ht="24.15" customHeight="1">
      <c r="A454" s="36"/>
      <c r="B454" s="164"/>
      <c r="C454" s="165" t="s">
        <v>414</v>
      </c>
      <c r="D454" s="165" t="s">
        <v>159</v>
      </c>
      <c r="E454" s="166" t="s">
        <v>644</v>
      </c>
      <c r="F454" s="167" t="s">
        <v>645</v>
      </c>
      <c r="G454" s="168" t="s">
        <v>203</v>
      </c>
      <c r="H454" s="169">
        <v>44.600000000000001</v>
      </c>
      <c r="I454" s="170"/>
      <c r="J454" s="171">
        <f>ROUND(I454*H454,2)</f>
        <v>0</v>
      </c>
      <c r="K454" s="172"/>
      <c r="L454" s="37"/>
      <c r="M454" s="173" t="s">
        <v>1</v>
      </c>
      <c r="N454" s="174" t="s">
        <v>42</v>
      </c>
      <c r="O454" s="75"/>
      <c r="P454" s="175">
        <f>O454*H454</f>
        <v>0</v>
      </c>
      <c r="Q454" s="175">
        <v>0</v>
      </c>
      <c r="R454" s="175">
        <f>Q454*H454</f>
        <v>0</v>
      </c>
      <c r="S454" s="175">
        <v>0</v>
      </c>
      <c r="T454" s="176">
        <f>S454*H454</f>
        <v>0</v>
      </c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R454" s="177" t="s">
        <v>192</v>
      </c>
      <c r="AT454" s="177" t="s">
        <v>159</v>
      </c>
      <c r="AU454" s="177" t="s">
        <v>84</v>
      </c>
      <c r="AY454" s="17" t="s">
        <v>158</v>
      </c>
      <c r="BE454" s="178">
        <f>IF(N454="základní",J454,0)</f>
        <v>0</v>
      </c>
      <c r="BF454" s="178">
        <f>IF(N454="snížená",J454,0)</f>
        <v>0</v>
      </c>
      <c r="BG454" s="178">
        <f>IF(N454="zákl. přenesená",J454,0)</f>
        <v>0</v>
      </c>
      <c r="BH454" s="178">
        <f>IF(N454="sníž. přenesená",J454,0)</f>
        <v>0</v>
      </c>
      <c r="BI454" s="178">
        <f>IF(N454="nulová",J454,0)</f>
        <v>0</v>
      </c>
      <c r="BJ454" s="17" t="s">
        <v>84</v>
      </c>
      <c r="BK454" s="178">
        <f>ROUND(I454*H454,2)</f>
        <v>0</v>
      </c>
      <c r="BL454" s="17" t="s">
        <v>192</v>
      </c>
      <c r="BM454" s="177" t="s">
        <v>646</v>
      </c>
    </row>
    <row r="455" s="12" customFormat="1">
      <c r="A455" s="12"/>
      <c r="B455" s="179"/>
      <c r="C455" s="12"/>
      <c r="D455" s="180" t="s">
        <v>164</v>
      </c>
      <c r="E455" s="181" t="s">
        <v>1</v>
      </c>
      <c r="F455" s="182" t="s">
        <v>643</v>
      </c>
      <c r="G455" s="12"/>
      <c r="H455" s="183">
        <v>44.600000000000001</v>
      </c>
      <c r="I455" s="184"/>
      <c r="J455" s="12"/>
      <c r="K455" s="12"/>
      <c r="L455" s="179"/>
      <c r="M455" s="185"/>
      <c r="N455" s="186"/>
      <c r="O455" s="186"/>
      <c r="P455" s="186"/>
      <c r="Q455" s="186"/>
      <c r="R455" s="186"/>
      <c r="S455" s="186"/>
      <c r="T455" s="187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T455" s="181" t="s">
        <v>164</v>
      </c>
      <c r="AU455" s="181" t="s">
        <v>84</v>
      </c>
      <c r="AV455" s="12" t="s">
        <v>86</v>
      </c>
      <c r="AW455" s="12" t="s">
        <v>34</v>
      </c>
      <c r="AX455" s="12" t="s">
        <v>77</v>
      </c>
      <c r="AY455" s="181" t="s">
        <v>158</v>
      </c>
    </row>
    <row r="456" s="13" customFormat="1">
      <c r="A456" s="13"/>
      <c r="B456" s="188"/>
      <c r="C456" s="13"/>
      <c r="D456" s="180" t="s">
        <v>164</v>
      </c>
      <c r="E456" s="189" t="s">
        <v>1</v>
      </c>
      <c r="F456" s="190" t="s">
        <v>166</v>
      </c>
      <c r="G456" s="13"/>
      <c r="H456" s="191">
        <v>44.600000000000001</v>
      </c>
      <c r="I456" s="192"/>
      <c r="J456" s="13"/>
      <c r="K456" s="13"/>
      <c r="L456" s="188"/>
      <c r="M456" s="193"/>
      <c r="N456" s="194"/>
      <c r="O456" s="194"/>
      <c r="P456" s="194"/>
      <c r="Q456" s="194"/>
      <c r="R456" s="194"/>
      <c r="S456" s="194"/>
      <c r="T456" s="195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189" t="s">
        <v>164</v>
      </c>
      <c r="AU456" s="189" t="s">
        <v>84</v>
      </c>
      <c r="AV456" s="13" t="s">
        <v>163</v>
      </c>
      <c r="AW456" s="13" t="s">
        <v>34</v>
      </c>
      <c r="AX456" s="13" t="s">
        <v>84</v>
      </c>
      <c r="AY456" s="189" t="s">
        <v>158</v>
      </c>
    </row>
    <row r="457" s="2" customFormat="1" ht="16.5" customHeight="1">
      <c r="A457" s="36"/>
      <c r="B457" s="164"/>
      <c r="C457" s="165" t="s">
        <v>647</v>
      </c>
      <c r="D457" s="165" t="s">
        <v>159</v>
      </c>
      <c r="E457" s="166" t="s">
        <v>648</v>
      </c>
      <c r="F457" s="167" t="s">
        <v>649</v>
      </c>
      <c r="G457" s="168" t="s">
        <v>203</v>
      </c>
      <c r="H457" s="169">
        <v>44.600000000000001</v>
      </c>
      <c r="I457" s="170"/>
      <c r="J457" s="171">
        <f>ROUND(I457*H457,2)</f>
        <v>0</v>
      </c>
      <c r="K457" s="172"/>
      <c r="L457" s="37"/>
      <c r="M457" s="173" t="s">
        <v>1</v>
      </c>
      <c r="N457" s="174" t="s">
        <v>42</v>
      </c>
      <c r="O457" s="75"/>
      <c r="P457" s="175">
        <f>O457*H457</f>
        <v>0</v>
      </c>
      <c r="Q457" s="175">
        <v>0</v>
      </c>
      <c r="R457" s="175">
        <f>Q457*H457</f>
        <v>0</v>
      </c>
      <c r="S457" s="175">
        <v>0</v>
      </c>
      <c r="T457" s="176">
        <f>S457*H457</f>
        <v>0</v>
      </c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R457" s="177" t="s">
        <v>192</v>
      </c>
      <c r="AT457" s="177" t="s">
        <v>159</v>
      </c>
      <c r="AU457" s="177" t="s">
        <v>84</v>
      </c>
      <c r="AY457" s="17" t="s">
        <v>158</v>
      </c>
      <c r="BE457" s="178">
        <f>IF(N457="základní",J457,0)</f>
        <v>0</v>
      </c>
      <c r="BF457" s="178">
        <f>IF(N457="snížená",J457,0)</f>
        <v>0</v>
      </c>
      <c r="BG457" s="178">
        <f>IF(N457="zákl. přenesená",J457,0)</f>
        <v>0</v>
      </c>
      <c r="BH457" s="178">
        <f>IF(N457="sníž. přenesená",J457,0)</f>
        <v>0</v>
      </c>
      <c r="BI457" s="178">
        <f>IF(N457="nulová",J457,0)</f>
        <v>0</v>
      </c>
      <c r="BJ457" s="17" t="s">
        <v>84</v>
      </c>
      <c r="BK457" s="178">
        <f>ROUND(I457*H457,2)</f>
        <v>0</v>
      </c>
      <c r="BL457" s="17" t="s">
        <v>192</v>
      </c>
      <c r="BM457" s="177" t="s">
        <v>650</v>
      </c>
    </row>
    <row r="458" s="12" customFormat="1">
      <c r="A458" s="12"/>
      <c r="B458" s="179"/>
      <c r="C458" s="12"/>
      <c r="D458" s="180" t="s">
        <v>164</v>
      </c>
      <c r="E458" s="181" t="s">
        <v>1</v>
      </c>
      <c r="F458" s="182" t="s">
        <v>643</v>
      </c>
      <c r="G458" s="12"/>
      <c r="H458" s="183">
        <v>44.600000000000001</v>
      </c>
      <c r="I458" s="184"/>
      <c r="J458" s="12"/>
      <c r="K458" s="12"/>
      <c r="L458" s="179"/>
      <c r="M458" s="185"/>
      <c r="N458" s="186"/>
      <c r="O458" s="186"/>
      <c r="P458" s="186"/>
      <c r="Q458" s="186"/>
      <c r="R458" s="186"/>
      <c r="S458" s="186"/>
      <c r="T458" s="187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T458" s="181" t="s">
        <v>164</v>
      </c>
      <c r="AU458" s="181" t="s">
        <v>84</v>
      </c>
      <c r="AV458" s="12" t="s">
        <v>86</v>
      </c>
      <c r="AW458" s="12" t="s">
        <v>34</v>
      </c>
      <c r="AX458" s="12" t="s">
        <v>77</v>
      </c>
      <c r="AY458" s="181" t="s">
        <v>158</v>
      </c>
    </row>
    <row r="459" s="13" customFormat="1">
      <c r="A459" s="13"/>
      <c r="B459" s="188"/>
      <c r="C459" s="13"/>
      <c r="D459" s="180" t="s">
        <v>164</v>
      </c>
      <c r="E459" s="189" t="s">
        <v>1</v>
      </c>
      <c r="F459" s="190" t="s">
        <v>166</v>
      </c>
      <c r="G459" s="13"/>
      <c r="H459" s="191">
        <v>44.600000000000001</v>
      </c>
      <c r="I459" s="192"/>
      <c r="J459" s="13"/>
      <c r="K459" s="13"/>
      <c r="L459" s="188"/>
      <c r="M459" s="193"/>
      <c r="N459" s="194"/>
      <c r="O459" s="194"/>
      <c r="P459" s="194"/>
      <c r="Q459" s="194"/>
      <c r="R459" s="194"/>
      <c r="S459" s="194"/>
      <c r="T459" s="195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189" t="s">
        <v>164</v>
      </c>
      <c r="AU459" s="189" t="s">
        <v>84</v>
      </c>
      <c r="AV459" s="13" t="s">
        <v>163</v>
      </c>
      <c r="AW459" s="13" t="s">
        <v>34</v>
      </c>
      <c r="AX459" s="13" t="s">
        <v>84</v>
      </c>
      <c r="AY459" s="189" t="s">
        <v>158</v>
      </c>
    </row>
    <row r="460" s="2" customFormat="1" ht="16.5" customHeight="1">
      <c r="A460" s="36"/>
      <c r="B460" s="164"/>
      <c r="C460" s="165" t="s">
        <v>418</v>
      </c>
      <c r="D460" s="165" t="s">
        <v>159</v>
      </c>
      <c r="E460" s="166" t="s">
        <v>651</v>
      </c>
      <c r="F460" s="167" t="s">
        <v>652</v>
      </c>
      <c r="G460" s="168" t="s">
        <v>247</v>
      </c>
      <c r="H460" s="169">
        <v>21.399999999999999</v>
      </c>
      <c r="I460" s="170"/>
      <c r="J460" s="171">
        <f>ROUND(I460*H460,2)</f>
        <v>0</v>
      </c>
      <c r="K460" s="172"/>
      <c r="L460" s="37"/>
      <c r="M460" s="173" t="s">
        <v>1</v>
      </c>
      <c r="N460" s="174" t="s">
        <v>42</v>
      </c>
      <c r="O460" s="75"/>
      <c r="P460" s="175">
        <f>O460*H460</f>
        <v>0</v>
      </c>
      <c r="Q460" s="175">
        <v>0</v>
      </c>
      <c r="R460" s="175">
        <f>Q460*H460</f>
        <v>0</v>
      </c>
      <c r="S460" s="175">
        <v>0</v>
      </c>
      <c r="T460" s="176">
        <f>S460*H460</f>
        <v>0</v>
      </c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R460" s="177" t="s">
        <v>192</v>
      </c>
      <c r="AT460" s="177" t="s">
        <v>159</v>
      </c>
      <c r="AU460" s="177" t="s">
        <v>84</v>
      </c>
      <c r="AY460" s="17" t="s">
        <v>158</v>
      </c>
      <c r="BE460" s="178">
        <f>IF(N460="základní",J460,0)</f>
        <v>0</v>
      </c>
      <c r="BF460" s="178">
        <f>IF(N460="snížená",J460,0)</f>
        <v>0</v>
      </c>
      <c r="BG460" s="178">
        <f>IF(N460="zákl. přenesená",J460,0)</f>
        <v>0</v>
      </c>
      <c r="BH460" s="178">
        <f>IF(N460="sníž. přenesená",J460,0)</f>
        <v>0</v>
      </c>
      <c r="BI460" s="178">
        <f>IF(N460="nulová",J460,0)</f>
        <v>0</v>
      </c>
      <c r="BJ460" s="17" t="s">
        <v>84</v>
      </c>
      <c r="BK460" s="178">
        <f>ROUND(I460*H460,2)</f>
        <v>0</v>
      </c>
      <c r="BL460" s="17" t="s">
        <v>192</v>
      </c>
      <c r="BM460" s="177" t="s">
        <v>653</v>
      </c>
    </row>
    <row r="461" s="12" customFormat="1">
      <c r="A461" s="12"/>
      <c r="B461" s="179"/>
      <c r="C461" s="12"/>
      <c r="D461" s="180" t="s">
        <v>164</v>
      </c>
      <c r="E461" s="181" t="s">
        <v>1</v>
      </c>
      <c r="F461" s="182" t="s">
        <v>654</v>
      </c>
      <c r="G461" s="12"/>
      <c r="H461" s="183">
        <v>21.399999999999999</v>
      </c>
      <c r="I461" s="184"/>
      <c r="J461" s="12"/>
      <c r="K461" s="12"/>
      <c r="L461" s="179"/>
      <c r="M461" s="185"/>
      <c r="N461" s="186"/>
      <c r="O461" s="186"/>
      <c r="P461" s="186"/>
      <c r="Q461" s="186"/>
      <c r="R461" s="186"/>
      <c r="S461" s="186"/>
      <c r="T461" s="187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T461" s="181" t="s">
        <v>164</v>
      </c>
      <c r="AU461" s="181" t="s">
        <v>84</v>
      </c>
      <c r="AV461" s="12" t="s">
        <v>86</v>
      </c>
      <c r="AW461" s="12" t="s">
        <v>34</v>
      </c>
      <c r="AX461" s="12" t="s">
        <v>77</v>
      </c>
      <c r="AY461" s="181" t="s">
        <v>158</v>
      </c>
    </row>
    <row r="462" s="13" customFormat="1">
      <c r="A462" s="13"/>
      <c r="B462" s="188"/>
      <c r="C462" s="13"/>
      <c r="D462" s="180" t="s">
        <v>164</v>
      </c>
      <c r="E462" s="189" t="s">
        <v>1</v>
      </c>
      <c r="F462" s="190" t="s">
        <v>166</v>
      </c>
      <c r="G462" s="13"/>
      <c r="H462" s="191">
        <v>21.399999999999999</v>
      </c>
      <c r="I462" s="192"/>
      <c r="J462" s="13"/>
      <c r="K462" s="13"/>
      <c r="L462" s="188"/>
      <c r="M462" s="193"/>
      <c r="N462" s="194"/>
      <c r="O462" s="194"/>
      <c r="P462" s="194"/>
      <c r="Q462" s="194"/>
      <c r="R462" s="194"/>
      <c r="S462" s="194"/>
      <c r="T462" s="195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189" t="s">
        <v>164</v>
      </c>
      <c r="AU462" s="189" t="s">
        <v>84</v>
      </c>
      <c r="AV462" s="13" t="s">
        <v>163</v>
      </c>
      <c r="AW462" s="13" t="s">
        <v>34</v>
      </c>
      <c r="AX462" s="13" t="s">
        <v>84</v>
      </c>
      <c r="AY462" s="189" t="s">
        <v>158</v>
      </c>
    </row>
    <row r="463" s="2" customFormat="1" ht="16.5" customHeight="1">
      <c r="A463" s="36"/>
      <c r="B463" s="164"/>
      <c r="C463" s="165" t="s">
        <v>655</v>
      </c>
      <c r="D463" s="165" t="s">
        <v>159</v>
      </c>
      <c r="E463" s="166" t="s">
        <v>656</v>
      </c>
      <c r="F463" s="167" t="s">
        <v>657</v>
      </c>
      <c r="G463" s="168" t="s">
        <v>247</v>
      </c>
      <c r="H463" s="169">
        <v>21.399999999999999</v>
      </c>
      <c r="I463" s="170"/>
      <c r="J463" s="171">
        <f>ROUND(I463*H463,2)</f>
        <v>0</v>
      </c>
      <c r="K463" s="172"/>
      <c r="L463" s="37"/>
      <c r="M463" s="173" t="s">
        <v>1</v>
      </c>
      <c r="N463" s="174" t="s">
        <v>42</v>
      </c>
      <c r="O463" s="75"/>
      <c r="P463" s="175">
        <f>O463*H463</f>
        <v>0</v>
      </c>
      <c r="Q463" s="175">
        <v>0</v>
      </c>
      <c r="R463" s="175">
        <f>Q463*H463</f>
        <v>0</v>
      </c>
      <c r="S463" s="175">
        <v>0</v>
      </c>
      <c r="T463" s="176">
        <f>S463*H463</f>
        <v>0</v>
      </c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R463" s="177" t="s">
        <v>192</v>
      </c>
      <c r="AT463" s="177" t="s">
        <v>159</v>
      </c>
      <c r="AU463" s="177" t="s">
        <v>84</v>
      </c>
      <c r="AY463" s="17" t="s">
        <v>158</v>
      </c>
      <c r="BE463" s="178">
        <f>IF(N463="základní",J463,0)</f>
        <v>0</v>
      </c>
      <c r="BF463" s="178">
        <f>IF(N463="snížená",J463,0)</f>
        <v>0</v>
      </c>
      <c r="BG463" s="178">
        <f>IF(N463="zákl. přenesená",J463,0)</f>
        <v>0</v>
      </c>
      <c r="BH463" s="178">
        <f>IF(N463="sníž. přenesená",J463,0)</f>
        <v>0</v>
      </c>
      <c r="BI463" s="178">
        <f>IF(N463="nulová",J463,0)</f>
        <v>0</v>
      </c>
      <c r="BJ463" s="17" t="s">
        <v>84</v>
      </c>
      <c r="BK463" s="178">
        <f>ROUND(I463*H463,2)</f>
        <v>0</v>
      </c>
      <c r="BL463" s="17" t="s">
        <v>192</v>
      </c>
      <c r="BM463" s="177" t="s">
        <v>658</v>
      </c>
    </row>
    <row r="464" s="12" customFormat="1">
      <c r="A464" s="12"/>
      <c r="B464" s="179"/>
      <c r="C464" s="12"/>
      <c r="D464" s="180" t="s">
        <v>164</v>
      </c>
      <c r="E464" s="181" t="s">
        <v>1</v>
      </c>
      <c r="F464" s="182" t="s">
        <v>654</v>
      </c>
      <c r="G464" s="12"/>
      <c r="H464" s="183">
        <v>21.399999999999999</v>
      </c>
      <c r="I464" s="184"/>
      <c r="J464" s="12"/>
      <c r="K464" s="12"/>
      <c r="L464" s="179"/>
      <c r="M464" s="185"/>
      <c r="N464" s="186"/>
      <c r="O464" s="186"/>
      <c r="P464" s="186"/>
      <c r="Q464" s="186"/>
      <c r="R464" s="186"/>
      <c r="S464" s="186"/>
      <c r="T464" s="187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T464" s="181" t="s">
        <v>164</v>
      </c>
      <c r="AU464" s="181" t="s">
        <v>84</v>
      </c>
      <c r="AV464" s="12" t="s">
        <v>86</v>
      </c>
      <c r="AW464" s="12" t="s">
        <v>34</v>
      </c>
      <c r="AX464" s="12" t="s">
        <v>77</v>
      </c>
      <c r="AY464" s="181" t="s">
        <v>158</v>
      </c>
    </row>
    <row r="465" s="13" customFormat="1">
      <c r="A465" s="13"/>
      <c r="B465" s="188"/>
      <c r="C465" s="13"/>
      <c r="D465" s="180" t="s">
        <v>164</v>
      </c>
      <c r="E465" s="189" t="s">
        <v>1</v>
      </c>
      <c r="F465" s="190" t="s">
        <v>166</v>
      </c>
      <c r="G465" s="13"/>
      <c r="H465" s="191">
        <v>21.399999999999999</v>
      </c>
      <c r="I465" s="192"/>
      <c r="J465" s="13"/>
      <c r="K465" s="13"/>
      <c r="L465" s="188"/>
      <c r="M465" s="193"/>
      <c r="N465" s="194"/>
      <c r="O465" s="194"/>
      <c r="P465" s="194"/>
      <c r="Q465" s="194"/>
      <c r="R465" s="194"/>
      <c r="S465" s="194"/>
      <c r="T465" s="195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189" t="s">
        <v>164</v>
      </c>
      <c r="AU465" s="189" t="s">
        <v>84</v>
      </c>
      <c r="AV465" s="13" t="s">
        <v>163</v>
      </c>
      <c r="AW465" s="13" t="s">
        <v>34</v>
      </c>
      <c r="AX465" s="13" t="s">
        <v>84</v>
      </c>
      <c r="AY465" s="189" t="s">
        <v>158</v>
      </c>
    </row>
    <row r="466" s="2" customFormat="1" ht="16.5" customHeight="1">
      <c r="A466" s="36"/>
      <c r="B466" s="164"/>
      <c r="C466" s="165" t="s">
        <v>422</v>
      </c>
      <c r="D466" s="165" t="s">
        <v>159</v>
      </c>
      <c r="E466" s="166" t="s">
        <v>659</v>
      </c>
      <c r="F466" s="167" t="s">
        <v>660</v>
      </c>
      <c r="G466" s="168" t="s">
        <v>247</v>
      </c>
      <c r="H466" s="169">
        <v>21.399999999999999</v>
      </c>
      <c r="I466" s="170"/>
      <c r="J466" s="171">
        <f>ROUND(I466*H466,2)</f>
        <v>0</v>
      </c>
      <c r="K466" s="172"/>
      <c r="L466" s="37"/>
      <c r="M466" s="173" t="s">
        <v>1</v>
      </c>
      <c r="N466" s="174" t="s">
        <v>42</v>
      </c>
      <c r="O466" s="75"/>
      <c r="P466" s="175">
        <f>O466*H466</f>
        <v>0</v>
      </c>
      <c r="Q466" s="175">
        <v>0</v>
      </c>
      <c r="R466" s="175">
        <f>Q466*H466</f>
        <v>0</v>
      </c>
      <c r="S466" s="175">
        <v>0</v>
      </c>
      <c r="T466" s="176">
        <f>S466*H466</f>
        <v>0</v>
      </c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R466" s="177" t="s">
        <v>192</v>
      </c>
      <c r="AT466" s="177" t="s">
        <v>159</v>
      </c>
      <c r="AU466" s="177" t="s">
        <v>84</v>
      </c>
      <c r="AY466" s="17" t="s">
        <v>158</v>
      </c>
      <c r="BE466" s="178">
        <f>IF(N466="základní",J466,0)</f>
        <v>0</v>
      </c>
      <c r="BF466" s="178">
        <f>IF(N466="snížená",J466,0)</f>
        <v>0</v>
      </c>
      <c r="BG466" s="178">
        <f>IF(N466="zákl. přenesená",J466,0)</f>
        <v>0</v>
      </c>
      <c r="BH466" s="178">
        <f>IF(N466="sníž. přenesená",J466,0)</f>
        <v>0</v>
      </c>
      <c r="BI466" s="178">
        <f>IF(N466="nulová",J466,0)</f>
        <v>0</v>
      </c>
      <c r="BJ466" s="17" t="s">
        <v>84</v>
      </c>
      <c r="BK466" s="178">
        <f>ROUND(I466*H466,2)</f>
        <v>0</v>
      </c>
      <c r="BL466" s="17" t="s">
        <v>192</v>
      </c>
      <c r="BM466" s="177" t="s">
        <v>661</v>
      </c>
    </row>
    <row r="467" s="12" customFormat="1">
      <c r="A467" s="12"/>
      <c r="B467" s="179"/>
      <c r="C467" s="12"/>
      <c r="D467" s="180" t="s">
        <v>164</v>
      </c>
      <c r="E467" s="181" t="s">
        <v>1</v>
      </c>
      <c r="F467" s="182" t="s">
        <v>654</v>
      </c>
      <c r="G467" s="12"/>
      <c r="H467" s="183">
        <v>21.399999999999999</v>
      </c>
      <c r="I467" s="184"/>
      <c r="J467" s="12"/>
      <c r="K467" s="12"/>
      <c r="L467" s="179"/>
      <c r="M467" s="185"/>
      <c r="N467" s="186"/>
      <c r="O467" s="186"/>
      <c r="P467" s="186"/>
      <c r="Q467" s="186"/>
      <c r="R467" s="186"/>
      <c r="S467" s="186"/>
      <c r="T467" s="187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T467" s="181" t="s">
        <v>164</v>
      </c>
      <c r="AU467" s="181" t="s">
        <v>84</v>
      </c>
      <c r="AV467" s="12" t="s">
        <v>86</v>
      </c>
      <c r="AW467" s="12" t="s">
        <v>34</v>
      </c>
      <c r="AX467" s="12" t="s">
        <v>77</v>
      </c>
      <c r="AY467" s="181" t="s">
        <v>158</v>
      </c>
    </row>
    <row r="468" s="13" customFormat="1">
      <c r="A468" s="13"/>
      <c r="B468" s="188"/>
      <c r="C468" s="13"/>
      <c r="D468" s="180" t="s">
        <v>164</v>
      </c>
      <c r="E468" s="189" t="s">
        <v>1</v>
      </c>
      <c r="F468" s="190" t="s">
        <v>166</v>
      </c>
      <c r="G468" s="13"/>
      <c r="H468" s="191">
        <v>21.399999999999999</v>
      </c>
      <c r="I468" s="192"/>
      <c r="J468" s="13"/>
      <c r="K468" s="13"/>
      <c r="L468" s="188"/>
      <c r="M468" s="193"/>
      <c r="N468" s="194"/>
      <c r="O468" s="194"/>
      <c r="P468" s="194"/>
      <c r="Q468" s="194"/>
      <c r="R468" s="194"/>
      <c r="S468" s="194"/>
      <c r="T468" s="195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189" t="s">
        <v>164</v>
      </c>
      <c r="AU468" s="189" t="s">
        <v>84</v>
      </c>
      <c r="AV468" s="13" t="s">
        <v>163</v>
      </c>
      <c r="AW468" s="13" t="s">
        <v>34</v>
      </c>
      <c r="AX468" s="13" t="s">
        <v>84</v>
      </c>
      <c r="AY468" s="189" t="s">
        <v>158</v>
      </c>
    </row>
    <row r="469" s="2" customFormat="1" ht="16.5" customHeight="1">
      <c r="A469" s="36"/>
      <c r="B469" s="164"/>
      <c r="C469" s="165" t="s">
        <v>662</v>
      </c>
      <c r="D469" s="165" t="s">
        <v>159</v>
      </c>
      <c r="E469" s="166" t="s">
        <v>663</v>
      </c>
      <c r="F469" s="167" t="s">
        <v>664</v>
      </c>
      <c r="G469" s="168" t="s">
        <v>252</v>
      </c>
      <c r="H469" s="169">
        <v>123.05</v>
      </c>
      <c r="I469" s="170"/>
      <c r="J469" s="171">
        <f>ROUND(I469*H469,2)</f>
        <v>0</v>
      </c>
      <c r="K469" s="172"/>
      <c r="L469" s="37"/>
      <c r="M469" s="173" t="s">
        <v>1</v>
      </c>
      <c r="N469" s="174" t="s">
        <v>42</v>
      </c>
      <c r="O469" s="75"/>
      <c r="P469" s="175">
        <f>O469*H469</f>
        <v>0</v>
      </c>
      <c r="Q469" s="175">
        <v>0</v>
      </c>
      <c r="R469" s="175">
        <f>Q469*H469</f>
        <v>0</v>
      </c>
      <c r="S469" s="175">
        <v>0</v>
      </c>
      <c r="T469" s="176">
        <f>S469*H469</f>
        <v>0</v>
      </c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R469" s="177" t="s">
        <v>192</v>
      </c>
      <c r="AT469" s="177" t="s">
        <v>159</v>
      </c>
      <c r="AU469" s="177" t="s">
        <v>84</v>
      </c>
      <c r="AY469" s="17" t="s">
        <v>158</v>
      </c>
      <c r="BE469" s="178">
        <f>IF(N469="základní",J469,0)</f>
        <v>0</v>
      </c>
      <c r="BF469" s="178">
        <f>IF(N469="snížená",J469,0)</f>
        <v>0</v>
      </c>
      <c r="BG469" s="178">
        <f>IF(N469="zákl. přenesená",J469,0)</f>
        <v>0</v>
      </c>
      <c r="BH469" s="178">
        <f>IF(N469="sníž. přenesená",J469,0)</f>
        <v>0</v>
      </c>
      <c r="BI469" s="178">
        <f>IF(N469="nulová",J469,0)</f>
        <v>0</v>
      </c>
      <c r="BJ469" s="17" t="s">
        <v>84</v>
      </c>
      <c r="BK469" s="178">
        <f>ROUND(I469*H469,2)</f>
        <v>0</v>
      </c>
      <c r="BL469" s="17" t="s">
        <v>192</v>
      </c>
      <c r="BM469" s="177" t="s">
        <v>665</v>
      </c>
    </row>
    <row r="470" s="12" customFormat="1">
      <c r="A470" s="12"/>
      <c r="B470" s="179"/>
      <c r="C470" s="12"/>
      <c r="D470" s="180" t="s">
        <v>164</v>
      </c>
      <c r="E470" s="181" t="s">
        <v>1</v>
      </c>
      <c r="F470" s="182" t="s">
        <v>666</v>
      </c>
      <c r="G470" s="12"/>
      <c r="H470" s="183">
        <v>123.04999999999997</v>
      </c>
      <c r="I470" s="184"/>
      <c r="J470" s="12"/>
      <c r="K470" s="12"/>
      <c r="L470" s="179"/>
      <c r="M470" s="185"/>
      <c r="N470" s="186"/>
      <c r="O470" s="186"/>
      <c r="P470" s="186"/>
      <c r="Q470" s="186"/>
      <c r="R470" s="186"/>
      <c r="S470" s="186"/>
      <c r="T470" s="187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T470" s="181" t="s">
        <v>164</v>
      </c>
      <c r="AU470" s="181" t="s">
        <v>84</v>
      </c>
      <c r="AV470" s="12" t="s">
        <v>86</v>
      </c>
      <c r="AW470" s="12" t="s">
        <v>34</v>
      </c>
      <c r="AX470" s="12" t="s">
        <v>77</v>
      </c>
      <c r="AY470" s="181" t="s">
        <v>158</v>
      </c>
    </row>
    <row r="471" s="13" customFormat="1">
      <c r="A471" s="13"/>
      <c r="B471" s="188"/>
      <c r="C471" s="13"/>
      <c r="D471" s="180" t="s">
        <v>164</v>
      </c>
      <c r="E471" s="189" t="s">
        <v>1</v>
      </c>
      <c r="F471" s="190" t="s">
        <v>166</v>
      </c>
      <c r="G471" s="13"/>
      <c r="H471" s="191">
        <v>123.04999999999997</v>
      </c>
      <c r="I471" s="192"/>
      <c r="J471" s="13"/>
      <c r="K471" s="13"/>
      <c r="L471" s="188"/>
      <c r="M471" s="193"/>
      <c r="N471" s="194"/>
      <c r="O471" s="194"/>
      <c r="P471" s="194"/>
      <c r="Q471" s="194"/>
      <c r="R471" s="194"/>
      <c r="S471" s="194"/>
      <c r="T471" s="195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189" t="s">
        <v>164</v>
      </c>
      <c r="AU471" s="189" t="s">
        <v>84</v>
      </c>
      <c r="AV471" s="13" t="s">
        <v>163</v>
      </c>
      <c r="AW471" s="13" t="s">
        <v>34</v>
      </c>
      <c r="AX471" s="13" t="s">
        <v>84</v>
      </c>
      <c r="AY471" s="189" t="s">
        <v>158</v>
      </c>
    </row>
    <row r="472" s="2" customFormat="1" ht="16.5" customHeight="1">
      <c r="A472" s="36"/>
      <c r="B472" s="164"/>
      <c r="C472" s="165" t="s">
        <v>424</v>
      </c>
      <c r="D472" s="165" t="s">
        <v>159</v>
      </c>
      <c r="E472" s="166" t="s">
        <v>667</v>
      </c>
      <c r="F472" s="167" t="s">
        <v>668</v>
      </c>
      <c r="G472" s="168" t="s">
        <v>203</v>
      </c>
      <c r="H472" s="169">
        <v>44.600000000000001</v>
      </c>
      <c r="I472" s="170"/>
      <c r="J472" s="171">
        <f>ROUND(I472*H472,2)</f>
        <v>0</v>
      </c>
      <c r="K472" s="172"/>
      <c r="L472" s="37"/>
      <c r="M472" s="173" t="s">
        <v>1</v>
      </c>
      <c r="N472" s="174" t="s">
        <v>42</v>
      </c>
      <c r="O472" s="75"/>
      <c r="P472" s="175">
        <f>O472*H472</f>
        <v>0</v>
      </c>
      <c r="Q472" s="175">
        <v>0</v>
      </c>
      <c r="R472" s="175">
        <f>Q472*H472</f>
        <v>0</v>
      </c>
      <c r="S472" s="175">
        <v>0</v>
      </c>
      <c r="T472" s="176">
        <f>S472*H472</f>
        <v>0</v>
      </c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R472" s="177" t="s">
        <v>192</v>
      </c>
      <c r="AT472" s="177" t="s">
        <v>159</v>
      </c>
      <c r="AU472" s="177" t="s">
        <v>84</v>
      </c>
      <c r="AY472" s="17" t="s">
        <v>158</v>
      </c>
      <c r="BE472" s="178">
        <f>IF(N472="základní",J472,0)</f>
        <v>0</v>
      </c>
      <c r="BF472" s="178">
        <f>IF(N472="snížená",J472,0)</f>
        <v>0</v>
      </c>
      <c r="BG472" s="178">
        <f>IF(N472="zákl. přenesená",J472,0)</f>
        <v>0</v>
      </c>
      <c r="BH472" s="178">
        <f>IF(N472="sníž. přenesená",J472,0)</f>
        <v>0</v>
      </c>
      <c r="BI472" s="178">
        <f>IF(N472="nulová",J472,0)</f>
        <v>0</v>
      </c>
      <c r="BJ472" s="17" t="s">
        <v>84</v>
      </c>
      <c r="BK472" s="178">
        <f>ROUND(I472*H472,2)</f>
        <v>0</v>
      </c>
      <c r="BL472" s="17" t="s">
        <v>192</v>
      </c>
      <c r="BM472" s="177" t="s">
        <v>669</v>
      </c>
    </row>
    <row r="473" s="12" customFormat="1">
      <c r="A473" s="12"/>
      <c r="B473" s="179"/>
      <c r="C473" s="12"/>
      <c r="D473" s="180" t="s">
        <v>164</v>
      </c>
      <c r="E473" s="181" t="s">
        <v>1</v>
      </c>
      <c r="F473" s="182" t="s">
        <v>643</v>
      </c>
      <c r="G473" s="12"/>
      <c r="H473" s="183">
        <v>44.600000000000001</v>
      </c>
      <c r="I473" s="184"/>
      <c r="J473" s="12"/>
      <c r="K473" s="12"/>
      <c r="L473" s="179"/>
      <c r="M473" s="185"/>
      <c r="N473" s="186"/>
      <c r="O473" s="186"/>
      <c r="P473" s="186"/>
      <c r="Q473" s="186"/>
      <c r="R473" s="186"/>
      <c r="S473" s="186"/>
      <c r="T473" s="187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T473" s="181" t="s">
        <v>164</v>
      </c>
      <c r="AU473" s="181" t="s">
        <v>84</v>
      </c>
      <c r="AV473" s="12" t="s">
        <v>86</v>
      </c>
      <c r="AW473" s="12" t="s">
        <v>34</v>
      </c>
      <c r="AX473" s="12" t="s">
        <v>77</v>
      </c>
      <c r="AY473" s="181" t="s">
        <v>158</v>
      </c>
    </row>
    <row r="474" s="13" customFormat="1">
      <c r="A474" s="13"/>
      <c r="B474" s="188"/>
      <c r="C474" s="13"/>
      <c r="D474" s="180" t="s">
        <v>164</v>
      </c>
      <c r="E474" s="189" t="s">
        <v>1</v>
      </c>
      <c r="F474" s="190" t="s">
        <v>166</v>
      </c>
      <c r="G474" s="13"/>
      <c r="H474" s="191">
        <v>44.600000000000001</v>
      </c>
      <c r="I474" s="192"/>
      <c r="J474" s="13"/>
      <c r="K474" s="13"/>
      <c r="L474" s="188"/>
      <c r="M474" s="193"/>
      <c r="N474" s="194"/>
      <c r="O474" s="194"/>
      <c r="P474" s="194"/>
      <c r="Q474" s="194"/>
      <c r="R474" s="194"/>
      <c r="S474" s="194"/>
      <c r="T474" s="195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189" t="s">
        <v>164</v>
      </c>
      <c r="AU474" s="189" t="s">
        <v>84</v>
      </c>
      <c r="AV474" s="13" t="s">
        <v>163</v>
      </c>
      <c r="AW474" s="13" t="s">
        <v>34</v>
      </c>
      <c r="AX474" s="13" t="s">
        <v>84</v>
      </c>
      <c r="AY474" s="189" t="s">
        <v>158</v>
      </c>
    </row>
    <row r="475" s="2" customFormat="1" ht="16.5" customHeight="1">
      <c r="A475" s="36"/>
      <c r="B475" s="164"/>
      <c r="C475" s="165" t="s">
        <v>670</v>
      </c>
      <c r="D475" s="165" t="s">
        <v>159</v>
      </c>
      <c r="E475" s="166" t="s">
        <v>671</v>
      </c>
      <c r="F475" s="167" t="s">
        <v>672</v>
      </c>
      <c r="G475" s="168" t="s">
        <v>247</v>
      </c>
      <c r="H475" s="169">
        <v>9</v>
      </c>
      <c r="I475" s="170"/>
      <c r="J475" s="171">
        <f>ROUND(I475*H475,2)</f>
        <v>0</v>
      </c>
      <c r="K475" s="172"/>
      <c r="L475" s="37"/>
      <c r="M475" s="173" t="s">
        <v>1</v>
      </c>
      <c r="N475" s="174" t="s">
        <v>42</v>
      </c>
      <c r="O475" s="75"/>
      <c r="P475" s="175">
        <f>O475*H475</f>
        <v>0</v>
      </c>
      <c r="Q475" s="175">
        <v>0</v>
      </c>
      <c r="R475" s="175">
        <f>Q475*H475</f>
        <v>0</v>
      </c>
      <c r="S475" s="175">
        <v>0</v>
      </c>
      <c r="T475" s="176">
        <f>S475*H475</f>
        <v>0</v>
      </c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R475" s="177" t="s">
        <v>192</v>
      </c>
      <c r="AT475" s="177" t="s">
        <v>159</v>
      </c>
      <c r="AU475" s="177" t="s">
        <v>84</v>
      </c>
      <c r="AY475" s="17" t="s">
        <v>158</v>
      </c>
      <c r="BE475" s="178">
        <f>IF(N475="základní",J475,0)</f>
        <v>0</v>
      </c>
      <c r="BF475" s="178">
        <f>IF(N475="snížená",J475,0)</f>
        <v>0</v>
      </c>
      <c r="BG475" s="178">
        <f>IF(N475="zákl. přenesená",J475,0)</f>
        <v>0</v>
      </c>
      <c r="BH475" s="178">
        <f>IF(N475="sníž. přenesená",J475,0)</f>
        <v>0</v>
      </c>
      <c r="BI475" s="178">
        <f>IF(N475="nulová",J475,0)</f>
        <v>0</v>
      </c>
      <c r="BJ475" s="17" t="s">
        <v>84</v>
      </c>
      <c r="BK475" s="178">
        <f>ROUND(I475*H475,2)</f>
        <v>0</v>
      </c>
      <c r="BL475" s="17" t="s">
        <v>192</v>
      </c>
      <c r="BM475" s="177" t="s">
        <v>673</v>
      </c>
    </row>
    <row r="476" s="2" customFormat="1" ht="21.75" customHeight="1">
      <c r="A476" s="36"/>
      <c r="B476" s="164"/>
      <c r="C476" s="165" t="s">
        <v>428</v>
      </c>
      <c r="D476" s="165" t="s">
        <v>159</v>
      </c>
      <c r="E476" s="166" t="s">
        <v>674</v>
      </c>
      <c r="F476" s="167" t="s">
        <v>675</v>
      </c>
      <c r="G476" s="168" t="s">
        <v>362</v>
      </c>
      <c r="H476" s="196"/>
      <c r="I476" s="170"/>
      <c r="J476" s="171">
        <f>ROUND(I476*H476,2)</f>
        <v>0</v>
      </c>
      <c r="K476" s="172"/>
      <c r="L476" s="37"/>
      <c r="M476" s="173" t="s">
        <v>1</v>
      </c>
      <c r="N476" s="174" t="s">
        <v>42</v>
      </c>
      <c r="O476" s="75"/>
      <c r="P476" s="175">
        <f>O476*H476</f>
        <v>0</v>
      </c>
      <c r="Q476" s="175">
        <v>0</v>
      </c>
      <c r="R476" s="175">
        <f>Q476*H476</f>
        <v>0</v>
      </c>
      <c r="S476" s="175">
        <v>0</v>
      </c>
      <c r="T476" s="176">
        <f>S476*H476</f>
        <v>0</v>
      </c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R476" s="177" t="s">
        <v>192</v>
      </c>
      <c r="AT476" s="177" t="s">
        <v>159</v>
      </c>
      <c r="AU476" s="177" t="s">
        <v>84</v>
      </c>
      <c r="AY476" s="17" t="s">
        <v>158</v>
      </c>
      <c r="BE476" s="178">
        <f>IF(N476="základní",J476,0)</f>
        <v>0</v>
      </c>
      <c r="BF476" s="178">
        <f>IF(N476="snížená",J476,0)</f>
        <v>0</v>
      </c>
      <c r="BG476" s="178">
        <f>IF(N476="zákl. přenesená",J476,0)</f>
        <v>0</v>
      </c>
      <c r="BH476" s="178">
        <f>IF(N476="sníž. přenesená",J476,0)</f>
        <v>0</v>
      </c>
      <c r="BI476" s="178">
        <f>IF(N476="nulová",J476,0)</f>
        <v>0</v>
      </c>
      <c r="BJ476" s="17" t="s">
        <v>84</v>
      </c>
      <c r="BK476" s="178">
        <f>ROUND(I476*H476,2)</f>
        <v>0</v>
      </c>
      <c r="BL476" s="17" t="s">
        <v>192</v>
      </c>
      <c r="BM476" s="177" t="s">
        <v>676</v>
      </c>
    </row>
    <row r="477" s="11" customFormat="1" ht="25.92" customHeight="1">
      <c r="A477" s="11"/>
      <c r="B477" s="153"/>
      <c r="C477" s="11"/>
      <c r="D477" s="154" t="s">
        <v>76</v>
      </c>
      <c r="E477" s="155" t="s">
        <v>677</v>
      </c>
      <c r="F477" s="155" t="s">
        <v>678</v>
      </c>
      <c r="G477" s="11"/>
      <c r="H477" s="11"/>
      <c r="I477" s="156"/>
      <c r="J477" s="157">
        <f>BK477</f>
        <v>0</v>
      </c>
      <c r="K477" s="11"/>
      <c r="L477" s="153"/>
      <c r="M477" s="158"/>
      <c r="N477" s="159"/>
      <c r="O477" s="159"/>
      <c r="P477" s="160">
        <f>SUM(P478:P479)</f>
        <v>0</v>
      </c>
      <c r="Q477" s="159"/>
      <c r="R477" s="160">
        <f>SUM(R478:R479)</f>
        <v>0</v>
      </c>
      <c r="S477" s="159"/>
      <c r="T477" s="161">
        <f>SUM(T478:T479)</f>
        <v>0</v>
      </c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R477" s="154" t="s">
        <v>86</v>
      </c>
      <c r="AT477" s="162" t="s">
        <v>76</v>
      </c>
      <c r="AU477" s="162" t="s">
        <v>77</v>
      </c>
      <c r="AY477" s="154" t="s">
        <v>158</v>
      </c>
      <c r="BK477" s="163">
        <f>SUM(BK478:BK479)</f>
        <v>0</v>
      </c>
    </row>
    <row r="478" s="2" customFormat="1" ht="16.5" customHeight="1">
      <c r="A478" s="36"/>
      <c r="B478" s="164"/>
      <c r="C478" s="165" t="s">
        <v>679</v>
      </c>
      <c r="D478" s="165" t="s">
        <v>159</v>
      </c>
      <c r="E478" s="166" t="s">
        <v>680</v>
      </c>
      <c r="F478" s="167" t="s">
        <v>681</v>
      </c>
      <c r="G478" s="168" t="s">
        <v>203</v>
      </c>
      <c r="H478" s="169">
        <v>1.5</v>
      </c>
      <c r="I478" s="170"/>
      <c r="J478" s="171">
        <f>ROUND(I478*H478,2)</f>
        <v>0</v>
      </c>
      <c r="K478" s="172"/>
      <c r="L478" s="37"/>
      <c r="M478" s="173" t="s">
        <v>1</v>
      </c>
      <c r="N478" s="174" t="s">
        <v>42</v>
      </c>
      <c r="O478" s="75"/>
      <c r="P478" s="175">
        <f>O478*H478</f>
        <v>0</v>
      </c>
      <c r="Q478" s="175">
        <v>0</v>
      </c>
      <c r="R478" s="175">
        <f>Q478*H478</f>
        <v>0</v>
      </c>
      <c r="S478" s="175">
        <v>0</v>
      </c>
      <c r="T478" s="176">
        <f>S478*H478</f>
        <v>0</v>
      </c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R478" s="177" t="s">
        <v>192</v>
      </c>
      <c r="AT478" s="177" t="s">
        <v>159</v>
      </c>
      <c r="AU478" s="177" t="s">
        <v>84</v>
      </c>
      <c r="AY478" s="17" t="s">
        <v>158</v>
      </c>
      <c r="BE478" s="178">
        <f>IF(N478="základní",J478,0)</f>
        <v>0</v>
      </c>
      <c r="BF478" s="178">
        <f>IF(N478="snížená",J478,0)</f>
        <v>0</v>
      </c>
      <c r="BG478" s="178">
        <f>IF(N478="zákl. přenesená",J478,0)</f>
        <v>0</v>
      </c>
      <c r="BH478" s="178">
        <f>IF(N478="sníž. přenesená",J478,0)</f>
        <v>0</v>
      </c>
      <c r="BI478" s="178">
        <f>IF(N478="nulová",J478,0)</f>
        <v>0</v>
      </c>
      <c r="BJ478" s="17" t="s">
        <v>84</v>
      </c>
      <c r="BK478" s="178">
        <f>ROUND(I478*H478,2)</f>
        <v>0</v>
      </c>
      <c r="BL478" s="17" t="s">
        <v>192</v>
      </c>
      <c r="BM478" s="177" t="s">
        <v>682</v>
      </c>
    </row>
    <row r="479" s="2" customFormat="1" ht="21.75" customHeight="1">
      <c r="A479" s="36"/>
      <c r="B479" s="164"/>
      <c r="C479" s="165" t="s">
        <v>432</v>
      </c>
      <c r="D479" s="165" t="s">
        <v>159</v>
      </c>
      <c r="E479" s="166" t="s">
        <v>683</v>
      </c>
      <c r="F479" s="167" t="s">
        <v>684</v>
      </c>
      <c r="G479" s="168" t="s">
        <v>362</v>
      </c>
      <c r="H479" s="196"/>
      <c r="I479" s="170"/>
      <c r="J479" s="171">
        <f>ROUND(I479*H479,2)</f>
        <v>0</v>
      </c>
      <c r="K479" s="172"/>
      <c r="L479" s="37"/>
      <c r="M479" s="173" t="s">
        <v>1</v>
      </c>
      <c r="N479" s="174" t="s">
        <v>42</v>
      </c>
      <c r="O479" s="75"/>
      <c r="P479" s="175">
        <f>O479*H479</f>
        <v>0</v>
      </c>
      <c r="Q479" s="175">
        <v>0</v>
      </c>
      <c r="R479" s="175">
        <f>Q479*H479</f>
        <v>0</v>
      </c>
      <c r="S479" s="175">
        <v>0</v>
      </c>
      <c r="T479" s="176">
        <f>S479*H479</f>
        <v>0</v>
      </c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R479" s="177" t="s">
        <v>192</v>
      </c>
      <c r="AT479" s="177" t="s">
        <v>159</v>
      </c>
      <c r="AU479" s="177" t="s">
        <v>84</v>
      </c>
      <c r="AY479" s="17" t="s">
        <v>158</v>
      </c>
      <c r="BE479" s="178">
        <f>IF(N479="základní",J479,0)</f>
        <v>0</v>
      </c>
      <c r="BF479" s="178">
        <f>IF(N479="snížená",J479,0)</f>
        <v>0</v>
      </c>
      <c r="BG479" s="178">
        <f>IF(N479="zákl. přenesená",J479,0)</f>
        <v>0</v>
      </c>
      <c r="BH479" s="178">
        <f>IF(N479="sníž. přenesená",J479,0)</f>
        <v>0</v>
      </c>
      <c r="BI479" s="178">
        <f>IF(N479="nulová",J479,0)</f>
        <v>0</v>
      </c>
      <c r="BJ479" s="17" t="s">
        <v>84</v>
      </c>
      <c r="BK479" s="178">
        <f>ROUND(I479*H479,2)</f>
        <v>0</v>
      </c>
      <c r="BL479" s="17" t="s">
        <v>192</v>
      </c>
      <c r="BM479" s="177" t="s">
        <v>685</v>
      </c>
    </row>
    <row r="480" s="11" customFormat="1" ht="25.92" customHeight="1">
      <c r="A480" s="11"/>
      <c r="B480" s="153"/>
      <c r="C480" s="11"/>
      <c r="D480" s="154" t="s">
        <v>76</v>
      </c>
      <c r="E480" s="155" t="s">
        <v>686</v>
      </c>
      <c r="F480" s="155" t="s">
        <v>687</v>
      </c>
      <c r="G480" s="11"/>
      <c r="H480" s="11"/>
      <c r="I480" s="156"/>
      <c r="J480" s="157">
        <f>BK480</f>
        <v>0</v>
      </c>
      <c r="K480" s="11"/>
      <c r="L480" s="153"/>
      <c r="M480" s="158"/>
      <c r="N480" s="159"/>
      <c r="O480" s="159"/>
      <c r="P480" s="160">
        <f>SUM(P481:P490)</f>
        <v>0</v>
      </c>
      <c r="Q480" s="159"/>
      <c r="R480" s="160">
        <f>SUM(R481:R490)</f>
        <v>0</v>
      </c>
      <c r="S480" s="159"/>
      <c r="T480" s="161">
        <f>SUM(T481:T490)</f>
        <v>0</v>
      </c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R480" s="154" t="s">
        <v>86</v>
      </c>
      <c r="AT480" s="162" t="s">
        <v>76</v>
      </c>
      <c r="AU480" s="162" t="s">
        <v>77</v>
      </c>
      <c r="AY480" s="154" t="s">
        <v>158</v>
      </c>
      <c r="BK480" s="163">
        <f>SUM(BK481:BK490)</f>
        <v>0</v>
      </c>
    </row>
    <row r="481" s="2" customFormat="1" ht="16.5" customHeight="1">
      <c r="A481" s="36"/>
      <c r="B481" s="164"/>
      <c r="C481" s="165" t="s">
        <v>688</v>
      </c>
      <c r="D481" s="165" t="s">
        <v>159</v>
      </c>
      <c r="E481" s="166" t="s">
        <v>689</v>
      </c>
      <c r="F481" s="167" t="s">
        <v>690</v>
      </c>
      <c r="G481" s="168" t="s">
        <v>203</v>
      </c>
      <c r="H481" s="169">
        <v>58.100000000000001</v>
      </c>
      <c r="I481" s="170"/>
      <c r="J481" s="171">
        <f>ROUND(I481*H481,2)</f>
        <v>0</v>
      </c>
      <c r="K481" s="172"/>
      <c r="L481" s="37"/>
      <c r="M481" s="173" t="s">
        <v>1</v>
      </c>
      <c r="N481" s="174" t="s">
        <v>42</v>
      </c>
      <c r="O481" s="75"/>
      <c r="P481" s="175">
        <f>O481*H481</f>
        <v>0</v>
      </c>
      <c r="Q481" s="175">
        <v>0</v>
      </c>
      <c r="R481" s="175">
        <f>Q481*H481</f>
        <v>0</v>
      </c>
      <c r="S481" s="175">
        <v>0</v>
      </c>
      <c r="T481" s="176">
        <f>S481*H481</f>
        <v>0</v>
      </c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R481" s="177" t="s">
        <v>192</v>
      </c>
      <c r="AT481" s="177" t="s">
        <v>159</v>
      </c>
      <c r="AU481" s="177" t="s">
        <v>84</v>
      </c>
      <c r="AY481" s="17" t="s">
        <v>158</v>
      </c>
      <c r="BE481" s="178">
        <f>IF(N481="základní",J481,0)</f>
        <v>0</v>
      </c>
      <c r="BF481" s="178">
        <f>IF(N481="snížená",J481,0)</f>
        <v>0</v>
      </c>
      <c r="BG481" s="178">
        <f>IF(N481="zákl. přenesená",J481,0)</f>
        <v>0</v>
      </c>
      <c r="BH481" s="178">
        <f>IF(N481="sníž. přenesená",J481,0)</f>
        <v>0</v>
      </c>
      <c r="BI481" s="178">
        <f>IF(N481="nulová",J481,0)</f>
        <v>0</v>
      </c>
      <c r="BJ481" s="17" t="s">
        <v>84</v>
      </c>
      <c r="BK481" s="178">
        <f>ROUND(I481*H481,2)</f>
        <v>0</v>
      </c>
      <c r="BL481" s="17" t="s">
        <v>192</v>
      </c>
      <c r="BM481" s="177" t="s">
        <v>691</v>
      </c>
    </row>
    <row r="482" s="14" customFormat="1">
      <c r="A482" s="14"/>
      <c r="B482" s="201"/>
      <c r="C482" s="14"/>
      <c r="D482" s="180" t="s">
        <v>164</v>
      </c>
      <c r="E482" s="202" t="s">
        <v>1</v>
      </c>
      <c r="F482" s="203" t="s">
        <v>692</v>
      </c>
      <c r="G482" s="14"/>
      <c r="H482" s="202" t="s">
        <v>1</v>
      </c>
      <c r="I482" s="204"/>
      <c r="J482" s="14"/>
      <c r="K482" s="14"/>
      <c r="L482" s="201"/>
      <c r="M482" s="205"/>
      <c r="N482" s="206"/>
      <c r="O482" s="206"/>
      <c r="P482" s="206"/>
      <c r="Q482" s="206"/>
      <c r="R482" s="206"/>
      <c r="S482" s="206"/>
      <c r="T482" s="207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02" t="s">
        <v>164</v>
      </c>
      <c r="AU482" s="202" t="s">
        <v>84</v>
      </c>
      <c r="AV482" s="14" t="s">
        <v>84</v>
      </c>
      <c r="AW482" s="14" t="s">
        <v>34</v>
      </c>
      <c r="AX482" s="14" t="s">
        <v>77</v>
      </c>
      <c r="AY482" s="202" t="s">
        <v>158</v>
      </c>
    </row>
    <row r="483" s="14" customFormat="1">
      <c r="A483" s="14"/>
      <c r="B483" s="201"/>
      <c r="C483" s="14"/>
      <c r="D483" s="180" t="s">
        <v>164</v>
      </c>
      <c r="E483" s="202" t="s">
        <v>1</v>
      </c>
      <c r="F483" s="203" t="s">
        <v>693</v>
      </c>
      <c r="G483" s="14"/>
      <c r="H483" s="202" t="s">
        <v>1</v>
      </c>
      <c r="I483" s="204"/>
      <c r="J483" s="14"/>
      <c r="K483" s="14"/>
      <c r="L483" s="201"/>
      <c r="M483" s="205"/>
      <c r="N483" s="206"/>
      <c r="O483" s="206"/>
      <c r="P483" s="206"/>
      <c r="Q483" s="206"/>
      <c r="R483" s="206"/>
      <c r="S483" s="206"/>
      <c r="T483" s="207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02" t="s">
        <v>164</v>
      </c>
      <c r="AU483" s="202" t="s">
        <v>84</v>
      </c>
      <c r="AV483" s="14" t="s">
        <v>84</v>
      </c>
      <c r="AW483" s="14" t="s">
        <v>34</v>
      </c>
      <c r="AX483" s="14" t="s">
        <v>77</v>
      </c>
      <c r="AY483" s="202" t="s">
        <v>158</v>
      </c>
    </row>
    <row r="484" s="14" customFormat="1">
      <c r="A484" s="14"/>
      <c r="B484" s="201"/>
      <c r="C484" s="14"/>
      <c r="D484" s="180" t="s">
        <v>164</v>
      </c>
      <c r="E484" s="202" t="s">
        <v>1</v>
      </c>
      <c r="F484" s="203" t="s">
        <v>694</v>
      </c>
      <c r="G484" s="14"/>
      <c r="H484" s="202" t="s">
        <v>1</v>
      </c>
      <c r="I484" s="204"/>
      <c r="J484" s="14"/>
      <c r="K484" s="14"/>
      <c r="L484" s="201"/>
      <c r="M484" s="205"/>
      <c r="N484" s="206"/>
      <c r="O484" s="206"/>
      <c r="P484" s="206"/>
      <c r="Q484" s="206"/>
      <c r="R484" s="206"/>
      <c r="S484" s="206"/>
      <c r="T484" s="207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02" t="s">
        <v>164</v>
      </c>
      <c r="AU484" s="202" t="s">
        <v>84</v>
      </c>
      <c r="AV484" s="14" t="s">
        <v>84</v>
      </c>
      <c r="AW484" s="14" t="s">
        <v>34</v>
      </c>
      <c r="AX484" s="14" t="s">
        <v>77</v>
      </c>
      <c r="AY484" s="202" t="s">
        <v>158</v>
      </c>
    </row>
    <row r="485" s="14" customFormat="1">
      <c r="A485" s="14"/>
      <c r="B485" s="201"/>
      <c r="C485" s="14"/>
      <c r="D485" s="180" t="s">
        <v>164</v>
      </c>
      <c r="E485" s="202" t="s">
        <v>1</v>
      </c>
      <c r="F485" s="203" t="s">
        <v>695</v>
      </c>
      <c r="G485" s="14"/>
      <c r="H485" s="202" t="s">
        <v>1</v>
      </c>
      <c r="I485" s="204"/>
      <c r="J485" s="14"/>
      <c r="K485" s="14"/>
      <c r="L485" s="201"/>
      <c r="M485" s="205"/>
      <c r="N485" s="206"/>
      <c r="O485" s="206"/>
      <c r="P485" s="206"/>
      <c r="Q485" s="206"/>
      <c r="R485" s="206"/>
      <c r="S485" s="206"/>
      <c r="T485" s="207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02" t="s">
        <v>164</v>
      </c>
      <c r="AU485" s="202" t="s">
        <v>84</v>
      </c>
      <c r="AV485" s="14" t="s">
        <v>84</v>
      </c>
      <c r="AW485" s="14" t="s">
        <v>34</v>
      </c>
      <c r="AX485" s="14" t="s">
        <v>77</v>
      </c>
      <c r="AY485" s="202" t="s">
        <v>158</v>
      </c>
    </row>
    <row r="486" s="14" customFormat="1">
      <c r="A486" s="14"/>
      <c r="B486" s="201"/>
      <c r="C486" s="14"/>
      <c r="D486" s="180" t="s">
        <v>164</v>
      </c>
      <c r="E486" s="202" t="s">
        <v>1</v>
      </c>
      <c r="F486" s="203" t="s">
        <v>696</v>
      </c>
      <c r="G486" s="14"/>
      <c r="H486" s="202" t="s">
        <v>1</v>
      </c>
      <c r="I486" s="204"/>
      <c r="J486" s="14"/>
      <c r="K486" s="14"/>
      <c r="L486" s="201"/>
      <c r="M486" s="205"/>
      <c r="N486" s="206"/>
      <c r="O486" s="206"/>
      <c r="P486" s="206"/>
      <c r="Q486" s="206"/>
      <c r="R486" s="206"/>
      <c r="S486" s="206"/>
      <c r="T486" s="207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02" t="s">
        <v>164</v>
      </c>
      <c r="AU486" s="202" t="s">
        <v>84</v>
      </c>
      <c r="AV486" s="14" t="s">
        <v>84</v>
      </c>
      <c r="AW486" s="14" t="s">
        <v>34</v>
      </c>
      <c r="AX486" s="14" t="s">
        <v>77</v>
      </c>
      <c r="AY486" s="202" t="s">
        <v>158</v>
      </c>
    </row>
    <row r="487" s="14" customFormat="1">
      <c r="A487" s="14"/>
      <c r="B487" s="201"/>
      <c r="C487" s="14"/>
      <c r="D487" s="180" t="s">
        <v>164</v>
      </c>
      <c r="E487" s="202" t="s">
        <v>1</v>
      </c>
      <c r="F487" s="203" t="s">
        <v>697</v>
      </c>
      <c r="G487" s="14"/>
      <c r="H487" s="202" t="s">
        <v>1</v>
      </c>
      <c r="I487" s="204"/>
      <c r="J487" s="14"/>
      <c r="K487" s="14"/>
      <c r="L487" s="201"/>
      <c r="M487" s="205"/>
      <c r="N487" s="206"/>
      <c r="O487" s="206"/>
      <c r="P487" s="206"/>
      <c r="Q487" s="206"/>
      <c r="R487" s="206"/>
      <c r="S487" s="206"/>
      <c r="T487" s="207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02" t="s">
        <v>164</v>
      </c>
      <c r="AU487" s="202" t="s">
        <v>84</v>
      </c>
      <c r="AV487" s="14" t="s">
        <v>84</v>
      </c>
      <c r="AW487" s="14" t="s">
        <v>34</v>
      </c>
      <c r="AX487" s="14" t="s">
        <v>77</v>
      </c>
      <c r="AY487" s="202" t="s">
        <v>158</v>
      </c>
    </row>
    <row r="488" s="12" customFormat="1">
      <c r="A488" s="12"/>
      <c r="B488" s="179"/>
      <c r="C488" s="12"/>
      <c r="D488" s="180" t="s">
        <v>164</v>
      </c>
      <c r="E488" s="181" t="s">
        <v>1</v>
      </c>
      <c r="F488" s="182" t="s">
        <v>698</v>
      </c>
      <c r="G488" s="12"/>
      <c r="H488" s="183">
        <v>58.099999999999994</v>
      </c>
      <c r="I488" s="184"/>
      <c r="J488" s="12"/>
      <c r="K488" s="12"/>
      <c r="L488" s="179"/>
      <c r="M488" s="185"/>
      <c r="N488" s="186"/>
      <c r="O488" s="186"/>
      <c r="P488" s="186"/>
      <c r="Q488" s="186"/>
      <c r="R488" s="186"/>
      <c r="S488" s="186"/>
      <c r="T488" s="187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T488" s="181" t="s">
        <v>164</v>
      </c>
      <c r="AU488" s="181" t="s">
        <v>84</v>
      </c>
      <c r="AV488" s="12" t="s">
        <v>86</v>
      </c>
      <c r="AW488" s="12" t="s">
        <v>34</v>
      </c>
      <c r="AX488" s="12" t="s">
        <v>77</v>
      </c>
      <c r="AY488" s="181" t="s">
        <v>158</v>
      </c>
    </row>
    <row r="489" s="13" customFormat="1">
      <c r="A489" s="13"/>
      <c r="B489" s="188"/>
      <c r="C489" s="13"/>
      <c r="D489" s="180" t="s">
        <v>164</v>
      </c>
      <c r="E489" s="189" t="s">
        <v>1</v>
      </c>
      <c r="F489" s="190" t="s">
        <v>166</v>
      </c>
      <c r="G489" s="13"/>
      <c r="H489" s="191">
        <v>58.099999999999994</v>
      </c>
      <c r="I489" s="192"/>
      <c r="J489" s="13"/>
      <c r="K489" s="13"/>
      <c r="L489" s="188"/>
      <c r="M489" s="193"/>
      <c r="N489" s="194"/>
      <c r="O489" s="194"/>
      <c r="P489" s="194"/>
      <c r="Q489" s="194"/>
      <c r="R489" s="194"/>
      <c r="S489" s="194"/>
      <c r="T489" s="195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189" t="s">
        <v>164</v>
      </c>
      <c r="AU489" s="189" t="s">
        <v>84</v>
      </c>
      <c r="AV489" s="13" t="s">
        <v>163</v>
      </c>
      <c r="AW489" s="13" t="s">
        <v>34</v>
      </c>
      <c r="AX489" s="13" t="s">
        <v>84</v>
      </c>
      <c r="AY489" s="189" t="s">
        <v>158</v>
      </c>
    </row>
    <row r="490" s="2" customFormat="1" ht="21.75" customHeight="1">
      <c r="A490" s="36"/>
      <c r="B490" s="164"/>
      <c r="C490" s="165" t="s">
        <v>437</v>
      </c>
      <c r="D490" s="165" t="s">
        <v>159</v>
      </c>
      <c r="E490" s="166" t="s">
        <v>699</v>
      </c>
      <c r="F490" s="167" t="s">
        <v>700</v>
      </c>
      <c r="G490" s="168" t="s">
        <v>362</v>
      </c>
      <c r="H490" s="196"/>
      <c r="I490" s="170"/>
      <c r="J490" s="171">
        <f>ROUND(I490*H490,2)</f>
        <v>0</v>
      </c>
      <c r="K490" s="172"/>
      <c r="L490" s="37"/>
      <c r="M490" s="173" t="s">
        <v>1</v>
      </c>
      <c r="N490" s="174" t="s">
        <v>42</v>
      </c>
      <c r="O490" s="75"/>
      <c r="P490" s="175">
        <f>O490*H490</f>
        <v>0</v>
      </c>
      <c r="Q490" s="175">
        <v>0</v>
      </c>
      <c r="R490" s="175">
        <f>Q490*H490</f>
        <v>0</v>
      </c>
      <c r="S490" s="175">
        <v>0</v>
      </c>
      <c r="T490" s="176">
        <f>S490*H490</f>
        <v>0</v>
      </c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R490" s="177" t="s">
        <v>192</v>
      </c>
      <c r="AT490" s="177" t="s">
        <v>159</v>
      </c>
      <c r="AU490" s="177" t="s">
        <v>84</v>
      </c>
      <c r="AY490" s="17" t="s">
        <v>158</v>
      </c>
      <c r="BE490" s="178">
        <f>IF(N490="základní",J490,0)</f>
        <v>0</v>
      </c>
      <c r="BF490" s="178">
        <f>IF(N490="snížená",J490,0)</f>
        <v>0</v>
      </c>
      <c r="BG490" s="178">
        <f>IF(N490="zákl. přenesená",J490,0)</f>
        <v>0</v>
      </c>
      <c r="BH490" s="178">
        <f>IF(N490="sníž. přenesená",J490,0)</f>
        <v>0</v>
      </c>
      <c r="BI490" s="178">
        <f>IF(N490="nulová",J490,0)</f>
        <v>0</v>
      </c>
      <c r="BJ490" s="17" t="s">
        <v>84</v>
      </c>
      <c r="BK490" s="178">
        <f>ROUND(I490*H490,2)</f>
        <v>0</v>
      </c>
      <c r="BL490" s="17" t="s">
        <v>192</v>
      </c>
      <c r="BM490" s="177" t="s">
        <v>701</v>
      </c>
    </row>
    <row r="491" s="11" customFormat="1" ht="25.92" customHeight="1">
      <c r="A491" s="11"/>
      <c r="B491" s="153"/>
      <c r="C491" s="11"/>
      <c r="D491" s="154" t="s">
        <v>76</v>
      </c>
      <c r="E491" s="155" t="s">
        <v>702</v>
      </c>
      <c r="F491" s="155" t="s">
        <v>703</v>
      </c>
      <c r="G491" s="11"/>
      <c r="H491" s="11"/>
      <c r="I491" s="156"/>
      <c r="J491" s="157">
        <f>BK491</f>
        <v>0</v>
      </c>
      <c r="K491" s="11"/>
      <c r="L491" s="153"/>
      <c r="M491" s="158"/>
      <c r="N491" s="159"/>
      <c r="O491" s="159"/>
      <c r="P491" s="160">
        <f>SUM(P492:P517)</f>
        <v>0</v>
      </c>
      <c r="Q491" s="159"/>
      <c r="R491" s="160">
        <f>SUM(R492:R517)</f>
        <v>0</v>
      </c>
      <c r="S491" s="159"/>
      <c r="T491" s="161">
        <f>SUM(T492:T517)</f>
        <v>0</v>
      </c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R491" s="154" t="s">
        <v>86</v>
      </c>
      <c r="AT491" s="162" t="s">
        <v>76</v>
      </c>
      <c r="AU491" s="162" t="s">
        <v>77</v>
      </c>
      <c r="AY491" s="154" t="s">
        <v>158</v>
      </c>
      <c r="BK491" s="163">
        <f>SUM(BK492:BK517)</f>
        <v>0</v>
      </c>
    </row>
    <row r="492" s="2" customFormat="1" ht="24.15" customHeight="1">
      <c r="A492" s="36"/>
      <c r="B492" s="164"/>
      <c r="C492" s="165" t="s">
        <v>704</v>
      </c>
      <c r="D492" s="165" t="s">
        <v>159</v>
      </c>
      <c r="E492" s="166" t="s">
        <v>705</v>
      </c>
      <c r="F492" s="167" t="s">
        <v>706</v>
      </c>
      <c r="G492" s="168" t="s">
        <v>203</v>
      </c>
      <c r="H492" s="169">
        <v>76.140000000000001</v>
      </c>
      <c r="I492" s="170"/>
      <c r="J492" s="171">
        <f>ROUND(I492*H492,2)</f>
        <v>0</v>
      </c>
      <c r="K492" s="172"/>
      <c r="L492" s="37"/>
      <c r="M492" s="173" t="s">
        <v>1</v>
      </c>
      <c r="N492" s="174" t="s">
        <v>42</v>
      </c>
      <c r="O492" s="75"/>
      <c r="P492" s="175">
        <f>O492*H492</f>
        <v>0</v>
      </c>
      <c r="Q492" s="175">
        <v>0</v>
      </c>
      <c r="R492" s="175">
        <f>Q492*H492</f>
        <v>0</v>
      </c>
      <c r="S492" s="175">
        <v>0</v>
      </c>
      <c r="T492" s="176">
        <f>S492*H492</f>
        <v>0</v>
      </c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R492" s="177" t="s">
        <v>192</v>
      </c>
      <c r="AT492" s="177" t="s">
        <v>159</v>
      </c>
      <c r="AU492" s="177" t="s">
        <v>84</v>
      </c>
      <c r="AY492" s="17" t="s">
        <v>158</v>
      </c>
      <c r="BE492" s="178">
        <f>IF(N492="základní",J492,0)</f>
        <v>0</v>
      </c>
      <c r="BF492" s="178">
        <f>IF(N492="snížená",J492,0)</f>
        <v>0</v>
      </c>
      <c r="BG492" s="178">
        <f>IF(N492="zákl. přenesená",J492,0)</f>
        <v>0</v>
      </c>
      <c r="BH492" s="178">
        <f>IF(N492="sníž. přenesená",J492,0)</f>
        <v>0</v>
      </c>
      <c r="BI492" s="178">
        <f>IF(N492="nulová",J492,0)</f>
        <v>0</v>
      </c>
      <c r="BJ492" s="17" t="s">
        <v>84</v>
      </c>
      <c r="BK492" s="178">
        <f>ROUND(I492*H492,2)</f>
        <v>0</v>
      </c>
      <c r="BL492" s="17" t="s">
        <v>192</v>
      </c>
      <c r="BM492" s="177" t="s">
        <v>707</v>
      </c>
    </row>
    <row r="493" s="12" customFormat="1">
      <c r="A493" s="12"/>
      <c r="B493" s="179"/>
      <c r="C493" s="12"/>
      <c r="D493" s="180" t="s">
        <v>164</v>
      </c>
      <c r="E493" s="181" t="s">
        <v>1</v>
      </c>
      <c r="F493" s="182" t="s">
        <v>708</v>
      </c>
      <c r="G493" s="12"/>
      <c r="H493" s="183">
        <v>27.634</v>
      </c>
      <c r="I493" s="184"/>
      <c r="J493" s="12"/>
      <c r="K493" s="12"/>
      <c r="L493" s="179"/>
      <c r="M493" s="185"/>
      <c r="N493" s="186"/>
      <c r="O493" s="186"/>
      <c r="P493" s="186"/>
      <c r="Q493" s="186"/>
      <c r="R493" s="186"/>
      <c r="S493" s="186"/>
      <c r="T493" s="187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T493" s="181" t="s">
        <v>164</v>
      </c>
      <c r="AU493" s="181" t="s">
        <v>84</v>
      </c>
      <c r="AV493" s="12" t="s">
        <v>86</v>
      </c>
      <c r="AW493" s="12" t="s">
        <v>34</v>
      </c>
      <c r="AX493" s="12" t="s">
        <v>77</v>
      </c>
      <c r="AY493" s="181" t="s">
        <v>158</v>
      </c>
    </row>
    <row r="494" s="12" customFormat="1">
      <c r="A494" s="12"/>
      <c r="B494" s="179"/>
      <c r="C494" s="12"/>
      <c r="D494" s="180" t="s">
        <v>164</v>
      </c>
      <c r="E494" s="181" t="s">
        <v>1</v>
      </c>
      <c r="F494" s="182" t="s">
        <v>709</v>
      </c>
      <c r="G494" s="12"/>
      <c r="H494" s="183">
        <v>46.200000000000003</v>
      </c>
      <c r="I494" s="184"/>
      <c r="J494" s="12"/>
      <c r="K494" s="12"/>
      <c r="L494" s="179"/>
      <c r="M494" s="185"/>
      <c r="N494" s="186"/>
      <c r="O494" s="186"/>
      <c r="P494" s="186"/>
      <c r="Q494" s="186"/>
      <c r="R494" s="186"/>
      <c r="S494" s="186"/>
      <c r="T494" s="187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T494" s="181" t="s">
        <v>164</v>
      </c>
      <c r="AU494" s="181" t="s">
        <v>84</v>
      </c>
      <c r="AV494" s="12" t="s">
        <v>86</v>
      </c>
      <c r="AW494" s="12" t="s">
        <v>34</v>
      </c>
      <c r="AX494" s="12" t="s">
        <v>77</v>
      </c>
      <c r="AY494" s="181" t="s">
        <v>158</v>
      </c>
    </row>
    <row r="495" s="12" customFormat="1">
      <c r="A495" s="12"/>
      <c r="B495" s="179"/>
      <c r="C495" s="12"/>
      <c r="D495" s="180" t="s">
        <v>164</v>
      </c>
      <c r="E495" s="181" t="s">
        <v>1</v>
      </c>
      <c r="F495" s="182" t="s">
        <v>710</v>
      </c>
      <c r="G495" s="12"/>
      <c r="H495" s="183">
        <v>2.3056000000000001</v>
      </c>
      <c r="I495" s="184"/>
      <c r="J495" s="12"/>
      <c r="K495" s="12"/>
      <c r="L495" s="179"/>
      <c r="M495" s="185"/>
      <c r="N495" s="186"/>
      <c r="O495" s="186"/>
      <c r="P495" s="186"/>
      <c r="Q495" s="186"/>
      <c r="R495" s="186"/>
      <c r="S495" s="186"/>
      <c r="T495" s="187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T495" s="181" t="s">
        <v>164</v>
      </c>
      <c r="AU495" s="181" t="s">
        <v>84</v>
      </c>
      <c r="AV495" s="12" t="s">
        <v>86</v>
      </c>
      <c r="AW495" s="12" t="s">
        <v>34</v>
      </c>
      <c r="AX495" s="12" t="s">
        <v>77</v>
      </c>
      <c r="AY495" s="181" t="s">
        <v>158</v>
      </c>
    </row>
    <row r="496" s="13" customFormat="1">
      <c r="A496" s="13"/>
      <c r="B496" s="188"/>
      <c r="C496" s="13"/>
      <c r="D496" s="180" t="s">
        <v>164</v>
      </c>
      <c r="E496" s="189" t="s">
        <v>1</v>
      </c>
      <c r="F496" s="190" t="s">
        <v>166</v>
      </c>
      <c r="G496" s="13"/>
      <c r="H496" s="191">
        <v>76.139600000000002</v>
      </c>
      <c r="I496" s="192"/>
      <c r="J496" s="13"/>
      <c r="K496" s="13"/>
      <c r="L496" s="188"/>
      <c r="M496" s="193"/>
      <c r="N496" s="194"/>
      <c r="O496" s="194"/>
      <c r="P496" s="194"/>
      <c r="Q496" s="194"/>
      <c r="R496" s="194"/>
      <c r="S496" s="194"/>
      <c r="T496" s="195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189" t="s">
        <v>164</v>
      </c>
      <c r="AU496" s="189" t="s">
        <v>84</v>
      </c>
      <c r="AV496" s="13" t="s">
        <v>163</v>
      </c>
      <c r="AW496" s="13" t="s">
        <v>34</v>
      </c>
      <c r="AX496" s="13" t="s">
        <v>84</v>
      </c>
      <c r="AY496" s="189" t="s">
        <v>158</v>
      </c>
    </row>
    <row r="497" s="2" customFormat="1" ht="16.5" customHeight="1">
      <c r="A497" s="36"/>
      <c r="B497" s="164"/>
      <c r="C497" s="165" t="s">
        <v>440</v>
      </c>
      <c r="D497" s="165" t="s">
        <v>159</v>
      </c>
      <c r="E497" s="166" t="s">
        <v>711</v>
      </c>
      <c r="F497" s="167" t="s">
        <v>712</v>
      </c>
      <c r="G497" s="168" t="s">
        <v>203</v>
      </c>
      <c r="H497" s="169">
        <v>64.561000000000007</v>
      </c>
      <c r="I497" s="170"/>
      <c r="J497" s="171">
        <f>ROUND(I497*H497,2)</f>
        <v>0</v>
      </c>
      <c r="K497" s="172"/>
      <c r="L497" s="37"/>
      <c r="M497" s="173" t="s">
        <v>1</v>
      </c>
      <c r="N497" s="174" t="s">
        <v>42</v>
      </c>
      <c r="O497" s="75"/>
      <c r="P497" s="175">
        <f>O497*H497</f>
        <v>0</v>
      </c>
      <c r="Q497" s="175">
        <v>0</v>
      </c>
      <c r="R497" s="175">
        <f>Q497*H497</f>
        <v>0</v>
      </c>
      <c r="S497" s="175">
        <v>0</v>
      </c>
      <c r="T497" s="176">
        <f>S497*H497</f>
        <v>0</v>
      </c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R497" s="177" t="s">
        <v>192</v>
      </c>
      <c r="AT497" s="177" t="s">
        <v>159</v>
      </c>
      <c r="AU497" s="177" t="s">
        <v>84</v>
      </c>
      <c r="AY497" s="17" t="s">
        <v>158</v>
      </c>
      <c r="BE497" s="178">
        <f>IF(N497="základní",J497,0)</f>
        <v>0</v>
      </c>
      <c r="BF497" s="178">
        <f>IF(N497="snížená",J497,0)</f>
        <v>0</v>
      </c>
      <c r="BG497" s="178">
        <f>IF(N497="zákl. přenesená",J497,0)</f>
        <v>0</v>
      </c>
      <c r="BH497" s="178">
        <f>IF(N497="sníž. přenesená",J497,0)</f>
        <v>0</v>
      </c>
      <c r="BI497" s="178">
        <f>IF(N497="nulová",J497,0)</f>
        <v>0</v>
      </c>
      <c r="BJ497" s="17" t="s">
        <v>84</v>
      </c>
      <c r="BK497" s="178">
        <f>ROUND(I497*H497,2)</f>
        <v>0</v>
      </c>
      <c r="BL497" s="17" t="s">
        <v>192</v>
      </c>
      <c r="BM497" s="177" t="s">
        <v>713</v>
      </c>
    </row>
    <row r="498" s="12" customFormat="1">
      <c r="A498" s="12"/>
      <c r="B498" s="179"/>
      <c r="C498" s="12"/>
      <c r="D498" s="180" t="s">
        <v>164</v>
      </c>
      <c r="E498" s="181" t="s">
        <v>1</v>
      </c>
      <c r="F498" s="182" t="s">
        <v>714</v>
      </c>
      <c r="G498" s="12"/>
      <c r="H498" s="183">
        <v>64.560999999999993</v>
      </c>
      <c r="I498" s="184"/>
      <c r="J498" s="12"/>
      <c r="K498" s="12"/>
      <c r="L498" s="179"/>
      <c r="M498" s="185"/>
      <c r="N498" s="186"/>
      <c r="O498" s="186"/>
      <c r="P498" s="186"/>
      <c r="Q498" s="186"/>
      <c r="R498" s="186"/>
      <c r="S498" s="186"/>
      <c r="T498" s="187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T498" s="181" t="s">
        <v>164</v>
      </c>
      <c r="AU498" s="181" t="s">
        <v>84</v>
      </c>
      <c r="AV498" s="12" t="s">
        <v>86</v>
      </c>
      <c r="AW498" s="12" t="s">
        <v>34</v>
      </c>
      <c r="AX498" s="12" t="s">
        <v>77</v>
      </c>
      <c r="AY498" s="181" t="s">
        <v>158</v>
      </c>
    </row>
    <row r="499" s="13" customFormat="1">
      <c r="A499" s="13"/>
      <c r="B499" s="188"/>
      <c r="C499" s="13"/>
      <c r="D499" s="180" t="s">
        <v>164</v>
      </c>
      <c r="E499" s="189" t="s">
        <v>1</v>
      </c>
      <c r="F499" s="190" t="s">
        <v>166</v>
      </c>
      <c r="G499" s="13"/>
      <c r="H499" s="191">
        <v>64.560999999999993</v>
      </c>
      <c r="I499" s="192"/>
      <c r="J499" s="13"/>
      <c r="K499" s="13"/>
      <c r="L499" s="188"/>
      <c r="M499" s="193"/>
      <c r="N499" s="194"/>
      <c r="O499" s="194"/>
      <c r="P499" s="194"/>
      <c r="Q499" s="194"/>
      <c r="R499" s="194"/>
      <c r="S499" s="194"/>
      <c r="T499" s="195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189" t="s">
        <v>164</v>
      </c>
      <c r="AU499" s="189" t="s">
        <v>84</v>
      </c>
      <c r="AV499" s="13" t="s">
        <v>163</v>
      </c>
      <c r="AW499" s="13" t="s">
        <v>34</v>
      </c>
      <c r="AX499" s="13" t="s">
        <v>84</v>
      </c>
      <c r="AY499" s="189" t="s">
        <v>158</v>
      </c>
    </row>
    <row r="500" s="2" customFormat="1" ht="24.15" customHeight="1">
      <c r="A500" s="36"/>
      <c r="B500" s="164"/>
      <c r="C500" s="165" t="s">
        <v>715</v>
      </c>
      <c r="D500" s="165" t="s">
        <v>159</v>
      </c>
      <c r="E500" s="166" t="s">
        <v>716</v>
      </c>
      <c r="F500" s="167" t="s">
        <v>717</v>
      </c>
      <c r="G500" s="168" t="s">
        <v>203</v>
      </c>
      <c r="H500" s="169">
        <v>23</v>
      </c>
      <c r="I500" s="170"/>
      <c r="J500" s="171">
        <f>ROUND(I500*H500,2)</f>
        <v>0</v>
      </c>
      <c r="K500" s="172"/>
      <c r="L500" s="37"/>
      <c r="M500" s="173" t="s">
        <v>1</v>
      </c>
      <c r="N500" s="174" t="s">
        <v>42</v>
      </c>
      <c r="O500" s="75"/>
      <c r="P500" s="175">
        <f>O500*H500</f>
        <v>0</v>
      </c>
      <c r="Q500" s="175">
        <v>0</v>
      </c>
      <c r="R500" s="175">
        <f>Q500*H500</f>
        <v>0</v>
      </c>
      <c r="S500" s="175">
        <v>0</v>
      </c>
      <c r="T500" s="176">
        <f>S500*H500</f>
        <v>0</v>
      </c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R500" s="177" t="s">
        <v>192</v>
      </c>
      <c r="AT500" s="177" t="s">
        <v>159</v>
      </c>
      <c r="AU500" s="177" t="s">
        <v>84</v>
      </c>
      <c r="AY500" s="17" t="s">
        <v>158</v>
      </c>
      <c r="BE500" s="178">
        <f>IF(N500="základní",J500,0)</f>
        <v>0</v>
      </c>
      <c r="BF500" s="178">
        <f>IF(N500="snížená",J500,0)</f>
        <v>0</v>
      </c>
      <c r="BG500" s="178">
        <f>IF(N500="zákl. přenesená",J500,0)</f>
        <v>0</v>
      </c>
      <c r="BH500" s="178">
        <f>IF(N500="sníž. přenesená",J500,0)</f>
        <v>0</v>
      </c>
      <c r="BI500" s="178">
        <f>IF(N500="nulová",J500,0)</f>
        <v>0</v>
      </c>
      <c r="BJ500" s="17" t="s">
        <v>84</v>
      </c>
      <c r="BK500" s="178">
        <f>ROUND(I500*H500,2)</f>
        <v>0</v>
      </c>
      <c r="BL500" s="17" t="s">
        <v>192</v>
      </c>
      <c r="BM500" s="177" t="s">
        <v>718</v>
      </c>
    </row>
    <row r="501" s="12" customFormat="1">
      <c r="A501" s="12"/>
      <c r="B501" s="179"/>
      <c r="C501" s="12"/>
      <c r="D501" s="180" t="s">
        <v>164</v>
      </c>
      <c r="E501" s="181" t="s">
        <v>1</v>
      </c>
      <c r="F501" s="182" t="s">
        <v>719</v>
      </c>
      <c r="G501" s="12"/>
      <c r="H501" s="183">
        <v>23</v>
      </c>
      <c r="I501" s="184"/>
      <c r="J501" s="12"/>
      <c r="K501" s="12"/>
      <c r="L501" s="179"/>
      <c r="M501" s="185"/>
      <c r="N501" s="186"/>
      <c r="O501" s="186"/>
      <c r="P501" s="186"/>
      <c r="Q501" s="186"/>
      <c r="R501" s="186"/>
      <c r="S501" s="186"/>
      <c r="T501" s="187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T501" s="181" t="s">
        <v>164</v>
      </c>
      <c r="AU501" s="181" t="s">
        <v>84</v>
      </c>
      <c r="AV501" s="12" t="s">
        <v>86</v>
      </c>
      <c r="AW501" s="12" t="s">
        <v>34</v>
      </c>
      <c r="AX501" s="12" t="s">
        <v>77</v>
      </c>
      <c r="AY501" s="181" t="s">
        <v>158</v>
      </c>
    </row>
    <row r="502" s="13" customFormat="1">
      <c r="A502" s="13"/>
      <c r="B502" s="188"/>
      <c r="C502" s="13"/>
      <c r="D502" s="180" t="s">
        <v>164</v>
      </c>
      <c r="E502" s="189" t="s">
        <v>1</v>
      </c>
      <c r="F502" s="190" t="s">
        <v>166</v>
      </c>
      <c r="G502" s="13"/>
      <c r="H502" s="191">
        <v>23</v>
      </c>
      <c r="I502" s="192"/>
      <c r="J502" s="13"/>
      <c r="K502" s="13"/>
      <c r="L502" s="188"/>
      <c r="M502" s="193"/>
      <c r="N502" s="194"/>
      <c r="O502" s="194"/>
      <c r="P502" s="194"/>
      <c r="Q502" s="194"/>
      <c r="R502" s="194"/>
      <c r="S502" s="194"/>
      <c r="T502" s="195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189" t="s">
        <v>164</v>
      </c>
      <c r="AU502" s="189" t="s">
        <v>84</v>
      </c>
      <c r="AV502" s="13" t="s">
        <v>163</v>
      </c>
      <c r="AW502" s="13" t="s">
        <v>34</v>
      </c>
      <c r="AX502" s="13" t="s">
        <v>84</v>
      </c>
      <c r="AY502" s="189" t="s">
        <v>158</v>
      </c>
    </row>
    <row r="503" s="2" customFormat="1" ht="16.5" customHeight="1">
      <c r="A503" s="36"/>
      <c r="B503" s="164"/>
      <c r="C503" s="165" t="s">
        <v>444</v>
      </c>
      <c r="D503" s="165" t="s">
        <v>159</v>
      </c>
      <c r="E503" s="166" t="s">
        <v>720</v>
      </c>
      <c r="F503" s="167" t="s">
        <v>721</v>
      </c>
      <c r="G503" s="168" t="s">
        <v>203</v>
      </c>
      <c r="H503" s="169">
        <v>76.140000000000001</v>
      </c>
      <c r="I503" s="170"/>
      <c r="J503" s="171">
        <f>ROUND(I503*H503,2)</f>
        <v>0</v>
      </c>
      <c r="K503" s="172"/>
      <c r="L503" s="37"/>
      <c r="M503" s="173" t="s">
        <v>1</v>
      </c>
      <c r="N503" s="174" t="s">
        <v>42</v>
      </c>
      <c r="O503" s="75"/>
      <c r="P503" s="175">
        <f>O503*H503</f>
        <v>0</v>
      </c>
      <c r="Q503" s="175">
        <v>0</v>
      </c>
      <c r="R503" s="175">
        <f>Q503*H503</f>
        <v>0</v>
      </c>
      <c r="S503" s="175">
        <v>0</v>
      </c>
      <c r="T503" s="176">
        <f>S503*H503</f>
        <v>0</v>
      </c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R503" s="177" t="s">
        <v>192</v>
      </c>
      <c r="AT503" s="177" t="s">
        <v>159</v>
      </c>
      <c r="AU503" s="177" t="s">
        <v>84</v>
      </c>
      <c r="AY503" s="17" t="s">
        <v>158</v>
      </c>
      <c r="BE503" s="178">
        <f>IF(N503="základní",J503,0)</f>
        <v>0</v>
      </c>
      <c r="BF503" s="178">
        <f>IF(N503="snížená",J503,0)</f>
        <v>0</v>
      </c>
      <c r="BG503" s="178">
        <f>IF(N503="zákl. přenesená",J503,0)</f>
        <v>0</v>
      </c>
      <c r="BH503" s="178">
        <f>IF(N503="sníž. přenesená",J503,0)</f>
        <v>0</v>
      </c>
      <c r="BI503" s="178">
        <f>IF(N503="nulová",J503,0)</f>
        <v>0</v>
      </c>
      <c r="BJ503" s="17" t="s">
        <v>84</v>
      </c>
      <c r="BK503" s="178">
        <f>ROUND(I503*H503,2)</f>
        <v>0</v>
      </c>
      <c r="BL503" s="17" t="s">
        <v>192</v>
      </c>
      <c r="BM503" s="177" t="s">
        <v>722</v>
      </c>
    </row>
    <row r="504" s="12" customFormat="1">
      <c r="A504" s="12"/>
      <c r="B504" s="179"/>
      <c r="C504" s="12"/>
      <c r="D504" s="180" t="s">
        <v>164</v>
      </c>
      <c r="E504" s="181" t="s">
        <v>1</v>
      </c>
      <c r="F504" s="182" t="s">
        <v>708</v>
      </c>
      <c r="G504" s="12"/>
      <c r="H504" s="183">
        <v>27.634</v>
      </c>
      <c r="I504" s="184"/>
      <c r="J504" s="12"/>
      <c r="K504" s="12"/>
      <c r="L504" s="179"/>
      <c r="M504" s="185"/>
      <c r="N504" s="186"/>
      <c r="O504" s="186"/>
      <c r="P504" s="186"/>
      <c r="Q504" s="186"/>
      <c r="R504" s="186"/>
      <c r="S504" s="186"/>
      <c r="T504" s="187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T504" s="181" t="s">
        <v>164</v>
      </c>
      <c r="AU504" s="181" t="s">
        <v>84</v>
      </c>
      <c r="AV504" s="12" t="s">
        <v>86</v>
      </c>
      <c r="AW504" s="12" t="s">
        <v>34</v>
      </c>
      <c r="AX504" s="12" t="s">
        <v>77</v>
      </c>
      <c r="AY504" s="181" t="s">
        <v>158</v>
      </c>
    </row>
    <row r="505" s="12" customFormat="1">
      <c r="A505" s="12"/>
      <c r="B505" s="179"/>
      <c r="C505" s="12"/>
      <c r="D505" s="180" t="s">
        <v>164</v>
      </c>
      <c r="E505" s="181" t="s">
        <v>1</v>
      </c>
      <c r="F505" s="182" t="s">
        <v>709</v>
      </c>
      <c r="G505" s="12"/>
      <c r="H505" s="183">
        <v>46.200000000000003</v>
      </c>
      <c r="I505" s="184"/>
      <c r="J505" s="12"/>
      <c r="K505" s="12"/>
      <c r="L505" s="179"/>
      <c r="M505" s="185"/>
      <c r="N505" s="186"/>
      <c r="O505" s="186"/>
      <c r="P505" s="186"/>
      <c r="Q505" s="186"/>
      <c r="R505" s="186"/>
      <c r="S505" s="186"/>
      <c r="T505" s="187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T505" s="181" t="s">
        <v>164</v>
      </c>
      <c r="AU505" s="181" t="s">
        <v>84</v>
      </c>
      <c r="AV505" s="12" t="s">
        <v>86</v>
      </c>
      <c r="AW505" s="12" t="s">
        <v>34</v>
      </c>
      <c r="AX505" s="12" t="s">
        <v>77</v>
      </c>
      <c r="AY505" s="181" t="s">
        <v>158</v>
      </c>
    </row>
    <row r="506" s="12" customFormat="1">
      <c r="A506" s="12"/>
      <c r="B506" s="179"/>
      <c r="C506" s="12"/>
      <c r="D506" s="180" t="s">
        <v>164</v>
      </c>
      <c r="E506" s="181" t="s">
        <v>1</v>
      </c>
      <c r="F506" s="182" t="s">
        <v>710</v>
      </c>
      <c r="G506" s="12"/>
      <c r="H506" s="183">
        <v>2.3056000000000001</v>
      </c>
      <c r="I506" s="184"/>
      <c r="J506" s="12"/>
      <c r="K506" s="12"/>
      <c r="L506" s="179"/>
      <c r="M506" s="185"/>
      <c r="N506" s="186"/>
      <c r="O506" s="186"/>
      <c r="P506" s="186"/>
      <c r="Q506" s="186"/>
      <c r="R506" s="186"/>
      <c r="S506" s="186"/>
      <c r="T506" s="187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T506" s="181" t="s">
        <v>164</v>
      </c>
      <c r="AU506" s="181" t="s">
        <v>84</v>
      </c>
      <c r="AV506" s="12" t="s">
        <v>86</v>
      </c>
      <c r="AW506" s="12" t="s">
        <v>34</v>
      </c>
      <c r="AX506" s="12" t="s">
        <v>77</v>
      </c>
      <c r="AY506" s="181" t="s">
        <v>158</v>
      </c>
    </row>
    <row r="507" s="13" customFormat="1">
      <c r="A507" s="13"/>
      <c r="B507" s="188"/>
      <c r="C507" s="13"/>
      <c r="D507" s="180" t="s">
        <v>164</v>
      </c>
      <c r="E507" s="189" t="s">
        <v>1</v>
      </c>
      <c r="F507" s="190" t="s">
        <v>166</v>
      </c>
      <c r="G507" s="13"/>
      <c r="H507" s="191">
        <v>76.139600000000002</v>
      </c>
      <c r="I507" s="192"/>
      <c r="J507" s="13"/>
      <c r="K507" s="13"/>
      <c r="L507" s="188"/>
      <c r="M507" s="193"/>
      <c r="N507" s="194"/>
      <c r="O507" s="194"/>
      <c r="P507" s="194"/>
      <c r="Q507" s="194"/>
      <c r="R507" s="194"/>
      <c r="S507" s="194"/>
      <c r="T507" s="195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189" t="s">
        <v>164</v>
      </c>
      <c r="AU507" s="189" t="s">
        <v>84</v>
      </c>
      <c r="AV507" s="13" t="s">
        <v>163</v>
      </c>
      <c r="AW507" s="13" t="s">
        <v>34</v>
      </c>
      <c r="AX507" s="13" t="s">
        <v>84</v>
      </c>
      <c r="AY507" s="189" t="s">
        <v>158</v>
      </c>
    </row>
    <row r="508" s="2" customFormat="1" ht="16.5" customHeight="1">
      <c r="A508" s="36"/>
      <c r="B508" s="164"/>
      <c r="C508" s="165" t="s">
        <v>723</v>
      </c>
      <c r="D508" s="165" t="s">
        <v>159</v>
      </c>
      <c r="E508" s="166" t="s">
        <v>724</v>
      </c>
      <c r="F508" s="167" t="s">
        <v>725</v>
      </c>
      <c r="G508" s="168" t="s">
        <v>203</v>
      </c>
      <c r="H508" s="169">
        <v>88.140000000000001</v>
      </c>
      <c r="I508" s="170"/>
      <c r="J508" s="171">
        <f>ROUND(I508*H508,2)</f>
        <v>0</v>
      </c>
      <c r="K508" s="172"/>
      <c r="L508" s="37"/>
      <c r="M508" s="173" t="s">
        <v>1</v>
      </c>
      <c r="N508" s="174" t="s">
        <v>42</v>
      </c>
      <c r="O508" s="75"/>
      <c r="P508" s="175">
        <f>O508*H508</f>
        <v>0</v>
      </c>
      <c r="Q508" s="175">
        <v>0</v>
      </c>
      <c r="R508" s="175">
        <f>Q508*H508</f>
        <v>0</v>
      </c>
      <c r="S508" s="175">
        <v>0</v>
      </c>
      <c r="T508" s="176">
        <f>S508*H508</f>
        <v>0</v>
      </c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R508" s="177" t="s">
        <v>192</v>
      </c>
      <c r="AT508" s="177" t="s">
        <v>159</v>
      </c>
      <c r="AU508" s="177" t="s">
        <v>84</v>
      </c>
      <c r="AY508" s="17" t="s">
        <v>158</v>
      </c>
      <c r="BE508" s="178">
        <f>IF(N508="základní",J508,0)</f>
        <v>0</v>
      </c>
      <c r="BF508" s="178">
        <f>IF(N508="snížená",J508,0)</f>
        <v>0</v>
      </c>
      <c r="BG508" s="178">
        <f>IF(N508="zákl. přenesená",J508,0)</f>
        <v>0</v>
      </c>
      <c r="BH508" s="178">
        <f>IF(N508="sníž. přenesená",J508,0)</f>
        <v>0</v>
      </c>
      <c r="BI508" s="178">
        <f>IF(N508="nulová",J508,0)</f>
        <v>0</v>
      </c>
      <c r="BJ508" s="17" t="s">
        <v>84</v>
      </c>
      <c r="BK508" s="178">
        <f>ROUND(I508*H508,2)</f>
        <v>0</v>
      </c>
      <c r="BL508" s="17" t="s">
        <v>192</v>
      </c>
      <c r="BM508" s="177" t="s">
        <v>726</v>
      </c>
    </row>
    <row r="509" s="12" customFormat="1">
      <c r="A509" s="12"/>
      <c r="B509" s="179"/>
      <c r="C509" s="12"/>
      <c r="D509" s="180" t="s">
        <v>164</v>
      </c>
      <c r="E509" s="181" t="s">
        <v>1</v>
      </c>
      <c r="F509" s="182" t="s">
        <v>727</v>
      </c>
      <c r="G509" s="12"/>
      <c r="H509" s="183">
        <v>88.140000000000001</v>
      </c>
      <c r="I509" s="184"/>
      <c r="J509" s="12"/>
      <c r="K509" s="12"/>
      <c r="L509" s="179"/>
      <c r="M509" s="185"/>
      <c r="N509" s="186"/>
      <c r="O509" s="186"/>
      <c r="P509" s="186"/>
      <c r="Q509" s="186"/>
      <c r="R509" s="186"/>
      <c r="S509" s="186"/>
      <c r="T509" s="187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T509" s="181" t="s">
        <v>164</v>
      </c>
      <c r="AU509" s="181" t="s">
        <v>84</v>
      </c>
      <c r="AV509" s="12" t="s">
        <v>86</v>
      </c>
      <c r="AW509" s="12" t="s">
        <v>34</v>
      </c>
      <c r="AX509" s="12" t="s">
        <v>77</v>
      </c>
      <c r="AY509" s="181" t="s">
        <v>158</v>
      </c>
    </row>
    <row r="510" s="13" customFormat="1">
      <c r="A510" s="13"/>
      <c r="B510" s="188"/>
      <c r="C510" s="13"/>
      <c r="D510" s="180" t="s">
        <v>164</v>
      </c>
      <c r="E510" s="189" t="s">
        <v>1</v>
      </c>
      <c r="F510" s="190" t="s">
        <v>166</v>
      </c>
      <c r="G510" s="13"/>
      <c r="H510" s="191">
        <v>88.140000000000001</v>
      </c>
      <c r="I510" s="192"/>
      <c r="J510" s="13"/>
      <c r="K510" s="13"/>
      <c r="L510" s="188"/>
      <c r="M510" s="193"/>
      <c r="N510" s="194"/>
      <c r="O510" s="194"/>
      <c r="P510" s="194"/>
      <c r="Q510" s="194"/>
      <c r="R510" s="194"/>
      <c r="S510" s="194"/>
      <c r="T510" s="195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189" t="s">
        <v>164</v>
      </c>
      <c r="AU510" s="189" t="s">
        <v>84</v>
      </c>
      <c r="AV510" s="13" t="s">
        <v>163</v>
      </c>
      <c r="AW510" s="13" t="s">
        <v>34</v>
      </c>
      <c r="AX510" s="13" t="s">
        <v>84</v>
      </c>
      <c r="AY510" s="189" t="s">
        <v>158</v>
      </c>
    </row>
    <row r="511" s="2" customFormat="1" ht="24.15" customHeight="1">
      <c r="A511" s="36"/>
      <c r="B511" s="164"/>
      <c r="C511" s="165" t="s">
        <v>447</v>
      </c>
      <c r="D511" s="165" t="s">
        <v>159</v>
      </c>
      <c r="E511" s="166" t="s">
        <v>728</v>
      </c>
      <c r="F511" s="167" t="s">
        <v>729</v>
      </c>
      <c r="G511" s="168" t="s">
        <v>247</v>
      </c>
      <c r="H511" s="169">
        <v>40.829999999999998</v>
      </c>
      <c r="I511" s="170"/>
      <c r="J511" s="171">
        <f>ROUND(I511*H511,2)</f>
        <v>0</v>
      </c>
      <c r="K511" s="172"/>
      <c r="L511" s="37"/>
      <c r="M511" s="173" t="s">
        <v>1</v>
      </c>
      <c r="N511" s="174" t="s">
        <v>42</v>
      </c>
      <c r="O511" s="75"/>
      <c r="P511" s="175">
        <f>O511*H511</f>
        <v>0</v>
      </c>
      <c r="Q511" s="175">
        <v>0</v>
      </c>
      <c r="R511" s="175">
        <f>Q511*H511</f>
        <v>0</v>
      </c>
      <c r="S511" s="175">
        <v>0</v>
      </c>
      <c r="T511" s="176">
        <f>S511*H511</f>
        <v>0</v>
      </c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R511" s="177" t="s">
        <v>192</v>
      </c>
      <c r="AT511" s="177" t="s">
        <v>159</v>
      </c>
      <c r="AU511" s="177" t="s">
        <v>84</v>
      </c>
      <c r="AY511" s="17" t="s">
        <v>158</v>
      </c>
      <c r="BE511" s="178">
        <f>IF(N511="základní",J511,0)</f>
        <v>0</v>
      </c>
      <c r="BF511" s="178">
        <f>IF(N511="snížená",J511,0)</f>
        <v>0</v>
      </c>
      <c r="BG511" s="178">
        <f>IF(N511="zákl. přenesená",J511,0)</f>
        <v>0</v>
      </c>
      <c r="BH511" s="178">
        <f>IF(N511="sníž. přenesená",J511,0)</f>
        <v>0</v>
      </c>
      <c r="BI511" s="178">
        <f>IF(N511="nulová",J511,0)</f>
        <v>0</v>
      </c>
      <c r="BJ511" s="17" t="s">
        <v>84</v>
      </c>
      <c r="BK511" s="178">
        <f>ROUND(I511*H511,2)</f>
        <v>0</v>
      </c>
      <c r="BL511" s="17" t="s">
        <v>192</v>
      </c>
      <c r="BM511" s="177" t="s">
        <v>730</v>
      </c>
    </row>
    <row r="512" s="12" customFormat="1">
      <c r="A512" s="12"/>
      <c r="B512" s="179"/>
      <c r="C512" s="12"/>
      <c r="D512" s="180" t="s">
        <v>164</v>
      </c>
      <c r="E512" s="181" t="s">
        <v>1</v>
      </c>
      <c r="F512" s="182" t="s">
        <v>731</v>
      </c>
      <c r="G512" s="12"/>
      <c r="H512" s="183">
        <v>40.830000000000005</v>
      </c>
      <c r="I512" s="184"/>
      <c r="J512" s="12"/>
      <c r="K512" s="12"/>
      <c r="L512" s="179"/>
      <c r="M512" s="185"/>
      <c r="N512" s="186"/>
      <c r="O512" s="186"/>
      <c r="P512" s="186"/>
      <c r="Q512" s="186"/>
      <c r="R512" s="186"/>
      <c r="S512" s="186"/>
      <c r="T512" s="187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T512" s="181" t="s">
        <v>164</v>
      </c>
      <c r="AU512" s="181" t="s">
        <v>84</v>
      </c>
      <c r="AV512" s="12" t="s">
        <v>86</v>
      </c>
      <c r="AW512" s="12" t="s">
        <v>34</v>
      </c>
      <c r="AX512" s="12" t="s">
        <v>77</v>
      </c>
      <c r="AY512" s="181" t="s">
        <v>158</v>
      </c>
    </row>
    <row r="513" s="13" customFormat="1">
      <c r="A513" s="13"/>
      <c r="B513" s="188"/>
      <c r="C513" s="13"/>
      <c r="D513" s="180" t="s">
        <v>164</v>
      </c>
      <c r="E513" s="189" t="s">
        <v>1</v>
      </c>
      <c r="F513" s="190" t="s">
        <v>166</v>
      </c>
      <c r="G513" s="13"/>
      <c r="H513" s="191">
        <v>40.830000000000005</v>
      </c>
      <c r="I513" s="192"/>
      <c r="J513" s="13"/>
      <c r="K513" s="13"/>
      <c r="L513" s="188"/>
      <c r="M513" s="193"/>
      <c r="N513" s="194"/>
      <c r="O513" s="194"/>
      <c r="P513" s="194"/>
      <c r="Q513" s="194"/>
      <c r="R513" s="194"/>
      <c r="S513" s="194"/>
      <c r="T513" s="195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189" t="s">
        <v>164</v>
      </c>
      <c r="AU513" s="189" t="s">
        <v>84</v>
      </c>
      <c r="AV513" s="13" t="s">
        <v>163</v>
      </c>
      <c r="AW513" s="13" t="s">
        <v>34</v>
      </c>
      <c r="AX513" s="13" t="s">
        <v>84</v>
      </c>
      <c r="AY513" s="189" t="s">
        <v>158</v>
      </c>
    </row>
    <row r="514" s="2" customFormat="1" ht="16.5" customHeight="1">
      <c r="A514" s="36"/>
      <c r="B514" s="164"/>
      <c r="C514" s="165" t="s">
        <v>732</v>
      </c>
      <c r="D514" s="165" t="s">
        <v>159</v>
      </c>
      <c r="E514" s="166" t="s">
        <v>733</v>
      </c>
      <c r="F514" s="167" t="s">
        <v>734</v>
      </c>
      <c r="G514" s="168" t="s">
        <v>247</v>
      </c>
      <c r="H514" s="169">
        <v>48.996000000000002</v>
      </c>
      <c r="I514" s="170"/>
      <c r="J514" s="171">
        <f>ROUND(I514*H514,2)</f>
        <v>0</v>
      </c>
      <c r="K514" s="172"/>
      <c r="L514" s="37"/>
      <c r="M514" s="173" t="s">
        <v>1</v>
      </c>
      <c r="N514" s="174" t="s">
        <v>42</v>
      </c>
      <c r="O514" s="75"/>
      <c r="P514" s="175">
        <f>O514*H514</f>
        <v>0</v>
      </c>
      <c r="Q514" s="175">
        <v>0</v>
      </c>
      <c r="R514" s="175">
        <f>Q514*H514</f>
        <v>0</v>
      </c>
      <c r="S514" s="175">
        <v>0</v>
      </c>
      <c r="T514" s="176">
        <f>S514*H514</f>
        <v>0</v>
      </c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R514" s="177" t="s">
        <v>192</v>
      </c>
      <c r="AT514" s="177" t="s">
        <v>159</v>
      </c>
      <c r="AU514" s="177" t="s">
        <v>84</v>
      </c>
      <c r="AY514" s="17" t="s">
        <v>158</v>
      </c>
      <c r="BE514" s="178">
        <f>IF(N514="základní",J514,0)</f>
        <v>0</v>
      </c>
      <c r="BF514" s="178">
        <f>IF(N514="snížená",J514,0)</f>
        <v>0</v>
      </c>
      <c r="BG514" s="178">
        <f>IF(N514="zákl. přenesená",J514,0)</f>
        <v>0</v>
      </c>
      <c r="BH514" s="178">
        <f>IF(N514="sníž. přenesená",J514,0)</f>
        <v>0</v>
      </c>
      <c r="BI514" s="178">
        <f>IF(N514="nulová",J514,0)</f>
        <v>0</v>
      </c>
      <c r="BJ514" s="17" t="s">
        <v>84</v>
      </c>
      <c r="BK514" s="178">
        <f>ROUND(I514*H514,2)</f>
        <v>0</v>
      </c>
      <c r="BL514" s="17" t="s">
        <v>192</v>
      </c>
      <c r="BM514" s="177" t="s">
        <v>735</v>
      </c>
    </row>
    <row r="515" s="12" customFormat="1">
      <c r="A515" s="12"/>
      <c r="B515" s="179"/>
      <c r="C515" s="12"/>
      <c r="D515" s="180" t="s">
        <v>164</v>
      </c>
      <c r="E515" s="181" t="s">
        <v>1</v>
      </c>
      <c r="F515" s="182" t="s">
        <v>736</v>
      </c>
      <c r="G515" s="12"/>
      <c r="H515" s="183">
        <v>48.995999999999995</v>
      </c>
      <c r="I515" s="184"/>
      <c r="J515" s="12"/>
      <c r="K515" s="12"/>
      <c r="L515" s="179"/>
      <c r="M515" s="185"/>
      <c r="N515" s="186"/>
      <c r="O515" s="186"/>
      <c r="P515" s="186"/>
      <c r="Q515" s="186"/>
      <c r="R515" s="186"/>
      <c r="S515" s="186"/>
      <c r="T515" s="187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T515" s="181" t="s">
        <v>164</v>
      </c>
      <c r="AU515" s="181" t="s">
        <v>84</v>
      </c>
      <c r="AV515" s="12" t="s">
        <v>86</v>
      </c>
      <c r="AW515" s="12" t="s">
        <v>34</v>
      </c>
      <c r="AX515" s="12" t="s">
        <v>77</v>
      </c>
      <c r="AY515" s="181" t="s">
        <v>158</v>
      </c>
    </row>
    <row r="516" s="13" customFormat="1">
      <c r="A516" s="13"/>
      <c r="B516" s="188"/>
      <c r="C516" s="13"/>
      <c r="D516" s="180" t="s">
        <v>164</v>
      </c>
      <c r="E516" s="189" t="s">
        <v>1</v>
      </c>
      <c r="F516" s="190" t="s">
        <v>166</v>
      </c>
      <c r="G516" s="13"/>
      <c r="H516" s="191">
        <v>48.995999999999995</v>
      </c>
      <c r="I516" s="192"/>
      <c r="J516" s="13"/>
      <c r="K516" s="13"/>
      <c r="L516" s="188"/>
      <c r="M516" s="193"/>
      <c r="N516" s="194"/>
      <c r="O516" s="194"/>
      <c r="P516" s="194"/>
      <c r="Q516" s="194"/>
      <c r="R516" s="194"/>
      <c r="S516" s="194"/>
      <c r="T516" s="195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189" t="s">
        <v>164</v>
      </c>
      <c r="AU516" s="189" t="s">
        <v>84</v>
      </c>
      <c r="AV516" s="13" t="s">
        <v>163</v>
      </c>
      <c r="AW516" s="13" t="s">
        <v>34</v>
      </c>
      <c r="AX516" s="13" t="s">
        <v>84</v>
      </c>
      <c r="AY516" s="189" t="s">
        <v>158</v>
      </c>
    </row>
    <row r="517" s="2" customFormat="1" ht="21.75" customHeight="1">
      <c r="A517" s="36"/>
      <c r="B517" s="164"/>
      <c r="C517" s="165" t="s">
        <v>453</v>
      </c>
      <c r="D517" s="165" t="s">
        <v>159</v>
      </c>
      <c r="E517" s="166" t="s">
        <v>737</v>
      </c>
      <c r="F517" s="167" t="s">
        <v>738</v>
      </c>
      <c r="G517" s="168" t="s">
        <v>362</v>
      </c>
      <c r="H517" s="196"/>
      <c r="I517" s="170"/>
      <c r="J517" s="171">
        <f>ROUND(I517*H517,2)</f>
        <v>0</v>
      </c>
      <c r="K517" s="172"/>
      <c r="L517" s="37"/>
      <c r="M517" s="173" t="s">
        <v>1</v>
      </c>
      <c r="N517" s="174" t="s">
        <v>42</v>
      </c>
      <c r="O517" s="75"/>
      <c r="P517" s="175">
        <f>O517*H517</f>
        <v>0</v>
      </c>
      <c r="Q517" s="175">
        <v>0</v>
      </c>
      <c r="R517" s="175">
        <f>Q517*H517</f>
        <v>0</v>
      </c>
      <c r="S517" s="175">
        <v>0</v>
      </c>
      <c r="T517" s="176">
        <f>S517*H517</f>
        <v>0</v>
      </c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R517" s="177" t="s">
        <v>192</v>
      </c>
      <c r="AT517" s="177" t="s">
        <v>159</v>
      </c>
      <c r="AU517" s="177" t="s">
        <v>84</v>
      </c>
      <c r="AY517" s="17" t="s">
        <v>158</v>
      </c>
      <c r="BE517" s="178">
        <f>IF(N517="základní",J517,0)</f>
        <v>0</v>
      </c>
      <c r="BF517" s="178">
        <f>IF(N517="snížená",J517,0)</f>
        <v>0</v>
      </c>
      <c r="BG517" s="178">
        <f>IF(N517="zákl. přenesená",J517,0)</f>
        <v>0</v>
      </c>
      <c r="BH517" s="178">
        <f>IF(N517="sníž. přenesená",J517,0)</f>
        <v>0</v>
      </c>
      <c r="BI517" s="178">
        <f>IF(N517="nulová",J517,0)</f>
        <v>0</v>
      </c>
      <c r="BJ517" s="17" t="s">
        <v>84</v>
      </c>
      <c r="BK517" s="178">
        <f>ROUND(I517*H517,2)</f>
        <v>0</v>
      </c>
      <c r="BL517" s="17" t="s">
        <v>192</v>
      </c>
      <c r="BM517" s="177" t="s">
        <v>739</v>
      </c>
    </row>
    <row r="518" s="11" customFormat="1" ht="25.92" customHeight="1">
      <c r="A518" s="11"/>
      <c r="B518" s="153"/>
      <c r="C518" s="11"/>
      <c r="D518" s="154" t="s">
        <v>76</v>
      </c>
      <c r="E518" s="155" t="s">
        <v>740</v>
      </c>
      <c r="F518" s="155" t="s">
        <v>741</v>
      </c>
      <c r="G518" s="11"/>
      <c r="H518" s="11"/>
      <c r="I518" s="156"/>
      <c r="J518" s="157">
        <f>BK518</f>
        <v>0</v>
      </c>
      <c r="K518" s="11"/>
      <c r="L518" s="153"/>
      <c r="M518" s="158"/>
      <c r="N518" s="159"/>
      <c r="O518" s="159"/>
      <c r="P518" s="160">
        <f>SUM(P519:P528)</f>
        <v>0</v>
      </c>
      <c r="Q518" s="159"/>
      <c r="R518" s="160">
        <f>SUM(R519:R528)</f>
        <v>0</v>
      </c>
      <c r="S518" s="159"/>
      <c r="T518" s="161">
        <f>SUM(T519:T528)</f>
        <v>0</v>
      </c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R518" s="154" t="s">
        <v>86</v>
      </c>
      <c r="AT518" s="162" t="s">
        <v>76</v>
      </c>
      <c r="AU518" s="162" t="s">
        <v>77</v>
      </c>
      <c r="AY518" s="154" t="s">
        <v>158</v>
      </c>
      <c r="BK518" s="163">
        <f>SUM(BK519:BK528)</f>
        <v>0</v>
      </c>
    </row>
    <row r="519" s="2" customFormat="1" ht="16.5" customHeight="1">
      <c r="A519" s="36"/>
      <c r="B519" s="164"/>
      <c r="C519" s="165" t="s">
        <v>742</v>
      </c>
      <c r="D519" s="165" t="s">
        <v>159</v>
      </c>
      <c r="E519" s="166" t="s">
        <v>743</v>
      </c>
      <c r="F519" s="167" t="s">
        <v>744</v>
      </c>
      <c r="G519" s="168" t="s">
        <v>203</v>
      </c>
      <c r="H519" s="169">
        <v>498.65499999999997</v>
      </c>
      <c r="I519" s="170"/>
      <c r="J519" s="171">
        <f>ROUND(I519*H519,2)</f>
        <v>0</v>
      </c>
      <c r="K519" s="172"/>
      <c r="L519" s="37"/>
      <c r="M519" s="173" t="s">
        <v>1</v>
      </c>
      <c r="N519" s="174" t="s">
        <v>42</v>
      </c>
      <c r="O519" s="75"/>
      <c r="P519" s="175">
        <f>O519*H519</f>
        <v>0</v>
      </c>
      <c r="Q519" s="175">
        <v>0</v>
      </c>
      <c r="R519" s="175">
        <f>Q519*H519</f>
        <v>0</v>
      </c>
      <c r="S519" s="175">
        <v>0</v>
      </c>
      <c r="T519" s="176">
        <f>S519*H519</f>
        <v>0</v>
      </c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R519" s="177" t="s">
        <v>192</v>
      </c>
      <c r="AT519" s="177" t="s">
        <v>159</v>
      </c>
      <c r="AU519" s="177" t="s">
        <v>84</v>
      </c>
      <c r="AY519" s="17" t="s">
        <v>158</v>
      </c>
      <c r="BE519" s="178">
        <f>IF(N519="základní",J519,0)</f>
        <v>0</v>
      </c>
      <c r="BF519" s="178">
        <f>IF(N519="snížená",J519,0)</f>
        <v>0</v>
      </c>
      <c r="BG519" s="178">
        <f>IF(N519="zákl. přenesená",J519,0)</f>
        <v>0</v>
      </c>
      <c r="BH519" s="178">
        <f>IF(N519="sníž. přenesená",J519,0)</f>
        <v>0</v>
      </c>
      <c r="BI519" s="178">
        <f>IF(N519="nulová",J519,0)</f>
        <v>0</v>
      </c>
      <c r="BJ519" s="17" t="s">
        <v>84</v>
      </c>
      <c r="BK519" s="178">
        <f>ROUND(I519*H519,2)</f>
        <v>0</v>
      </c>
      <c r="BL519" s="17" t="s">
        <v>192</v>
      </c>
      <c r="BM519" s="177" t="s">
        <v>745</v>
      </c>
    </row>
    <row r="520" s="12" customFormat="1">
      <c r="A520" s="12"/>
      <c r="B520" s="179"/>
      <c r="C520" s="12"/>
      <c r="D520" s="180" t="s">
        <v>164</v>
      </c>
      <c r="E520" s="181" t="s">
        <v>1</v>
      </c>
      <c r="F520" s="182" t="s">
        <v>77</v>
      </c>
      <c r="G520" s="12"/>
      <c r="H520" s="183">
        <v>0</v>
      </c>
      <c r="I520" s="184"/>
      <c r="J520" s="12"/>
      <c r="K520" s="12"/>
      <c r="L520" s="179"/>
      <c r="M520" s="185"/>
      <c r="N520" s="186"/>
      <c r="O520" s="186"/>
      <c r="P520" s="186"/>
      <c r="Q520" s="186"/>
      <c r="R520" s="186"/>
      <c r="S520" s="186"/>
      <c r="T520" s="187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T520" s="181" t="s">
        <v>164</v>
      </c>
      <c r="AU520" s="181" t="s">
        <v>84</v>
      </c>
      <c r="AV520" s="12" t="s">
        <v>86</v>
      </c>
      <c r="AW520" s="12" t="s">
        <v>34</v>
      </c>
      <c r="AX520" s="12" t="s">
        <v>77</v>
      </c>
      <c r="AY520" s="181" t="s">
        <v>158</v>
      </c>
    </row>
    <row r="521" s="12" customFormat="1">
      <c r="A521" s="12"/>
      <c r="B521" s="179"/>
      <c r="C521" s="12"/>
      <c r="D521" s="180" t="s">
        <v>164</v>
      </c>
      <c r="E521" s="181" t="s">
        <v>1</v>
      </c>
      <c r="F521" s="182" t="s">
        <v>746</v>
      </c>
      <c r="G521" s="12"/>
      <c r="H521" s="183">
        <v>498.65499999999997</v>
      </c>
      <c r="I521" s="184"/>
      <c r="J521" s="12"/>
      <c r="K521" s="12"/>
      <c r="L521" s="179"/>
      <c r="M521" s="185"/>
      <c r="N521" s="186"/>
      <c r="O521" s="186"/>
      <c r="P521" s="186"/>
      <c r="Q521" s="186"/>
      <c r="R521" s="186"/>
      <c r="S521" s="186"/>
      <c r="T521" s="187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T521" s="181" t="s">
        <v>164</v>
      </c>
      <c r="AU521" s="181" t="s">
        <v>84</v>
      </c>
      <c r="AV521" s="12" t="s">
        <v>86</v>
      </c>
      <c r="AW521" s="12" t="s">
        <v>34</v>
      </c>
      <c r="AX521" s="12" t="s">
        <v>77</v>
      </c>
      <c r="AY521" s="181" t="s">
        <v>158</v>
      </c>
    </row>
    <row r="522" s="13" customFormat="1">
      <c r="A522" s="13"/>
      <c r="B522" s="188"/>
      <c r="C522" s="13"/>
      <c r="D522" s="180" t="s">
        <v>164</v>
      </c>
      <c r="E522" s="189" t="s">
        <v>1</v>
      </c>
      <c r="F522" s="190" t="s">
        <v>166</v>
      </c>
      <c r="G522" s="13"/>
      <c r="H522" s="191">
        <v>498.65499999999997</v>
      </c>
      <c r="I522" s="192"/>
      <c r="J522" s="13"/>
      <c r="K522" s="13"/>
      <c r="L522" s="188"/>
      <c r="M522" s="193"/>
      <c r="N522" s="194"/>
      <c r="O522" s="194"/>
      <c r="P522" s="194"/>
      <c r="Q522" s="194"/>
      <c r="R522" s="194"/>
      <c r="S522" s="194"/>
      <c r="T522" s="195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189" t="s">
        <v>164</v>
      </c>
      <c r="AU522" s="189" t="s">
        <v>84</v>
      </c>
      <c r="AV522" s="13" t="s">
        <v>163</v>
      </c>
      <c r="AW522" s="13" t="s">
        <v>34</v>
      </c>
      <c r="AX522" s="13" t="s">
        <v>84</v>
      </c>
      <c r="AY522" s="189" t="s">
        <v>158</v>
      </c>
    </row>
    <row r="523" s="2" customFormat="1" ht="24.15" customHeight="1">
      <c r="A523" s="36"/>
      <c r="B523" s="164"/>
      <c r="C523" s="165" t="s">
        <v>747</v>
      </c>
      <c r="D523" s="165" t="s">
        <v>159</v>
      </c>
      <c r="E523" s="166" t="s">
        <v>748</v>
      </c>
      <c r="F523" s="167" t="s">
        <v>749</v>
      </c>
      <c r="G523" s="168" t="s">
        <v>203</v>
      </c>
      <c r="H523" s="169">
        <v>102.7</v>
      </c>
      <c r="I523" s="170"/>
      <c r="J523" s="171">
        <f>ROUND(I523*H523,2)</f>
        <v>0</v>
      </c>
      <c r="K523" s="172"/>
      <c r="L523" s="37"/>
      <c r="M523" s="173" t="s">
        <v>1</v>
      </c>
      <c r="N523" s="174" t="s">
        <v>42</v>
      </c>
      <c r="O523" s="75"/>
      <c r="P523" s="175">
        <f>O523*H523</f>
        <v>0</v>
      </c>
      <c r="Q523" s="175">
        <v>0</v>
      </c>
      <c r="R523" s="175">
        <f>Q523*H523</f>
        <v>0</v>
      </c>
      <c r="S523" s="175">
        <v>0</v>
      </c>
      <c r="T523" s="176">
        <f>S523*H523</f>
        <v>0</v>
      </c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R523" s="177" t="s">
        <v>192</v>
      </c>
      <c r="AT523" s="177" t="s">
        <v>159</v>
      </c>
      <c r="AU523" s="177" t="s">
        <v>84</v>
      </c>
      <c r="AY523" s="17" t="s">
        <v>158</v>
      </c>
      <c r="BE523" s="178">
        <f>IF(N523="základní",J523,0)</f>
        <v>0</v>
      </c>
      <c r="BF523" s="178">
        <f>IF(N523="snížená",J523,0)</f>
        <v>0</v>
      </c>
      <c r="BG523" s="178">
        <f>IF(N523="zákl. přenesená",J523,0)</f>
        <v>0</v>
      </c>
      <c r="BH523" s="178">
        <f>IF(N523="sníž. přenesená",J523,0)</f>
        <v>0</v>
      </c>
      <c r="BI523" s="178">
        <f>IF(N523="nulová",J523,0)</f>
        <v>0</v>
      </c>
      <c r="BJ523" s="17" t="s">
        <v>84</v>
      </c>
      <c r="BK523" s="178">
        <f>ROUND(I523*H523,2)</f>
        <v>0</v>
      </c>
      <c r="BL523" s="17" t="s">
        <v>192</v>
      </c>
      <c r="BM523" s="177" t="s">
        <v>750</v>
      </c>
    </row>
    <row r="524" s="12" customFormat="1">
      <c r="A524" s="12"/>
      <c r="B524" s="179"/>
      <c r="C524" s="12"/>
      <c r="D524" s="180" t="s">
        <v>164</v>
      </c>
      <c r="E524" s="181" t="s">
        <v>1</v>
      </c>
      <c r="F524" s="182" t="s">
        <v>330</v>
      </c>
      <c r="G524" s="12"/>
      <c r="H524" s="183">
        <v>102.7</v>
      </c>
      <c r="I524" s="184"/>
      <c r="J524" s="12"/>
      <c r="K524" s="12"/>
      <c r="L524" s="179"/>
      <c r="M524" s="185"/>
      <c r="N524" s="186"/>
      <c r="O524" s="186"/>
      <c r="P524" s="186"/>
      <c r="Q524" s="186"/>
      <c r="R524" s="186"/>
      <c r="S524" s="186"/>
      <c r="T524" s="187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T524" s="181" t="s">
        <v>164</v>
      </c>
      <c r="AU524" s="181" t="s">
        <v>84</v>
      </c>
      <c r="AV524" s="12" t="s">
        <v>86</v>
      </c>
      <c r="AW524" s="12" t="s">
        <v>34</v>
      </c>
      <c r="AX524" s="12" t="s">
        <v>77</v>
      </c>
      <c r="AY524" s="181" t="s">
        <v>158</v>
      </c>
    </row>
    <row r="525" s="13" customFormat="1">
      <c r="A525" s="13"/>
      <c r="B525" s="188"/>
      <c r="C525" s="13"/>
      <c r="D525" s="180" t="s">
        <v>164</v>
      </c>
      <c r="E525" s="189" t="s">
        <v>1</v>
      </c>
      <c r="F525" s="190" t="s">
        <v>166</v>
      </c>
      <c r="G525" s="13"/>
      <c r="H525" s="191">
        <v>102.7</v>
      </c>
      <c r="I525" s="192"/>
      <c r="J525" s="13"/>
      <c r="K525" s="13"/>
      <c r="L525" s="188"/>
      <c r="M525" s="193"/>
      <c r="N525" s="194"/>
      <c r="O525" s="194"/>
      <c r="P525" s="194"/>
      <c r="Q525" s="194"/>
      <c r="R525" s="194"/>
      <c r="S525" s="194"/>
      <c r="T525" s="195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189" t="s">
        <v>164</v>
      </c>
      <c r="AU525" s="189" t="s">
        <v>84</v>
      </c>
      <c r="AV525" s="13" t="s">
        <v>163</v>
      </c>
      <c r="AW525" s="13" t="s">
        <v>34</v>
      </c>
      <c r="AX525" s="13" t="s">
        <v>84</v>
      </c>
      <c r="AY525" s="189" t="s">
        <v>158</v>
      </c>
    </row>
    <row r="526" s="2" customFormat="1" ht="21.75" customHeight="1">
      <c r="A526" s="36"/>
      <c r="B526" s="164"/>
      <c r="C526" s="165" t="s">
        <v>751</v>
      </c>
      <c r="D526" s="165" t="s">
        <v>159</v>
      </c>
      <c r="E526" s="166" t="s">
        <v>752</v>
      </c>
      <c r="F526" s="167" t="s">
        <v>753</v>
      </c>
      <c r="G526" s="168" t="s">
        <v>203</v>
      </c>
      <c r="H526" s="169">
        <v>997.30999999999995</v>
      </c>
      <c r="I526" s="170"/>
      <c r="J526" s="171">
        <f>ROUND(I526*H526,2)</f>
        <v>0</v>
      </c>
      <c r="K526" s="172"/>
      <c r="L526" s="37"/>
      <c r="M526" s="173" t="s">
        <v>1</v>
      </c>
      <c r="N526" s="174" t="s">
        <v>42</v>
      </c>
      <c r="O526" s="75"/>
      <c r="P526" s="175">
        <f>O526*H526</f>
        <v>0</v>
      </c>
      <c r="Q526" s="175">
        <v>0</v>
      </c>
      <c r="R526" s="175">
        <f>Q526*H526</f>
        <v>0</v>
      </c>
      <c r="S526" s="175">
        <v>0</v>
      </c>
      <c r="T526" s="176">
        <f>S526*H526</f>
        <v>0</v>
      </c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R526" s="177" t="s">
        <v>192</v>
      </c>
      <c r="AT526" s="177" t="s">
        <v>159</v>
      </c>
      <c r="AU526" s="177" t="s">
        <v>84</v>
      </c>
      <c r="AY526" s="17" t="s">
        <v>158</v>
      </c>
      <c r="BE526" s="178">
        <f>IF(N526="základní",J526,0)</f>
        <v>0</v>
      </c>
      <c r="BF526" s="178">
        <f>IF(N526="snížená",J526,0)</f>
        <v>0</v>
      </c>
      <c r="BG526" s="178">
        <f>IF(N526="zákl. přenesená",J526,0)</f>
        <v>0</v>
      </c>
      <c r="BH526" s="178">
        <f>IF(N526="sníž. přenesená",J526,0)</f>
        <v>0</v>
      </c>
      <c r="BI526" s="178">
        <f>IF(N526="nulová",J526,0)</f>
        <v>0</v>
      </c>
      <c r="BJ526" s="17" t="s">
        <v>84</v>
      </c>
      <c r="BK526" s="178">
        <f>ROUND(I526*H526,2)</f>
        <v>0</v>
      </c>
      <c r="BL526" s="17" t="s">
        <v>192</v>
      </c>
      <c r="BM526" s="177" t="s">
        <v>754</v>
      </c>
    </row>
    <row r="527" s="12" customFormat="1">
      <c r="A527" s="12"/>
      <c r="B527" s="179"/>
      <c r="C527" s="12"/>
      <c r="D527" s="180" t="s">
        <v>164</v>
      </c>
      <c r="E527" s="181" t="s">
        <v>1</v>
      </c>
      <c r="F527" s="182" t="s">
        <v>755</v>
      </c>
      <c r="G527" s="12"/>
      <c r="H527" s="183">
        <v>997.30999999999995</v>
      </c>
      <c r="I527" s="184"/>
      <c r="J527" s="12"/>
      <c r="K527" s="12"/>
      <c r="L527" s="179"/>
      <c r="M527" s="185"/>
      <c r="N527" s="186"/>
      <c r="O527" s="186"/>
      <c r="P527" s="186"/>
      <c r="Q527" s="186"/>
      <c r="R527" s="186"/>
      <c r="S527" s="186"/>
      <c r="T527" s="187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T527" s="181" t="s">
        <v>164</v>
      </c>
      <c r="AU527" s="181" t="s">
        <v>84</v>
      </c>
      <c r="AV527" s="12" t="s">
        <v>86</v>
      </c>
      <c r="AW527" s="12" t="s">
        <v>34</v>
      </c>
      <c r="AX527" s="12" t="s">
        <v>77</v>
      </c>
      <c r="AY527" s="181" t="s">
        <v>158</v>
      </c>
    </row>
    <row r="528" s="13" customFormat="1">
      <c r="A528" s="13"/>
      <c r="B528" s="188"/>
      <c r="C528" s="13"/>
      <c r="D528" s="180" t="s">
        <v>164</v>
      </c>
      <c r="E528" s="189" t="s">
        <v>1</v>
      </c>
      <c r="F528" s="190" t="s">
        <v>166</v>
      </c>
      <c r="G528" s="13"/>
      <c r="H528" s="191">
        <v>997.30999999999995</v>
      </c>
      <c r="I528" s="192"/>
      <c r="J528" s="13"/>
      <c r="K528" s="13"/>
      <c r="L528" s="188"/>
      <c r="M528" s="193"/>
      <c r="N528" s="194"/>
      <c r="O528" s="194"/>
      <c r="P528" s="194"/>
      <c r="Q528" s="194"/>
      <c r="R528" s="194"/>
      <c r="S528" s="194"/>
      <c r="T528" s="195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189" t="s">
        <v>164</v>
      </c>
      <c r="AU528" s="189" t="s">
        <v>84</v>
      </c>
      <c r="AV528" s="13" t="s">
        <v>163</v>
      </c>
      <c r="AW528" s="13" t="s">
        <v>34</v>
      </c>
      <c r="AX528" s="13" t="s">
        <v>84</v>
      </c>
      <c r="AY528" s="189" t="s">
        <v>158</v>
      </c>
    </row>
    <row r="529" s="11" customFormat="1" ht="25.92" customHeight="1">
      <c r="A529" s="11"/>
      <c r="B529" s="153"/>
      <c r="C529" s="11"/>
      <c r="D529" s="154" t="s">
        <v>76</v>
      </c>
      <c r="E529" s="155" t="s">
        <v>756</v>
      </c>
      <c r="F529" s="155" t="s">
        <v>757</v>
      </c>
      <c r="G529" s="11"/>
      <c r="H529" s="11"/>
      <c r="I529" s="156"/>
      <c r="J529" s="157">
        <f>BK529</f>
        <v>0</v>
      </c>
      <c r="K529" s="11"/>
      <c r="L529" s="153"/>
      <c r="M529" s="158"/>
      <c r="N529" s="159"/>
      <c r="O529" s="159"/>
      <c r="P529" s="160">
        <f>P530</f>
        <v>0</v>
      </c>
      <c r="Q529" s="159"/>
      <c r="R529" s="160">
        <f>R530</f>
        <v>0</v>
      </c>
      <c r="S529" s="159"/>
      <c r="T529" s="161">
        <f>T530</f>
        <v>0</v>
      </c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R529" s="154" t="s">
        <v>86</v>
      </c>
      <c r="AT529" s="162" t="s">
        <v>76</v>
      </c>
      <c r="AU529" s="162" t="s">
        <v>77</v>
      </c>
      <c r="AY529" s="154" t="s">
        <v>158</v>
      </c>
      <c r="BK529" s="163">
        <f>BK530</f>
        <v>0</v>
      </c>
    </row>
    <row r="530" s="2" customFormat="1" ht="16.5" customHeight="1">
      <c r="A530" s="36"/>
      <c r="B530" s="164"/>
      <c r="C530" s="165" t="s">
        <v>758</v>
      </c>
      <c r="D530" s="165" t="s">
        <v>159</v>
      </c>
      <c r="E530" s="166" t="s">
        <v>759</v>
      </c>
      <c r="F530" s="167" t="s">
        <v>760</v>
      </c>
      <c r="G530" s="168" t="s">
        <v>579</v>
      </c>
      <c r="H530" s="169">
        <v>1</v>
      </c>
      <c r="I530" s="170"/>
      <c r="J530" s="171">
        <f>ROUND(I530*H530,2)</f>
        <v>0</v>
      </c>
      <c r="K530" s="172"/>
      <c r="L530" s="37"/>
      <c r="M530" s="173" t="s">
        <v>1</v>
      </c>
      <c r="N530" s="174" t="s">
        <v>42</v>
      </c>
      <c r="O530" s="75"/>
      <c r="P530" s="175">
        <f>O530*H530</f>
        <v>0</v>
      </c>
      <c r="Q530" s="175">
        <v>0</v>
      </c>
      <c r="R530" s="175">
        <f>Q530*H530</f>
        <v>0</v>
      </c>
      <c r="S530" s="175">
        <v>0</v>
      </c>
      <c r="T530" s="176">
        <f>S530*H530</f>
        <v>0</v>
      </c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R530" s="177" t="s">
        <v>192</v>
      </c>
      <c r="AT530" s="177" t="s">
        <v>159</v>
      </c>
      <c r="AU530" s="177" t="s">
        <v>84</v>
      </c>
      <c r="AY530" s="17" t="s">
        <v>158</v>
      </c>
      <c r="BE530" s="178">
        <f>IF(N530="základní",J530,0)</f>
        <v>0</v>
      </c>
      <c r="BF530" s="178">
        <f>IF(N530="snížená",J530,0)</f>
        <v>0</v>
      </c>
      <c r="BG530" s="178">
        <f>IF(N530="zákl. přenesená",J530,0)</f>
        <v>0</v>
      </c>
      <c r="BH530" s="178">
        <f>IF(N530="sníž. přenesená",J530,0)</f>
        <v>0</v>
      </c>
      <c r="BI530" s="178">
        <f>IF(N530="nulová",J530,0)</f>
        <v>0</v>
      </c>
      <c r="BJ530" s="17" t="s">
        <v>84</v>
      </c>
      <c r="BK530" s="178">
        <f>ROUND(I530*H530,2)</f>
        <v>0</v>
      </c>
      <c r="BL530" s="17" t="s">
        <v>192</v>
      </c>
      <c r="BM530" s="177" t="s">
        <v>761</v>
      </c>
    </row>
    <row r="531" s="11" customFormat="1" ht="25.92" customHeight="1">
      <c r="A531" s="11"/>
      <c r="B531" s="153"/>
      <c r="C531" s="11"/>
      <c r="D531" s="154" t="s">
        <v>76</v>
      </c>
      <c r="E531" s="155" t="s">
        <v>762</v>
      </c>
      <c r="F531" s="155" t="s">
        <v>763</v>
      </c>
      <c r="G531" s="11"/>
      <c r="H531" s="11"/>
      <c r="I531" s="156"/>
      <c r="J531" s="157">
        <f>BK531</f>
        <v>0</v>
      </c>
      <c r="K531" s="11"/>
      <c r="L531" s="153"/>
      <c r="M531" s="158"/>
      <c r="N531" s="159"/>
      <c r="O531" s="159"/>
      <c r="P531" s="160">
        <f>SUM(P532:P541)</f>
        <v>0</v>
      </c>
      <c r="Q531" s="159"/>
      <c r="R531" s="160">
        <f>SUM(R532:R541)</f>
        <v>0</v>
      </c>
      <c r="S531" s="159"/>
      <c r="T531" s="161">
        <f>SUM(T532:T541)</f>
        <v>0</v>
      </c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R531" s="154" t="s">
        <v>84</v>
      </c>
      <c r="AT531" s="162" t="s">
        <v>76</v>
      </c>
      <c r="AU531" s="162" t="s">
        <v>77</v>
      </c>
      <c r="AY531" s="154" t="s">
        <v>158</v>
      </c>
      <c r="BK531" s="163">
        <f>SUM(BK532:BK541)</f>
        <v>0</v>
      </c>
    </row>
    <row r="532" s="2" customFormat="1" ht="16.5" customHeight="1">
      <c r="A532" s="36"/>
      <c r="B532" s="164"/>
      <c r="C532" s="165" t="s">
        <v>764</v>
      </c>
      <c r="D532" s="165" t="s">
        <v>159</v>
      </c>
      <c r="E532" s="166" t="s">
        <v>765</v>
      </c>
      <c r="F532" s="167" t="s">
        <v>766</v>
      </c>
      <c r="G532" s="168" t="s">
        <v>767</v>
      </c>
      <c r="H532" s="169">
        <v>1</v>
      </c>
      <c r="I532" s="170"/>
      <c r="J532" s="171">
        <f>ROUND(I532*H532,2)</f>
        <v>0</v>
      </c>
      <c r="K532" s="172"/>
      <c r="L532" s="37"/>
      <c r="M532" s="173" t="s">
        <v>1</v>
      </c>
      <c r="N532" s="174" t="s">
        <v>42</v>
      </c>
      <c r="O532" s="75"/>
      <c r="P532" s="175">
        <f>O532*H532</f>
        <v>0</v>
      </c>
      <c r="Q532" s="175">
        <v>0</v>
      </c>
      <c r="R532" s="175">
        <f>Q532*H532</f>
        <v>0</v>
      </c>
      <c r="S532" s="175">
        <v>0</v>
      </c>
      <c r="T532" s="176">
        <f>S532*H532</f>
        <v>0</v>
      </c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R532" s="177" t="s">
        <v>163</v>
      </c>
      <c r="AT532" s="177" t="s">
        <v>159</v>
      </c>
      <c r="AU532" s="177" t="s">
        <v>84</v>
      </c>
      <c r="AY532" s="17" t="s">
        <v>158</v>
      </c>
      <c r="BE532" s="178">
        <f>IF(N532="základní",J532,0)</f>
        <v>0</v>
      </c>
      <c r="BF532" s="178">
        <f>IF(N532="snížená",J532,0)</f>
        <v>0</v>
      </c>
      <c r="BG532" s="178">
        <f>IF(N532="zákl. přenesená",J532,0)</f>
        <v>0</v>
      </c>
      <c r="BH532" s="178">
        <f>IF(N532="sníž. přenesená",J532,0)</f>
        <v>0</v>
      </c>
      <c r="BI532" s="178">
        <f>IF(N532="nulová",J532,0)</f>
        <v>0</v>
      </c>
      <c r="BJ532" s="17" t="s">
        <v>84</v>
      </c>
      <c r="BK532" s="178">
        <f>ROUND(I532*H532,2)</f>
        <v>0</v>
      </c>
      <c r="BL532" s="17" t="s">
        <v>163</v>
      </c>
      <c r="BM532" s="177" t="s">
        <v>768</v>
      </c>
    </row>
    <row r="533" s="2" customFormat="1" ht="16.5" customHeight="1">
      <c r="A533" s="36"/>
      <c r="B533" s="164"/>
      <c r="C533" s="165" t="s">
        <v>769</v>
      </c>
      <c r="D533" s="165" t="s">
        <v>159</v>
      </c>
      <c r="E533" s="166" t="s">
        <v>770</v>
      </c>
      <c r="F533" s="167" t="s">
        <v>771</v>
      </c>
      <c r="G533" s="168" t="s">
        <v>767</v>
      </c>
      <c r="H533" s="169">
        <v>1</v>
      </c>
      <c r="I533" s="170"/>
      <c r="J533" s="171">
        <f>ROUND(I533*H533,2)</f>
        <v>0</v>
      </c>
      <c r="K533" s="172"/>
      <c r="L533" s="37"/>
      <c r="M533" s="173" t="s">
        <v>1</v>
      </c>
      <c r="N533" s="174" t="s">
        <v>42</v>
      </c>
      <c r="O533" s="75"/>
      <c r="P533" s="175">
        <f>O533*H533</f>
        <v>0</v>
      </c>
      <c r="Q533" s="175">
        <v>0</v>
      </c>
      <c r="R533" s="175">
        <f>Q533*H533</f>
        <v>0</v>
      </c>
      <c r="S533" s="175">
        <v>0</v>
      </c>
      <c r="T533" s="176">
        <f>S533*H533</f>
        <v>0</v>
      </c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R533" s="177" t="s">
        <v>163</v>
      </c>
      <c r="AT533" s="177" t="s">
        <v>159</v>
      </c>
      <c r="AU533" s="177" t="s">
        <v>84</v>
      </c>
      <c r="AY533" s="17" t="s">
        <v>158</v>
      </c>
      <c r="BE533" s="178">
        <f>IF(N533="základní",J533,0)</f>
        <v>0</v>
      </c>
      <c r="BF533" s="178">
        <f>IF(N533="snížená",J533,0)</f>
        <v>0</v>
      </c>
      <c r="BG533" s="178">
        <f>IF(N533="zákl. přenesená",J533,0)</f>
        <v>0</v>
      </c>
      <c r="BH533" s="178">
        <f>IF(N533="sníž. přenesená",J533,0)</f>
        <v>0</v>
      </c>
      <c r="BI533" s="178">
        <f>IF(N533="nulová",J533,0)</f>
        <v>0</v>
      </c>
      <c r="BJ533" s="17" t="s">
        <v>84</v>
      </c>
      <c r="BK533" s="178">
        <f>ROUND(I533*H533,2)</f>
        <v>0</v>
      </c>
      <c r="BL533" s="17" t="s">
        <v>163</v>
      </c>
      <c r="BM533" s="177" t="s">
        <v>772</v>
      </c>
    </row>
    <row r="534" s="2" customFormat="1" ht="16.5" customHeight="1">
      <c r="A534" s="36"/>
      <c r="B534" s="164"/>
      <c r="C534" s="165" t="s">
        <v>773</v>
      </c>
      <c r="D534" s="165" t="s">
        <v>159</v>
      </c>
      <c r="E534" s="166" t="s">
        <v>774</v>
      </c>
      <c r="F534" s="167" t="s">
        <v>775</v>
      </c>
      <c r="G534" s="168" t="s">
        <v>767</v>
      </c>
      <c r="H534" s="169">
        <v>1</v>
      </c>
      <c r="I534" s="170"/>
      <c r="J534" s="171">
        <f>ROUND(I534*H534,2)</f>
        <v>0</v>
      </c>
      <c r="K534" s="172"/>
      <c r="L534" s="37"/>
      <c r="M534" s="173" t="s">
        <v>1</v>
      </c>
      <c r="N534" s="174" t="s">
        <v>42</v>
      </c>
      <c r="O534" s="75"/>
      <c r="P534" s="175">
        <f>O534*H534</f>
        <v>0</v>
      </c>
      <c r="Q534" s="175">
        <v>0</v>
      </c>
      <c r="R534" s="175">
        <f>Q534*H534</f>
        <v>0</v>
      </c>
      <c r="S534" s="175">
        <v>0</v>
      </c>
      <c r="T534" s="176">
        <f>S534*H534</f>
        <v>0</v>
      </c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R534" s="177" t="s">
        <v>163</v>
      </c>
      <c r="AT534" s="177" t="s">
        <v>159</v>
      </c>
      <c r="AU534" s="177" t="s">
        <v>84</v>
      </c>
      <c r="AY534" s="17" t="s">
        <v>158</v>
      </c>
      <c r="BE534" s="178">
        <f>IF(N534="základní",J534,0)</f>
        <v>0</v>
      </c>
      <c r="BF534" s="178">
        <f>IF(N534="snížená",J534,0)</f>
        <v>0</v>
      </c>
      <c r="BG534" s="178">
        <f>IF(N534="zákl. přenesená",J534,0)</f>
        <v>0</v>
      </c>
      <c r="BH534" s="178">
        <f>IF(N534="sníž. přenesená",J534,0)</f>
        <v>0</v>
      </c>
      <c r="BI534" s="178">
        <f>IF(N534="nulová",J534,0)</f>
        <v>0</v>
      </c>
      <c r="BJ534" s="17" t="s">
        <v>84</v>
      </c>
      <c r="BK534" s="178">
        <f>ROUND(I534*H534,2)</f>
        <v>0</v>
      </c>
      <c r="BL534" s="17" t="s">
        <v>163</v>
      </c>
      <c r="BM534" s="177" t="s">
        <v>776</v>
      </c>
    </row>
    <row r="535" s="2" customFormat="1" ht="16.5" customHeight="1">
      <c r="A535" s="36"/>
      <c r="B535" s="164"/>
      <c r="C535" s="165" t="s">
        <v>458</v>
      </c>
      <c r="D535" s="165" t="s">
        <v>159</v>
      </c>
      <c r="E535" s="166" t="s">
        <v>777</v>
      </c>
      <c r="F535" s="167" t="s">
        <v>778</v>
      </c>
      <c r="G535" s="168" t="s">
        <v>767</v>
      </c>
      <c r="H535" s="169">
        <v>1</v>
      </c>
      <c r="I535" s="170"/>
      <c r="J535" s="171">
        <f>ROUND(I535*H535,2)</f>
        <v>0</v>
      </c>
      <c r="K535" s="172"/>
      <c r="L535" s="37"/>
      <c r="M535" s="173" t="s">
        <v>1</v>
      </c>
      <c r="N535" s="174" t="s">
        <v>42</v>
      </c>
      <c r="O535" s="75"/>
      <c r="P535" s="175">
        <f>O535*H535</f>
        <v>0</v>
      </c>
      <c r="Q535" s="175">
        <v>0</v>
      </c>
      <c r="R535" s="175">
        <f>Q535*H535</f>
        <v>0</v>
      </c>
      <c r="S535" s="175">
        <v>0</v>
      </c>
      <c r="T535" s="176">
        <f>S535*H535</f>
        <v>0</v>
      </c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R535" s="177" t="s">
        <v>163</v>
      </c>
      <c r="AT535" s="177" t="s">
        <v>159</v>
      </c>
      <c r="AU535" s="177" t="s">
        <v>84</v>
      </c>
      <c r="AY535" s="17" t="s">
        <v>158</v>
      </c>
      <c r="BE535" s="178">
        <f>IF(N535="základní",J535,0)</f>
        <v>0</v>
      </c>
      <c r="BF535" s="178">
        <f>IF(N535="snížená",J535,0)</f>
        <v>0</v>
      </c>
      <c r="BG535" s="178">
        <f>IF(N535="zákl. přenesená",J535,0)</f>
        <v>0</v>
      </c>
      <c r="BH535" s="178">
        <f>IF(N535="sníž. přenesená",J535,0)</f>
        <v>0</v>
      </c>
      <c r="BI535" s="178">
        <f>IF(N535="nulová",J535,0)</f>
        <v>0</v>
      </c>
      <c r="BJ535" s="17" t="s">
        <v>84</v>
      </c>
      <c r="BK535" s="178">
        <f>ROUND(I535*H535,2)</f>
        <v>0</v>
      </c>
      <c r="BL535" s="17" t="s">
        <v>163</v>
      </c>
      <c r="BM535" s="177" t="s">
        <v>779</v>
      </c>
    </row>
    <row r="536" s="2" customFormat="1" ht="16.5" customHeight="1">
      <c r="A536" s="36"/>
      <c r="B536" s="164"/>
      <c r="C536" s="165" t="s">
        <v>780</v>
      </c>
      <c r="D536" s="165" t="s">
        <v>159</v>
      </c>
      <c r="E536" s="166" t="s">
        <v>781</v>
      </c>
      <c r="F536" s="167" t="s">
        <v>782</v>
      </c>
      <c r="G536" s="168" t="s">
        <v>767</v>
      </c>
      <c r="H536" s="169">
        <v>1</v>
      </c>
      <c r="I536" s="170"/>
      <c r="J536" s="171">
        <f>ROUND(I536*H536,2)</f>
        <v>0</v>
      </c>
      <c r="K536" s="172"/>
      <c r="L536" s="37"/>
      <c r="M536" s="173" t="s">
        <v>1</v>
      </c>
      <c r="N536" s="174" t="s">
        <v>42</v>
      </c>
      <c r="O536" s="75"/>
      <c r="P536" s="175">
        <f>O536*H536</f>
        <v>0</v>
      </c>
      <c r="Q536" s="175">
        <v>0</v>
      </c>
      <c r="R536" s="175">
        <f>Q536*H536</f>
        <v>0</v>
      </c>
      <c r="S536" s="175">
        <v>0</v>
      </c>
      <c r="T536" s="176">
        <f>S536*H536</f>
        <v>0</v>
      </c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R536" s="177" t="s">
        <v>163</v>
      </c>
      <c r="AT536" s="177" t="s">
        <v>159</v>
      </c>
      <c r="AU536" s="177" t="s">
        <v>84</v>
      </c>
      <c r="AY536" s="17" t="s">
        <v>158</v>
      </c>
      <c r="BE536" s="178">
        <f>IF(N536="základní",J536,0)</f>
        <v>0</v>
      </c>
      <c r="BF536" s="178">
        <f>IF(N536="snížená",J536,0)</f>
        <v>0</v>
      </c>
      <c r="BG536" s="178">
        <f>IF(N536="zákl. přenesená",J536,0)</f>
        <v>0</v>
      </c>
      <c r="BH536" s="178">
        <f>IF(N536="sníž. přenesená",J536,0)</f>
        <v>0</v>
      </c>
      <c r="BI536" s="178">
        <f>IF(N536="nulová",J536,0)</f>
        <v>0</v>
      </c>
      <c r="BJ536" s="17" t="s">
        <v>84</v>
      </c>
      <c r="BK536" s="178">
        <f>ROUND(I536*H536,2)</f>
        <v>0</v>
      </c>
      <c r="BL536" s="17" t="s">
        <v>163</v>
      </c>
      <c r="BM536" s="177" t="s">
        <v>783</v>
      </c>
    </row>
    <row r="537" s="2" customFormat="1" ht="16.5" customHeight="1">
      <c r="A537" s="36"/>
      <c r="B537" s="164"/>
      <c r="C537" s="165" t="s">
        <v>463</v>
      </c>
      <c r="D537" s="165" t="s">
        <v>159</v>
      </c>
      <c r="E537" s="166" t="s">
        <v>784</v>
      </c>
      <c r="F537" s="167" t="s">
        <v>785</v>
      </c>
      <c r="G537" s="168" t="s">
        <v>767</v>
      </c>
      <c r="H537" s="169">
        <v>1</v>
      </c>
      <c r="I537" s="170"/>
      <c r="J537" s="171">
        <f>ROUND(I537*H537,2)</f>
        <v>0</v>
      </c>
      <c r="K537" s="172"/>
      <c r="L537" s="37"/>
      <c r="M537" s="173" t="s">
        <v>1</v>
      </c>
      <c r="N537" s="174" t="s">
        <v>42</v>
      </c>
      <c r="O537" s="75"/>
      <c r="P537" s="175">
        <f>O537*H537</f>
        <v>0</v>
      </c>
      <c r="Q537" s="175">
        <v>0</v>
      </c>
      <c r="R537" s="175">
        <f>Q537*H537</f>
        <v>0</v>
      </c>
      <c r="S537" s="175">
        <v>0</v>
      </c>
      <c r="T537" s="176">
        <f>S537*H537</f>
        <v>0</v>
      </c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R537" s="177" t="s">
        <v>163</v>
      </c>
      <c r="AT537" s="177" t="s">
        <v>159</v>
      </c>
      <c r="AU537" s="177" t="s">
        <v>84</v>
      </c>
      <c r="AY537" s="17" t="s">
        <v>158</v>
      </c>
      <c r="BE537" s="178">
        <f>IF(N537="základní",J537,0)</f>
        <v>0</v>
      </c>
      <c r="BF537" s="178">
        <f>IF(N537="snížená",J537,0)</f>
        <v>0</v>
      </c>
      <c r="BG537" s="178">
        <f>IF(N537="zákl. přenesená",J537,0)</f>
        <v>0</v>
      </c>
      <c r="BH537" s="178">
        <f>IF(N537="sníž. přenesená",J537,0)</f>
        <v>0</v>
      </c>
      <c r="BI537" s="178">
        <f>IF(N537="nulová",J537,0)</f>
        <v>0</v>
      </c>
      <c r="BJ537" s="17" t="s">
        <v>84</v>
      </c>
      <c r="BK537" s="178">
        <f>ROUND(I537*H537,2)</f>
        <v>0</v>
      </c>
      <c r="BL537" s="17" t="s">
        <v>163</v>
      </c>
      <c r="BM537" s="177" t="s">
        <v>786</v>
      </c>
    </row>
    <row r="538" s="2" customFormat="1" ht="16.5" customHeight="1">
      <c r="A538" s="36"/>
      <c r="B538" s="164"/>
      <c r="C538" s="165" t="s">
        <v>787</v>
      </c>
      <c r="D538" s="165" t="s">
        <v>159</v>
      </c>
      <c r="E538" s="166" t="s">
        <v>788</v>
      </c>
      <c r="F538" s="167" t="s">
        <v>789</v>
      </c>
      <c r="G538" s="168" t="s">
        <v>767</v>
      </c>
      <c r="H538" s="169">
        <v>1</v>
      </c>
      <c r="I538" s="170"/>
      <c r="J538" s="171">
        <f>ROUND(I538*H538,2)</f>
        <v>0</v>
      </c>
      <c r="K538" s="172"/>
      <c r="L538" s="37"/>
      <c r="M538" s="173" t="s">
        <v>1</v>
      </c>
      <c r="N538" s="174" t="s">
        <v>42</v>
      </c>
      <c r="O538" s="75"/>
      <c r="P538" s="175">
        <f>O538*H538</f>
        <v>0</v>
      </c>
      <c r="Q538" s="175">
        <v>0</v>
      </c>
      <c r="R538" s="175">
        <f>Q538*H538</f>
        <v>0</v>
      </c>
      <c r="S538" s="175">
        <v>0</v>
      </c>
      <c r="T538" s="176">
        <f>S538*H538</f>
        <v>0</v>
      </c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R538" s="177" t="s">
        <v>163</v>
      </c>
      <c r="AT538" s="177" t="s">
        <v>159</v>
      </c>
      <c r="AU538" s="177" t="s">
        <v>84</v>
      </c>
      <c r="AY538" s="17" t="s">
        <v>158</v>
      </c>
      <c r="BE538" s="178">
        <f>IF(N538="základní",J538,0)</f>
        <v>0</v>
      </c>
      <c r="BF538" s="178">
        <f>IF(N538="snížená",J538,0)</f>
        <v>0</v>
      </c>
      <c r="BG538" s="178">
        <f>IF(N538="zákl. přenesená",J538,0)</f>
        <v>0</v>
      </c>
      <c r="BH538" s="178">
        <f>IF(N538="sníž. přenesená",J538,0)</f>
        <v>0</v>
      </c>
      <c r="BI538" s="178">
        <f>IF(N538="nulová",J538,0)</f>
        <v>0</v>
      </c>
      <c r="BJ538" s="17" t="s">
        <v>84</v>
      </c>
      <c r="BK538" s="178">
        <f>ROUND(I538*H538,2)</f>
        <v>0</v>
      </c>
      <c r="BL538" s="17" t="s">
        <v>163</v>
      </c>
      <c r="BM538" s="177" t="s">
        <v>790</v>
      </c>
    </row>
    <row r="539" s="2" customFormat="1" ht="16.5" customHeight="1">
      <c r="A539" s="36"/>
      <c r="B539" s="164"/>
      <c r="C539" s="165" t="s">
        <v>466</v>
      </c>
      <c r="D539" s="165" t="s">
        <v>159</v>
      </c>
      <c r="E539" s="166" t="s">
        <v>791</v>
      </c>
      <c r="F539" s="167" t="s">
        <v>792</v>
      </c>
      <c r="G539" s="168" t="s">
        <v>767</v>
      </c>
      <c r="H539" s="169">
        <v>1</v>
      </c>
      <c r="I539" s="170"/>
      <c r="J539" s="171">
        <f>ROUND(I539*H539,2)</f>
        <v>0</v>
      </c>
      <c r="K539" s="172"/>
      <c r="L539" s="37"/>
      <c r="M539" s="173" t="s">
        <v>1</v>
      </c>
      <c r="N539" s="174" t="s">
        <v>42</v>
      </c>
      <c r="O539" s="75"/>
      <c r="P539" s="175">
        <f>O539*H539</f>
        <v>0</v>
      </c>
      <c r="Q539" s="175">
        <v>0</v>
      </c>
      <c r="R539" s="175">
        <f>Q539*H539</f>
        <v>0</v>
      </c>
      <c r="S539" s="175">
        <v>0</v>
      </c>
      <c r="T539" s="176">
        <f>S539*H539</f>
        <v>0</v>
      </c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R539" s="177" t="s">
        <v>163</v>
      </c>
      <c r="AT539" s="177" t="s">
        <v>159</v>
      </c>
      <c r="AU539" s="177" t="s">
        <v>84</v>
      </c>
      <c r="AY539" s="17" t="s">
        <v>158</v>
      </c>
      <c r="BE539" s="178">
        <f>IF(N539="základní",J539,0)</f>
        <v>0</v>
      </c>
      <c r="BF539" s="178">
        <f>IF(N539="snížená",J539,0)</f>
        <v>0</v>
      </c>
      <c r="BG539" s="178">
        <f>IF(N539="zákl. přenesená",J539,0)</f>
        <v>0</v>
      </c>
      <c r="BH539" s="178">
        <f>IF(N539="sníž. přenesená",J539,0)</f>
        <v>0</v>
      </c>
      <c r="BI539" s="178">
        <f>IF(N539="nulová",J539,0)</f>
        <v>0</v>
      </c>
      <c r="BJ539" s="17" t="s">
        <v>84</v>
      </c>
      <c r="BK539" s="178">
        <f>ROUND(I539*H539,2)</f>
        <v>0</v>
      </c>
      <c r="BL539" s="17" t="s">
        <v>163</v>
      </c>
      <c r="BM539" s="177" t="s">
        <v>793</v>
      </c>
    </row>
    <row r="540" s="2" customFormat="1" ht="16.5" customHeight="1">
      <c r="A540" s="36"/>
      <c r="B540" s="164"/>
      <c r="C540" s="165" t="s">
        <v>794</v>
      </c>
      <c r="D540" s="165" t="s">
        <v>159</v>
      </c>
      <c r="E540" s="166" t="s">
        <v>795</v>
      </c>
      <c r="F540" s="167" t="s">
        <v>796</v>
      </c>
      <c r="G540" s="168" t="s">
        <v>767</v>
      </c>
      <c r="H540" s="169">
        <v>1</v>
      </c>
      <c r="I540" s="170"/>
      <c r="J540" s="171">
        <f>ROUND(I540*H540,2)</f>
        <v>0</v>
      </c>
      <c r="K540" s="172"/>
      <c r="L540" s="37"/>
      <c r="M540" s="173" t="s">
        <v>1</v>
      </c>
      <c r="N540" s="174" t="s">
        <v>42</v>
      </c>
      <c r="O540" s="75"/>
      <c r="P540" s="175">
        <f>O540*H540</f>
        <v>0</v>
      </c>
      <c r="Q540" s="175">
        <v>0</v>
      </c>
      <c r="R540" s="175">
        <f>Q540*H540</f>
        <v>0</v>
      </c>
      <c r="S540" s="175">
        <v>0</v>
      </c>
      <c r="T540" s="176">
        <f>S540*H540</f>
        <v>0</v>
      </c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R540" s="177" t="s">
        <v>163</v>
      </c>
      <c r="AT540" s="177" t="s">
        <v>159</v>
      </c>
      <c r="AU540" s="177" t="s">
        <v>84</v>
      </c>
      <c r="AY540" s="17" t="s">
        <v>158</v>
      </c>
      <c r="BE540" s="178">
        <f>IF(N540="základní",J540,0)</f>
        <v>0</v>
      </c>
      <c r="BF540" s="178">
        <f>IF(N540="snížená",J540,0)</f>
        <v>0</v>
      </c>
      <c r="BG540" s="178">
        <f>IF(N540="zákl. přenesená",J540,0)</f>
        <v>0</v>
      </c>
      <c r="BH540" s="178">
        <f>IF(N540="sníž. přenesená",J540,0)</f>
        <v>0</v>
      </c>
      <c r="BI540" s="178">
        <f>IF(N540="nulová",J540,0)</f>
        <v>0</v>
      </c>
      <c r="BJ540" s="17" t="s">
        <v>84</v>
      </c>
      <c r="BK540" s="178">
        <f>ROUND(I540*H540,2)</f>
        <v>0</v>
      </c>
      <c r="BL540" s="17" t="s">
        <v>163</v>
      </c>
      <c r="BM540" s="177" t="s">
        <v>797</v>
      </c>
    </row>
    <row r="541" s="2" customFormat="1" ht="16.5" customHeight="1">
      <c r="A541" s="36"/>
      <c r="B541" s="164"/>
      <c r="C541" s="165" t="s">
        <v>471</v>
      </c>
      <c r="D541" s="165" t="s">
        <v>159</v>
      </c>
      <c r="E541" s="166" t="s">
        <v>798</v>
      </c>
      <c r="F541" s="167" t="s">
        <v>799</v>
      </c>
      <c r="G541" s="168" t="s">
        <v>767</v>
      </c>
      <c r="H541" s="169">
        <v>1</v>
      </c>
      <c r="I541" s="170"/>
      <c r="J541" s="171">
        <f>ROUND(I541*H541,2)</f>
        <v>0</v>
      </c>
      <c r="K541" s="172"/>
      <c r="L541" s="37"/>
      <c r="M541" s="208" t="s">
        <v>1</v>
      </c>
      <c r="N541" s="209" t="s">
        <v>42</v>
      </c>
      <c r="O541" s="210"/>
      <c r="P541" s="211">
        <f>O541*H541</f>
        <v>0</v>
      </c>
      <c r="Q541" s="211">
        <v>0</v>
      </c>
      <c r="R541" s="211">
        <f>Q541*H541</f>
        <v>0</v>
      </c>
      <c r="S541" s="211">
        <v>0</v>
      </c>
      <c r="T541" s="212">
        <f>S541*H541</f>
        <v>0</v>
      </c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R541" s="177" t="s">
        <v>163</v>
      </c>
      <c r="AT541" s="177" t="s">
        <v>159</v>
      </c>
      <c r="AU541" s="177" t="s">
        <v>84</v>
      </c>
      <c r="AY541" s="17" t="s">
        <v>158</v>
      </c>
      <c r="BE541" s="178">
        <f>IF(N541="základní",J541,0)</f>
        <v>0</v>
      </c>
      <c r="BF541" s="178">
        <f>IF(N541="snížená",J541,0)</f>
        <v>0</v>
      </c>
      <c r="BG541" s="178">
        <f>IF(N541="zákl. přenesená",J541,0)</f>
        <v>0</v>
      </c>
      <c r="BH541" s="178">
        <f>IF(N541="sníž. přenesená",J541,0)</f>
        <v>0</v>
      </c>
      <c r="BI541" s="178">
        <f>IF(N541="nulová",J541,0)</f>
        <v>0</v>
      </c>
      <c r="BJ541" s="17" t="s">
        <v>84</v>
      </c>
      <c r="BK541" s="178">
        <f>ROUND(I541*H541,2)</f>
        <v>0</v>
      </c>
      <c r="BL541" s="17" t="s">
        <v>163</v>
      </c>
      <c r="BM541" s="177" t="s">
        <v>800</v>
      </c>
    </row>
    <row r="542" s="2" customFormat="1" ht="6.96" customHeight="1">
      <c r="A542" s="36"/>
      <c r="B542" s="58"/>
      <c r="C542" s="59"/>
      <c r="D542" s="59"/>
      <c r="E542" s="59"/>
      <c r="F542" s="59"/>
      <c r="G542" s="59"/>
      <c r="H542" s="59"/>
      <c r="I542" s="59"/>
      <c r="J542" s="59"/>
      <c r="K542" s="59"/>
      <c r="L542" s="37"/>
      <c r="M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</row>
  </sheetData>
  <autoFilter ref="C140:K541"/>
  <mergeCells count="9">
    <mergeCell ref="E7:H7"/>
    <mergeCell ref="E9:H9"/>
    <mergeCell ref="E18:H18"/>
    <mergeCell ref="E27:H27"/>
    <mergeCell ref="E85:H85"/>
    <mergeCell ref="E87:H87"/>
    <mergeCell ref="E131:H131"/>
    <mergeCell ref="E133:H13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="1" customFormat="1" ht="24.96" customHeight="1">
      <c r="B4" s="20"/>
      <c r="D4" s="21" t="s">
        <v>111</v>
      </c>
      <c r="L4" s="20"/>
      <c r="M4" s="118" t="s">
        <v>10</v>
      </c>
      <c r="AT4" s="17" t="s">
        <v>3</v>
      </c>
    </row>
    <row r="5" s="1" customFormat="1" ht="6.96" customHeight="1">
      <c r="B5" s="20"/>
      <c r="L5" s="20"/>
    </row>
    <row r="6" s="1" customFormat="1" ht="12" customHeight="1">
      <c r="B6" s="20"/>
      <c r="D6" s="30" t="s">
        <v>16</v>
      </c>
      <c r="L6" s="20"/>
    </row>
    <row r="7" s="1" customFormat="1" ht="16.5" customHeight="1">
      <c r="B7" s="20"/>
      <c r="E7" s="119" t="str">
        <f>'Rekapitulace stavby'!K6</f>
        <v>Dětská skupina, p.č.st 24/1 a p.č. 39/6 v k.ú. Nišovice</v>
      </c>
      <c r="F7" s="30"/>
      <c r="G7" s="30"/>
      <c r="H7" s="30"/>
      <c r="L7" s="20"/>
    </row>
    <row r="8" s="2" customFormat="1" ht="12" customHeight="1">
      <c r="A8" s="36"/>
      <c r="B8" s="37"/>
      <c r="C8" s="36"/>
      <c r="D8" s="30" t="s">
        <v>112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30" customHeight="1">
      <c r="A9" s="36"/>
      <c r="B9" s="37"/>
      <c r="C9" s="36"/>
      <c r="D9" s="36"/>
      <c r="E9" s="65" t="s">
        <v>801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30" t="s">
        <v>18</v>
      </c>
      <c r="E11" s="36"/>
      <c r="F11" s="25" t="s">
        <v>1</v>
      </c>
      <c r="G11" s="36"/>
      <c r="H11" s="36"/>
      <c r="I11" s="30" t="s">
        <v>19</v>
      </c>
      <c r="J11" s="25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20</v>
      </c>
      <c r="E12" s="36"/>
      <c r="F12" s="25" t="s">
        <v>21</v>
      </c>
      <c r="G12" s="36"/>
      <c r="H12" s="36"/>
      <c r="I12" s="30" t="s">
        <v>22</v>
      </c>
      <c r="J12" s="67" t="str">
        <f>'Rekapitulace stavby'!AN8</f>
        <v>5. 3. 2025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24</v>
      </c>
      <c r="E14" s="36"/>
      <c r="F14" s="36"/>
      <c r="G14" s="36"/>
      <c r="H14" s="36"/>
      <c r="I14" s="30" t="s">
        <v>25</v>
      </c>
      <c r="J14" s="25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5" t="s">
        <v>26</v>
      </c>
      <c r="F15" s="36"/>
      <c r="G15" s="36"/>
      <c r="H15" s="36"/>
      <c r="I15" s="30" t="s">
        <v>27</v>
      </c>
      <c r="J15" s="25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30" t="s">
        <v>28</v>
      </c>
      <c r="E17" s="36"/>
      <c r="F17" s="36"/>
      <c r="G17" s="36"/>
      <c r="H17" s="36"/>
      <c r="I17" s="30" t="s">
        <v>25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30" t="s">
        <v>27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30" t="s">
        <v>30</v>
      </c>
      <c r="E20" s="36"/>
      <c r="F20" s="36"/>
      <c r="G20" s="36"/>
      <c r="H20" s="36"/>
      <c r="I20" s="30" t="s">
        <v>25</v>
      </c>
      <c r="J20" s="25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5" t="s">
        <v>31</v>
      </c>
      <c r="F21" s="36"/>
      <c r="G21" s="36"/>
      <c r="H21" s="36"/>
      <c r="I21" s="30" t="s">
        <v>27</v>
      </c>
      <c r="J21" s="25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30" t="s">
        <v>32</v>
      </c>
      <c r="E23" s="36"/>
      <c r="F23" s="36"/>
      <c r="G23" s="36"/>
      <c r="H23" s="36"/>
      <c r="I23" s="30" t="s">
        <v>25</v>
      </c>
      <c r="J23" s="25" t="str">
        <f>IF('Rekapitulace stavby'!AN19="","",'Rekapitulace stavby'!AN19)</f>
        <v/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5" t="str">
        <f>IF('Rekapitulace stavby'!E20="","",'Rekapitulace stavby'!E20)</f>
        <v xml:space="preserve"> </v>
      </c>
      <c r="F24" s="36"/>
      <c r="G24" s="36"/>
      <c r="H24" s="36"/>
      <c r="I24" s="30" t="s">
        <v>27</v>
      </c>
      <c r="J24" s="25" t="str">
        <f>IF('Rekapitulace stavby'!AN20="","",'Rekapitulace stavby'!AN20)</f>
        <v/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30" t="s">
        <v>35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20"/>
      <c r="B27" s="121"/>
      <c r="C27" s="120"/>
      <c r="D27" s="120"/>
      <c r="E27" s="34" t="s">
        <v>1</v>
      </c>
      <c r="F27" s="34"/>
      <c r="G27" s="34"/>
      <c r="H27" s="34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37"/>
      <c r="C30" s="36"/>
      <c r="D30" s="123" t="s">
        <v>37</v>
      </c>
      <c r="E30" s="36"/>
      <c r="F30" s="36"/>
      <c r="G30" s="36"/>
      <c r="H30" s="36"/>
      <c r="I30" s="36"/>
      <c r="J30" s="94">
        <f>ROUND(J126,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8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6"/>
      <c r="F32" s="41" t="s">
        <v>39</v>
      </c>
      <c r="G32" s="36"/>
      <c r="H32" s="36"/>
      <c r="I32" s="41" t="s">
        <v>38</v>
      </c>
      <c r="J32" s="41" t="s">
        <v>40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124" t="s">
        <v>41</v>
      </c>
      <c r="E33" s="30" t="s">
        <v>42</v>
      </c>
      <c r="F33" s="125">
        <f>ROUND((SUM(BE126:BE241)),  2)</f>
        <v>0</v>
      </c>
      <c r="G33" s="36"/>
      <c r="H33" s="36"/>
      <c r="I33" s="126">
        <v>0.20999999999999999</v>
      </c>
      <c r="J33" s="125">
        <f>ROUND(((SUM(BE126:BE241))*I33),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0" t="s">
        <v>43</v>
      </c>
      <c r="F34" s="125">
        <f>ROUND((SUM(BF126:BF241)),  2)</f>
        <v>0</v>
      </c>
      <c r="G34" s="36"/>
      <c r="H34" s="36"/>
      <c r="I34" s="126">
        <v>0.12</v>
      </c>
      <c r="J34" s="125">
        <f>ROUND(((SUM(BF126:BF241))*I34),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44</v>
      </c>
      <c r="F35" s="125">
        <f>ROUND((SUM(BG126:BG241)),  2)</f>
        <v>0</v>
      </c>
      <c r="G35" s="36"/>
      <c r="H35" s="36"/>
      <c r="I35" s="126">
        <v>0.20999999999999999</v>
      </c>
      <c r="J35" s="125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45</v>
      </c>
      <c r="F36" s="125">
        <f>ROUND((SUM(BH126:BH241)),  2)</f>
        <v>0</v>
      </c>
      <c r="G36" s="36"/>
      <c r="H36" s="36"/>
      <c r="I36" s="126">
        <v>0.12</v>
      </c>
      <c r="J36" s="125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46</v>
      </c>
      <c r="F37" s="125">
        <f>ROUND((SUM(BI126:BI241)),  2)</f>
        <v>0</v>
      </c>
      <c r="G37" s="36"/>
      <c r="H37" s="36"/>
      <c r="I37" s="126">
        <v>0</v>
      </c>
      <c r="J37" s="125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37"/>
      <c r="C39" s="127"/>
      <c r="D39" s="128" t="s">
        <v>47</v>
      </c>
      <c r="E39" s="79"/>
      <c r="F39" s="79"/>
      <c r="G39" s="129" t="s">
        <v>48</v>
      </c>
      <c r="H39" s="130" t="s">
        <v>49</v>
      </c>
      <c r="I39" s="79"/>
      <c r="J39" s="131">
        <f>SUM(J30:J37)</f>
        <v>0</v>
      </c>
      <c r="K39" s="132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53"/>
      <c r="D50" s="54" t="s">
        <v>50</v>
      </c>
      <c r="E50" s="55"/>
      <c r="F50" s="55"/>
      <c r="G50" s="54" t="s">
        <v>51</v>
      </c>
      <c r="H50" s="55"/>
      <c r="I50" s="55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52</v>
      </c>
      <c r="E61" s="39"/>
      <c r="F61" s="133" t="s">
        <v>53</v>
      </c>
      <c r="G61" s="56" t="s">
        <v>52</v>
      </c>
      <c r="H61" s="39"/>
      <c r="I61" s="39"/>
      <c r="J61" s="134" t="s">
        <v>53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54</v>
      </c>
      <c r="E65" s="57"/>
      <c r="F65" s="57"/>
      <c r="G65" s="54" t="s">
        <v>55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52</v>
      </c>
      <c r="E76" s="39"/>
      <c r="F76" s="133" t="s">
        <v>53</v>
      </c>
      <c r="G76" s="56" t="s">
        <v>52</v>
      </c>
      <c r="H76" s="39"/>
      <c r="I76" s="39"/>
      <c r="J76" s="134" t="s">
        <v>53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114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19" t="str">
        <f>E7</f>
        <v>Dětská skupina, p.č.st 24/1 a p.č. 39/6 v k.ú. Nišovice</v>
      </c>
      <c r="F85" s="30"/>
      <c r="G85" s="30"/>
      <c r="H85" s="30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112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30" customHeight="1">
      <c r="A87" s="36"/>
      <c r="B87" s="37"/>
      <c r="C87" s="36"/>
      <c r="D87" s="36"/>
      <c r="E87" s="65" t="str">
        <f>E9</f>
        <v>DS_Nisovice_pripoj - DS_Nisovice_pripojka_vodovodu a kanalizace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6"/>
      <c r="E89" s="36"/>
      <c r="F89" s="25" t="str">
        <f>F12</f>
        <v>p.č.st 24/1 a p.č. 39/6 v k.ú. Nišovice</v>
      </c>
      <c r="G89" s="36"/>
      <c r="H89" s="36"/>
      <c r="I89" s="30" t="s">
        <v>22</v>
      </c>
      <c r="J89" s="67" t="str">
        <f>IF(J12="","",J12)</f>
        <v>5. 3. 2025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6"/>
      <c r="E91" s="36"/>
      <c r="F91" s="25" t="str">
        <f>E15</f>
        <v>Obec Nišovice</v>
      </c>
      <c r="G91" s="36"/>
      <c r="H91" s="36"/>
      <c r="I91" s="30" t="s">
        <v>30</v>
      </c>
      <c r="J91" s="34" t="str">
        <f>E21</f>
        <v>Ing. Pavel Drobil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28</v>
      </c>
      <c r="D92" s="36"/>
      <c r="E92" s="36"/>
      <c r="F92" s="25" t="str">
        <f>IF(E18="","",E18)</f>
        <v>Vyplň údaj</v>
      </c>
      <c r="G92" s="36"/>
      <c r="H92" s="36"/>
      <c r="I92" s="30" t="s">
        <v>32</v>
      </c>
      <c r="J92" s="34" t="str">
        <f>E24</f>
        <v xml:space="preserve"> 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35" t="s">
        <v>115</v>
      </c>
      <c r="D94" s="127"/>
      <c r="E94" s="127"/>
      <c r="F94" s="127"/>
      <c r="G94" s="127"/>
      <c r="H94" s="127"/>
      <c r="I94" s="127"/>
      <c r="J94" s="136" t="s">
        <v>116</v>
      </c>
      <c r="K94" s="127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37" t="s">
        <v>117</v>
      </c>
      <c r="D96" s="36"/>
      <c r="E96" s="36"/>
      <c r="F96" s="36"/>
      <c r="G96" s="36"/>
      <c r="H96" s="36"/>
      <c r="I96" s="36"/>
      <c r="J96" s="94">
        <f>J126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7" t="s">
        <v>118</v>
      </c>
    </row>
    <row r="97" s="9" customFormat="1" ht="24.96" customHeight="1">
      <c r="A97" s="9"/>
      <c r="B97" s="138"/>
      <c r="C97" s="9"/>
      <c r="D97" s="139" t="s">
        <v>802</v>
      </c>
      <c r="E97" s="140"/>
      <c r="F97" s="140"/>
      <c r="G97" s="140"/>
      <c r="H97" s="140"/>
      <c r="I97" s="140"/>
      <c r="J97" s="141">
        <f>J127</f>
        <v>0</v>
      </c>
      <c r="K97" s="9"/>
      <c r="L97" s="13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38"/>
      <c r="C98" s="9"/>
      <c r="D98" s="139" t="s">
        <v>803</v>
      </c>
      <c r="E98" s="140"/>
      <c r="F98" s="140"/>
      <c r="G98" s="140"/>
      <c r="H98" s="140"/>
      <c r="I98" s="140"/>
      <c r="J98" s="141">
        <f>J169</f>
        <v>0</v>
      </c>
      <c r="K98" s="9"/>
      <c r="L98" s="138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38"/>
      <c r="C99" s="9"/>
      <c r="D99" s="139" t="s">
        <v>804</v>
      </c>
      <c r="E99" s="140"/>
      <c r="F99" s="140"/>
      <c r="G99" s="140"/>
      <c r="H99" s="140"/>
      <c r="I99" s="140"/>
      <c r="J99" s="141">
        <f>J174</f>
        <v>0</v>
      </c>
      <c r="K99" s="9"/>
      <c r="L99" s="13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38"/>
      <c r="C100" s="9"/>
      <c r="D100" s="139" t="s">
        <v>805</v>
      </c>
      <c r="E100" s="140"/>
      <c r="F100" s="140"/>
      <c r="G100" s="140"/>
      <c r="H100" s="140"/>
      <c r="I100" s="140"/>
      <c r="J100" s="141">
        <f>J187</f>
        <v>0</v>
      </c>
      <c r="K100" s="9"/>
      <c r="L100" s="138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38"/>
      <c r="C101" s="9"/>
      <c r="D101" s="139" t="s">
        <v>806</v>
      </c>
      <c r="E101" s="140"/>
      <c r="F101" s="140"/>
      <c r="G101" s="140"/>
      <c r="H101" s="140"/>
      <c r="I101" s="140"/>
      <c r="J101" s="141">
        <f>J218</f>
        <v>0</v>
      </c>
      <c r="K101" s="9"/>
      <c r="L101" s="138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38"/>
      <c r="C102" s="9"/>
      <c r="D102" s="139" t="s">
        <v>807</v>
      </c>
      <c r="E102" s="140"/>
      <c r="F102" s="140"/>
      <c r="G102" s="140"/>
      <c r="H102" s="140"/>
      <c r="I102" s="140"/>
      <c r="J102" s="141">
        <f>J225</f>
        <v>0</v>
      </c>
      <c r="K102" s="9"/>
      <c r="L102" s="138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38"/>
      <c r="C103" s="9"/>
      <c r="D103" s="139" t="s">
        <v>808</v>
      </c>
      <c r="E103" s="140"/>
      <c r="F103" s="140"/>
      <c r="G103" s="140"/>
      <c r="H103" s="140"/>
      <c r="I103" s="140"/>
      <c r="J103" s="141">
        <f>J227</f>
        <v>0</v>
      </c>
      <c r="K103" s="9"/>
      <c r="L103" s="138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38"/>
      <c r="C104" s="9"/>
      <c r="D104" s="139" t="s">
        <v>809</v>
      </c>
      <c r="E104" s="140"/>
      <c r="F104" s="140"/>
      <c r="G104" s="140"/>
      <c r="H104" s="140"/>
      <c r="I104" s="140"/>
      <c r="J104" s="141">
        <f>J229</f>
        <v>0</v>
      </c>
      <c r="K104" s="9"/>
      <c r="L104" s="138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38"/>
      <c r="C105" s="9"/>
      <c r="D105" s="139" t="s">
        <v>810</v>
      </c>
      <c r="E105" s="140"/>
      <c r="F105" s="140"/>
      <c r="G105" s="140"/>
      <c r="H105" s="140"/>
      <c r="I105" s="140"/>
      <c r="J105" s="141">
        <f>J235</f>
        <v>0</v>
      </c>
      <c r="K105" s="9"/>
      <c r="L105" s="138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38"/>
      <c r="C106" s="9"/>
      <c r="D106" s="139" t="s">
        <v>811</v>
      </c>
      <c r="E106" s="140"/>
      <c r="F106" s="140"/>
      <c r="G106" s="140"/>
      <c r="H106" s="140"/>
      <c r="I106" s="140"/>
      <c r="J106" s="141">
        <f>J241</f>
        <v>0</v>
      </c>
      <c r="K106" s="9"/>
      <c r="L106" s="138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6"/>
      <c r="B107" s="37"/>
      <c r="C107" s="36"/>
      <c r="D107" s="36"/>
      <c r="E107" s="36"/>
      <c r="F107" s="36"/>
      <c r="G107" s="36"/>
      <c r="H107" s="36"/>
      <c r="I107" s="36"/>
      <c r="J107" s="36"/>
      <c r="K107" s="36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6.96" customHeight="1">
      <c r="A108" s="36"/>
      <c r="B108" s="58"/>
      <c r="C108" s="59"/>
      <c r="D108" s="59"/>
      <c r="E108" s="59"/>
      <c r="F108" s="59"/>
      <c r="G108" s="59"/>
      <c r="H108" s="59"/>
      <c r="I108" s="59"/>
      <c r="J108" s="59"/>
      <c r="K108" s="59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12" s="2" customFormat="1" ht="6.96" customHeight="1">
      <c r="A112" s="36"/>
      <c r="B112" s="60"/>
      <c r="C112" s="61"/>
      <c r="D112" s="61"/>
      <c r="E112" s="61"/>
      <c r="F112" s="61"/>
      <c r="G112" s="61"/>
      <c r="H112" s="61"/>
      <c r="I112" s="61"/>
      <c r="J112" s="61"/>
      <c r="K112" s="61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24.96" customHeight="1">
      <c r="A113" s="36"/>
      <c r="B113" s="37"/>
      <c r="C113" s="21" t="s">
        <v>144</v>
      </c>
      <c r="D113" s="36"/>
      <c r="E113" s="36"/>
      <c r="F113" s="36"/>
      <c r="G113" s="36"/>
      <c r="H113" s="36"/>
      <c r="I113" s="36"/>
      <c r="J113" s="36"/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6.96" customHeight="1">
      <c r="A114" s="36"/>
      <c r="B114" s="37"/>
      <c r="C114" s="36"/>
      <c r="D114" s="36"/>
      <c r="E114" s="36"/>
      <c r="F114" s="36"/>
      <c r="G114" s="36"/>
      <c r="H114" s="36"/>
      <c r="I114" s="36"/>
      <c r="J114" s="36"/>
      <c r="K114" s="36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2" customHeight="1">
      <c r="A115" s="36"/>
      <c r="B115" s="37"/>
      <c r="C115" s="30" t="s">
        <v>16</v>
      </c>
      <c r="D115" s="36"/>
      <c r="E115" s="36"/>
      <c r="F115" s="36"/>
      <c r="G115" s="36"/>
      <c r="H115" s="36"/>
      <c r="I115" s="36"/>
      <c r="J115" s="36"/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6.5" customHeight="1">
      <c r="A116" s="36"/>
      <c r="B116" s="37"/>
      <c r="C116" s="36"/>
      <c r="D116" s="36"/>
      <c r="E116" s="119" t="str">
        <f>E7</f>
        <v>Dětská skupina, p.č.st 24/1 a p.č. 39/6 v k.ú. Nišovice</v>
      </c>
      <c r="F116" s="30"/>
      <c r="G116" s="30"/>
      <c r="H116" s="30"/>
      <c r="I116" s="36"/>
      <c r="J116" s="36"/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2" customHeight="1">
      <c r="A117" s="36"/>
      <c r="B117" s="37"/>
      <c r="C117" s="30" t="s">
        <v>112</v>
      </c>
      <c r="D117" s="36"/>
      <c r="E117" s="36"/>
      <c r="F117" s="36"/>
      <c r="G117" s="36"/>
      <c r="H117" s="36"/>
      <c r="I117" s="36"/>
      <c r="J117" s="36"/>
      <c r="K117" s="36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30" customHeight="1">
      <c r="A118" s="36"/>
      <c r="B118" s="37"/>
      <c r="C118" s="36"/>
      <c r="D118" s="36"/>
      <c r="E118" s="65" t="str">
        <f>E9</f>
        <v>DS_Nisovice_pripoj - DS_Nisovice_pripojka_vodovodu a kanalizace</v>
      </c>
      <c r="F118" s="36"/>
      <c r="G118" s="36"/>
      <c r="H118" s="36"/>
      <c r="I118" s="36"/>
      <c r="J118" s="36"/>
      <c r="K118" s="36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6.96" customHeight="1">
      <c r="A119" s="36"/>
      <c r="B119" s="37"/>
      <c r="C119" s="36"/>
      <c r="D119" s="36"/>
      <c r="E119" s="36"/>
      <c r="F119" s="36"/>
      <c r="G119" s="36"/>
      <c r="H119" s="36"/>
      <c r="I119" s="36"/>
      <c r="J119" s="36"/>
      <c r="K119" s="36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2" customHeight="1">
      <c r="A120" s="36"/>
      <c r="B120" s="37"/>
      <c r="C120" s="30" t="s">
        <v>20</v>
      </c>
      <c r="D120" s="36"/>
      <c r="E120" s="36"/>
      <c r="F120" s="25" t="str">
        <f>F12</f>
        <v>p.č.st 24/1 a p.č. 39/6 v k.ú. Nišovice</v>
      </c>
      <c r="G120" s="36"/>
      <c r="H120" s="36"/>
      <c r="I120" s="30" t="s">
        <v>22</v>
      </c>
      <c r="J120" s="67" t="str">
        <f>IF(J12="","",J12)</f>
        <v>5. 3. 2025</v>
      </c>
      <c r="K120" s="36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6.96" customHeight="1">
      <c r="A121" s="36"/>
      <c r="B121" s="37"/>
      <c r="C121" s="36"/>
      <c r="D121" s="36"/>
      <c r="E121" s="36"/>
      <c r="F121" s="36"/>
      <c r="G121" s="36"/>
      <c r="H121" s="36"/>
      <c r="I121" s="36"/>
      <c r="J121" s="36"/>
      <c r="K121" s="36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5.15" customHeight="1">
      <c r="A122" s="36"/>
      <c r="B122" s="37"/>
      <c r="C122" s="30" t="s">
        <v>24</v>
      </c>
      <c r="D122" s="36"/>
      <c r="E122" s="36"/>
      <c r="F122" s="25" t="str">
        <f>E15</f>
        <v>Obec Nišovice</v>
      </c>
      <c r="G122" s="36"/>
      <c r="H122" s="36"/>
      <c r="I122" s="30" t="s">
        <v>30</v>
      </c>
      <c r="J122" s="34" t="str">
        <f>E21</f>
        <v>Ing. Pavel Drobil</v>
      </c>
      <c r="K122" s="36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5.15" customHeight="1">
      <c r="A123" s="36"/>
      <c r="B123" s="37"/>
      <c r="C123" s="30" t="s">
        <v>28</v>
      </c>
      <c r="D123" s="36"/>
      <c r="E123" s="36"/>
      <c r="F123" s="25" t="str">
        <f>IF(E18="","",E18)</f>
        <v>Vyplň údaj</v>
      </c>
      <c r="G123" s="36"/>
      <c r="H123" s="36"/>
      <c r="I123" s="30" t="s">
        <v>32</v>
      </c>
      <c r="J123" s="34" t="str">
        <f>E24</f>
        <v xml:space="preserve"> </v>
      </c>
      <c r="K123" s="36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0.32" customHeight="1">
      <c r="A124" s="36"/>
      <c r="B124" s="37"/>
      <c r="C124" s="36"/>
      <c r="D124" s="36"/>
      <c r="E124" s="36"/>
      <c r="F124" s="36"/>
      <c r="G124" s="36"/>
      <c r="H124" s="36"/>
      <c r="I124" s="36"/>
      <c r="J124" s="36"/>
      <c r="K124" s="36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10" customFormat="1" ht="29.28" customHeight="1">
      <c r="A125" s="142"/>
      <c r="B125" s="143"/>
      <c r="C125" s="144" t="s">
        <v>145</v>
      </c>
      <c r="D125" s="145" t="s">
        <v>62</v>
      </c>
      <c r="E125" s="145" t="s">
        <v>58</v>
      </c>
      <c r="F125" s="145" t="s">
        <v>59</v>
      </c>
      <c r="G125" s="145" t="s">
        <v>146</v>
      </c>
      <c r="H125" s="145" t="s">
        <v>147</v>
      </c>
      <c r="I125" s="145" t="s">
        <v>148</v>
      </c>
      <c r="J125" s="146" t="s">
        <v>116</v>
      </c>
      <c r="K125" s="147" t="s">
        <v>149</v>
      </c>
      <c r="L125" s="148"/>
      <c r="M125" s="84" t="s">
        <v>1</v>
      </c>
      <c r="N125" s="85" t="s">
        <v>41</v>
      </c>
      <c r="O125" s="85" t="s">
        <v>150</v>
      </c>
      <c r="P125" s="85" t="s">
        <v>151</v>
      </c>
      <c r="Q125" s="85" t="s">
        <v>152</v>
      </c>
      <c r="R125" s="85" t="s">
        <v>153</v>
      </c>
      <c r="S125" s="85" t="s">
        <v>154</v>
      </c>
      <c r="T125" s="86" t="s">
        <v>155</v>
      </c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</row>
    <row r="126" s="2" customFormat="1" ht="22.8" customHeight="1">
      <c r="A126" s="36"/>
      <c r="B126" s="37"/>
      <c r="C126" s="91" t="s">
        <v>156</v>
      </c>
      <c r="D126" s="36"/>
      <c r="E126" s="36"/>
      <c r="F126" s="36"/>
      <c r="G126" s="36"/>
      <c r="H126" s="36"/>
      <c r="I126" s="36"/>
      <c r="J126" s="149">
        <f>BK126</f>
        <v>0</v>
      </c>
      <c r="K126" s="36"/>
      <c r="L126" s="37"/>
      <c r="M126" s="87"/>
      <c r="N126" s="71"/>
      <c r="O126" s="88"/>
      <c r="P126" s="150">
        <f>P127+P169+P174+P187+P218+P225+P227+P229+P235+P241</f>
        <v>0</v>
      </c>
      <c r="Q126" s="88"/>
      <c r="R126" s="150">
        <f>R127+R169+R174+R187+R218+R225+R227+R229+R235+R241</f>
        <v>0</v>
      </c>
      <c r="S126" s="88"/>
      <c r="T126" s="151">
        <f>T127+T169+T174+T187+T218+T225+T227+T229+T235+T241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7" t="s">
        <v>76</v>
      </c>
      <c r="AU126" s="17" t="s">
        <v>118</v>
      </c>
      <c r="BK126" s="152">
        <f>BK127+BK169+BK174+BK187+BK218+BK225+BK227+BK229+BK235+BK241</f>
        <v>0</v>
      </c>
    </row>
    <row r="127" s="11" customFormat="1" ht="25.92" customHeight="1">
      <c r="A127" s="11"/>
      <c r="B127" s="153"/>
      <c r="C127" s="11"/>
      <c r="D127" s="154" t="s">
        <v>76</v>
      </c>
      <c r="E127" s="155" t="s">
        <v>812</v>
      </c>
      <c r="F127" s="155" t="s">
        <v>157</v>
      </c>
      <c r="G127" s="11"/>
      <c r="H127" s="11"/>
      <c r="I127" s="156"/>
      <c r="J127" s="157">
        <f>BK127</f>
        <v>0</v>
      </c>
      <c r="K127" s="11"/>
      <c r="L127" s="153"/>
      <c r="M127" s="158"/>
      <c r="N127" s="159"/>
      <c r="O127" s="159"/>
      <c r="P127" s="160">
        <f>SUM(P128:P168)</f>
        <v>0</v>
      </c>
      <c r="Q127" s="159"/>
      <c r="R127" s="160">
        <f>SUM(R128:R168)</f>
        <v>0</v>
      </c>
      <c r="S127" s="159"/>
      <c r="T127" s="161">
        <f>SUM(T128:T168)</f>
        <v>0</v>
      </c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R127" s="154" t="s">
        <v>84</v>
      </c>
      <c r="AT127" s="162" t="s">
        <v>76</v>
      </c>
      <c r="AU127" s="162" t="s">
        <v>77</v>
      </c>
      <c r="AY127" s="154" t="s">
        <v>158</v>
      </c>
      <c r="BK127" s="163">
        <f>SUM(BK128:BK168)</f>
        <v>0</v>
      </c>
    </row>
    <row r="128" s="2" customFormat="1" ht="21.75" customHeight="1">
      <c r="A128" s="36"/>
      <c r="B128" s="164"/>
      <c r="C128" s="165" t="s">
        <v>84</v>
      </c>
      <c r="D128" s="165" t="s">
        <v>159</v>
      </c>
      <c r="E128" s="166" t="s">
        <v>813</v>
      </c>
      <c r="F128" s="167" t="s">
        <v>814</v>
      </c>
      <c r="G128" s="168" t="s">
        <v>203</v>
      </c>
      <c r="H128" s="169">
        <v>12</v>
      </c>
      <c r="I128" s="170"/>
      <c r="J128" s="171">
        <f>ROUND(I128*H128,2)</f>
        <v>0</v>
      </c>
      <c r="K128" s="172"/>
      <c r="L128" s="37"/>
      <c r="M128" s="173" t="s">
        <v>1</v>
      </c>
      <c r="N128" s="174" t="s">
        <v>42</v>
      </c>
      <c r="O128" s="75"/>
      <c r="P128" s="175">
        <f>O128*H128</f>
        <v>0</v>
      </c>
      <c r="Q128" s="175">
        <v>0</v>
      </c>
      <c r="R128" s="175">
        <f>Q128*H128</f>
        <v>0</v>
      </c>
      <c r="S128" s="175">
        <v>0</v>
      </c>
      <c r="T128" s="176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77" t="s">
        <v>163</v>
      </c>
      <c r="AT128" s="177" t="s">
        <v>159</v>
      </c>
      <c r="AU128" s="177" t="s">
        <v>84</v>
      </c>
      <c r="AY128" s="17" t="s">
        <v>158</v>
      </c>
      <c r="BE128" s="178">
        <f>IF(N128="základní",J128,0)</f>
        <v>0</v>
      </c>
      <c r="BF128" s="178">
        <f>IF(N128="snížená",J128,0)</f>
        <v>0</v>
      </c>
      <c r="BG128" s="178">
        <f>IF(N128="zákl. přenesená",J128,0)</f>
        <v>0</v>
      </c>
      <c r="BH128" s="178">
        <f>IF(N128="sníž. přenesená",J128,0)</f>
        <v>0</v>
      </c>
      <c r="BI128" s="178">
        <f>IF(N128="nulová",J128,0)</f>
        <v>0</v>
      </c>
      <c r="BJ128" s="17" t="s">
        <v>84</v>
      </c>
      <c r="BK128" s="178">
        <f>ROUND(I128*H128,2)</f>
        <v>0</v>
      </c>
      <c r="BL128" s="17" t="s">
        <v>163</v>
      </c>
      <c r="BM128" s="177" t="s">
        <v>86</v>
      </c>
    </row>
    <row r="129" s="12" customFormat="1">
      <c r="A129" s="12"/>
      <c r="B129" s="179"/>
      <c r="C129" s="12"/>
      <c r="D129" s="180" t="s">
        <v>164</v>
      </c>
      <c r="E129" s="181" t="s">
        <v>1</v>
      </c>
      <c r="F129" s="182" t="s">
        <v>815</v>
      </c>
      <c r="G129" s="12"/>
      <c r="H129" s="183">
        <v>12</v>
      </c>
      <c r="I129" s="184"/>
      <c r="J129" s="12"/>
      <c r="K129" s="12"/>
      <c r="L129" s="179"/>
      <c r="M129" s="185"/>
      <c r="N129" s="186"/>
      <c r="O129" s="186"/>
      <c r="P129" s="186"/>
      <c r="Q129" s="186"/>
      <c r="R129" s="186"/>
      <c r="S129" s="186"/>
      <c r="T129" s="187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T129" s="181" t="s">
        <v>164</v>
      </c>
      <c r="AU129" s="181" t="s">
        <v>84</v>
      </c>
      <c r="AV129" s="12" t="s">
        <v>86</v>
      </c>
      <c r="AW129" s="12" t="s">
        <v>34</v>
      </c>
      <c r="AX129" s="12" t="s">
        <v>77</v>
      </c>
      <c r="AY129" s="181" t="s">
        <v>158</v>
      </c>
    </row>
    <row r="130" s="13" customFormat="1">
      <c r="A130" s="13"/>
      <c r="B130" s="188"/>
      <c r="C130" s="13"/>
      <c r="D130" s="180" t="s">
        <v>164</v>
      </c>
      <c r="E130" s="189" t="s">
        <v>1</v>
      </c>
      <c r="F130" s="190" t="s">
        <v>166</v>
      </c>
      <c r="G130" s="13"/>
      <c r="H130" s="191">
        <v>12</v>
      </c>
      <c r="I130" s="192"/>
      <c r="J130" s="13"/>
      <c r="K130" s="13"/>
      <c r="L130" s="188"/>
      <c r="M130" s="193"/>
      <c r="N130" s="194"/>
      <c r="O130" s="194"/>
      <c r="P130" s="194"/>
      <c r="Q130" s="194"/>
      <c r="R130" s="194"/>
      <c r="S130" s="194"/>
      <c r="T130" s="19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9" t="s">
        <v>164</v>
      </c>
      <c r="AU130" s="189" t="s">
        <v>84</v>
      </c>
      <c r="AV130" s="13" t="s">
        <v>163</v>
      </c>
      <c r="AW130" s="13" t="s">
        <v>34</v>
      </c>
      <c r="AX130" s="13" t="s">
        <v>84</v>
      </c>
      <c r="AY130" s="189" t="s">
        <v>158</v>
      </c>
    </row>
    <row r="131" s="2" customFormat="1" ht="21.75" customHeight="1">
      <c r="A131" s="36"/>
      <c r="B131" s="164"/>
      <c r="C131" s="165" t="s">
        <v>86</v>
      </c>
      <c r="D131" s="165" t="s">
        <v>159</v>
      </c>
      <c r="E131" s="166" t="s">
        <v>816</v>
      </c>
      <c r="F131" s="167" t="s">
        <v>817</v>
      </c>
      <c r="G131" s="168" t="s">
        <v>203</v>
      </c>
      <c r="H131" s="169">
        <v>12</v>
      </c>
      <c r="I131" s="170"/>
      <c r="J131" s="171">
        <f>ROUND(I131*H131,2)</f>
        <v>0</v>
      </c>
      <c r="K131" s="172"/>
      <c r="L131" s="37"/>
      <c r="M131" s="173" t="s">
        <v>1</v>
      </c>
      <c r="N131" s="174" t="s">
        <v>42</v>
      </c>
      <c r="O131" s="75"/>
      <c r="P131" s="175">
        <f>O131*H131</f>
        <v>0</v>
      </c>
      <c r="Q131" s="175">
        <v>0</v>
      </c>
      <c r="R131" s="175">
        <f>Q131*H131</f>
        <v>0</v>
      </c>
      <c r="S131" s="175">
        <v>0</v>
      </c>
      <c r="T131" s="176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77" t="s">
        <v>163</v>
      </c>
      <c r="AT131" s="177" t="s">
        <v>159</v>
      </c>
      <c r="AU131" s="177" t="s">
        <v>84</v>
      </c>
      <c r="AY131" s="17" t="s">
        <v>158</v>
      </c>
      <c r="BE131" s="178">
        <f>IF(N131="základní",J131,0)</f>
        <v>0</v>
      </c>
      <c r="BF131" s="178">
        <f>IF(N131="snížená",J131,0)</f>
        <v>0</v>
      </c>
      <c r="BG131" s="178">
        <f>IF(N131="zákl. přenesená",J131,0)</f>
        <v>0</v>
      </c>
      <c r="BH131" s="178">
        <f>IF(N131="sníž. přenesená",J131,0)</f>
        <v>0</v>
      </c>
      <c r="BI131" s="178">
        <f>IF(N131="nulová",J131,0)</f>
        <v>0</v>
      </c>
      <c r="BJ131" s="17" t="s">
        <v>84</v>
      </c>
      <c r="BK131" s="178">
        <f>ROUND(I131*H131,2)</f>
        <v>0</v>
      </c>
      <c r="BL131" s="17" t="s">
        <v>163</v>
      </c>
      <c r="BM131" s="177" t="s">
        <v>163</v>
      </c>
    </row>
    <row r="132" s="12" customFormat="1">
      <c r="A132" s="12"/>
      <c r="B132" s="179"/>
      <c r="C132" s="12"/>
      <c r="D132" s="180" t="s">
        <v>164</v>
      </c>
      <c r="E132" s="181" t="s">
        <v>1</v>
      </c>
      <c r="F132" s="182" t="s">
        <v>815</v>
      </c>
      <c r="G132" s="12"/>
      <c r="H132" s="183">
        <v>12</v>
      </c>
      <c r="I132" s="184"/>
      <c r="J132" s="12"/>
      <c r="K132" s="12"/>
      <c r="L132" s="179"/>
      <c r="M132" s="185"/>
      <c r="N132" s="186"/>
      <c r="O132" s="186"/>
      <c r="P132" s="186"/>
      <c r="Q132" s="186"/>
      <c r="R132" s="186"/>
      <c r="S132" s="186"/>
      <c r="T132" s="187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T132" s="181" t="s">
        <v>164</v>
      </c>
      <c r="AU132" s="181" t="s">
        <v>84</v>
      </c>
      <c r="AV132" s="12" t="s">
        <v>86</v>
      </c>
      <c r="AW132" s="12" t="s">
        <v>34</v>
      </c>
      <c r="AX132" s="12" t="s">
        <v>77</v>
      </c>
      <c r="AY132" s="181" t="s">
        <v>158</v>
      </c>
    </row>
    <row r="133" s="13" customFormat="1">
      <c r="A133" s="13"/>
      <c r="B133" s="188"/>
      <c r="C133" s="13"/>
      <c r="D133" s="180" t="s">
        <v>164</v>
      </c>
      <c r="E133" s="189" t="s">
        <v>1</v>
      </c>
      <c r="F133" s="190" t="s">
        <v>166</v>
      </c>
      <c r="G133" s="13"/>
      <c r="H133" s="191">
        <v>12</v>
      </c>
      <c r="I133" s="192"/>
      <c r="J133" s="13"/>
      <c r="K133" s="13"/>
      <c r="L133" s="188"/>
      <c r="M133" s="193"/>
      <c r="N133" s="194"/>
      <c r="O133" s="194"/>
      <c r="P133" s="194"/>
      <c r="Q133" s="194"/>
      <c r="R133" s="194"/>
      <c r="S133" s="194"/>
      <c r="T133" s="19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9" t="s">
        <v>164</v>
      </c>
      <c r="AU133" s="189" t="s">
        <v>84</v>
      </c>
      <c r="AV133" s="13" t="s">
        <v>163</v>
      </c>
      <c r="AW133" s="13" t="s">
        <v>34</v>
      </c>
      <c r="AX133" s="13" t="s">
        <v>84</v>
      </c>
      <c r="AY133" s="189" t="s">
        <v>158</v>
      </c>
    </row>
    <row r="134" s="2" customFormat="1" ht="16.5" customHeight="1">
      <c r="A134" s="36"/>
      <c r="B134" s="164"/>
      <c r="C134" s="165" t="s">
        <v>170</v>
      </c>
      <c r="D134" s="165" t="s">
        <v>159</v>
      </c>
      <c r="E134" s="166" t="s">
        <v>818</v>
      </c>
      <c r="F134" s="167" t="s">
        <v>819</v>
      </c>
      <c r="G134" s="168" t="s">
        <v>247</v>
      </c>
      <c r="H134" s="169">
        <v>3</v>
      </c>
      <c r="I134" s="170"/>
      <c r="J134" s="171">
        <f>ROUND(I134*H134,2)</f>
        <v>0</v>
      </c>
      <c r="K134" s="172"/>
      <c r="L134" s="37"/>
      <c r="M134" s="173" t="s">
        <v>1</v>
      </c>
      <c r="N134" s="174" t="s">
        <v>42</v>
      </c>
      <c r="O134" s="75"/>
      <c r="P134" s="175">
        <f>O134*H134</f>
        <v>0</v>
      </c>
      <c r="Q134" s="175">
        <v>0</v>
      </c>
      <c r="R134" s="175">
        <f>Q134*H134</f>
        <v>0</v>
      </c>
      <c r="S134" s="175">
        <v>0</v>
      </c>
      <c r="T134" s="176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77" t="s">
        <v>163</v>
      </c>
      <c r="AT134" s="177" t="s">
        <v>159</v>
      </c>
      <c r="AU134" s="177" t="s">
        <v>84</v>
      </c>
      <c r="AY134" s="17" t="s">
        <v>158</v>
      </c>
      <c r="BE134" s="178">
        <f>IF(N134="základní",J134,0)</f>
        <v>0</v>
      </c>
      <c r="BF134" s="178">
        <f>IF(N134="snížená",J134,0)</f>
        <v>0</v>
      </c>
      <c r="BG134" s="178">
        <f>IF(N134="zákl. přenesená",J134,0)</f>
        <v>0</v>
      </c>
      <c r="BH134" s="178">
        <f>IF(N134="sníž. přenesená",J134,0)</f>
        <v>0</v>
      </c>
      <c r="BI134" s="178">
        <f>IF(N134="nulová",J134,0)</f>
        <v>0</v>
      </c>
      <c r="BJ134" s="17" t="s">
        <v>84</v>
      </c>
      <c r="BK134" s="178">
        <f>ROUND(I134*H134,2)</f>
        <v>0</v>
      </c>
      <c r="BL134" s="17" t="s">
        <v>163</v>
      </c>
      <c r="BM134" s="177" t="s">
        <v>173</v>
      </c>
    </row>
    <row r="135" s="2" customFormat="1" ht="16.5" customHeight="1">
      <c r="A135" s="36"/>
      <c r="B135" s="164"/>
      <c r="C135" s="165" t="s">
        <v>163</v>
      </c>
      <c r="D135" s="165" t="s">
        <v>159</v>
      </c>
      <c r="E135" s="166" t="s">
        <v>820</v>
      </c>
      <c r="F135" s="167" t="s">
        <v>821</v>
      </c>
      <c r="G135" s="168" t="s">
        <v>162</v>
      </c>
      <c r="H135" s="169">
        <v>5.4000000000000004</v>
      </c>
      <c r="I135" s="170"/>
      <c r="J135" s="171">
        <f>ROUND(I135*H135,2)</f>
        <v>0</v>
      </c>
      <c r="K135" s="172"/>
      <c r="L135" s="37"/>
      <c r="M135" s="173" t="s">
        <v>1</v>
      </c>
      <c r="N135" s="174" t="s">
        <v>42</v>
      </c>
      <c r="O135" s="75"/>
      <c r="P135" s="175">
        <f>O135*H135</f>
        <v>0</v>
      </c>
      <c r="Q135" s="175">
        <v>0</v>
      </c>
      <c r="R135" s="175">
        <f>Q135*H135</f>
        <v>0</v>
      </c>
      <c r="S135" s="175">
        <v>0</v>
      </c>
      <c r="T135" s="176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77" t="s">
        <v>163</v>
      </c>
      <c r="AT135" s="177" t="s">
        <v>159</v>
      </c>
      <c r="AU135" s="177" t="s">
        <v>84</v>
      </c>
      <c r="AY135" s="17" t="s">
        <v>158</v>
      </c>
      <c r="BE135" s="178">
        <f>IF(N135="základní",J135,0)</f>
        <v>0</v>
      </c>
      <c r="BF135" s="178">
        <f>IF(N135="snížená",J135,0)</f>
        <v>0</v>
      </c>
      <c r="BG135" s="178">
        <f>IF(N135="zákl. přenesená",J135,0)</f>
        <v>0</v>
      </c>
      <c r="BH135" s="178">
        <f>IF(N135="sníž. přenesená",J135,0)</f>
        <v>0</v>
      </c>
      <c r="BI135" s="178">
        <f>IF(N135="nulová",J135,0)</f>
        <v>0</v>
      </c>
      <c r="BJ135" s="17" t="s">
        <v>84</v>
      </c>
      <c r="BK135" s="178">
        <f>ROUND(I135*H135,2)</f>
        <v>0</v>
      </c>
      <c r="BL135" s="17" t="s">
        <v>163</v>
      </c>
      <c r="BM135" s="177" t="s">
        <v>176</v>
      </c>
    </row>
    <row r="136" s="12" customFormat="1">
      <c r="A136" s="12"/>
      <c r="B136" s="179"/>
      <c r="C136" s="12"/>
      <c r="D136" s="180" t="s">
        <v>164</v>
      </c>
      <c r="E136" s="181" t="s">
        <v>1</v>
      </c>
      <c r="F136" s="182" t="s">
        <v>822</v>
      </c>
      <c r="G136" s="12"/>
      <c r="H136" s="183">
        <v>5.3999999999999995</v>
      </c>
      <c r="I136" s="184"/>
      <c r="J136" s="12"/>
      <c r="K136" s="12"/>
      <c r="L136" s="179"/>
      <c r="M136" s="185"/>
      <c r="N136" s="186"/>
      <c r="O136" s="186"/>
      <c r="P136" s="186"/>
      <c r="Q136" s="186"/>
      <c r="R136" s="186"/>
      <c r="S136" s="186"/>
      <c r="T136" s="187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T136" s="181" t="s">
        <v>164</v>
      </c>
      <c r="AU136" s="181" t="s">
        <v>84</v>
      </c>
      <c r="AV136" s="12" t="s">
        <v>86</v>
      </c>
      <c r="AW136" s="12" t="s">
        <v>34</v>
      </c>
      <c r="AX136" s="12" t="s">
        <v>77</v>
      </c>
      <c r="AY136" s="181" t="s">
        <v>158</v>
      </c>
    </row>
    <row r="137" s="13" customFormat="1">
      <c r="A137" s="13"/>
      <c r="B137" s="188"/>
      <c r="C137" s="13"/>
      <c r="D137" s="180" t="s">
        <v>164</v>
      </c>
      <c r="E137" s="189" t="s">
        <v>1</v>
      </c>
      <c r="F137" s="190" t="s">
        <v>166</v>
      </c>
      <c r="G137" s="13"/>
      <c r="H137" s="191">
        <v>5.3999999999999995</v>
      </c>
      <c r="I137" s="192"/>
      <c r="J137" s="13"/>
      <c r="K137" s="13"/>
      <c r="L137" s="188"/>
      <c r="M137" s="193"/>
      <c r="N137" s="194"/>
      <c r="O137" s="194"/>
      <c r="P137" s="194"/>
      <c r="Q137" s="194"/>
      <c r="R137" s="194"/>
      <c r="S137" s="194"/>
      <c r="T137" s="19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9" t="s">
        <v>164</v>
      </c>
      <c r="AU137" s="189" t="s">
        <v>84</v>
      </c>
      <c r="AV137" s="13" t="s">
        <v>163</v>
      </c>
      <c r="AW137" s="13" t="s">
        <v>34</v>
      </c>
      <c r="AX137" s="13" t="s">
        <v>84</v>
      </c>
      <c r="AY137" s="189" t="s">
        <v>158</v>
      </c>
    </row>
    <row r="138" s="2" customFormat="1" ht="21.75" customHeight="1">
      <c r="A138" s="36"/>
      <c r="B138" s="164"/>
      <c r="C138" s="165" t="s">
        <v>178</v>
      </c>
      <c r="D138" s="165" t="s">
        <v>159</v>
      </c>
      <c r="E138" s="166" t="s">
        <v>823</v>
      </c>
      <c r="F138" s="167" t="s">
        <v>824</v>
      </c>
      <c r="G138" s="168" t="s">
        <v>162</v>
      </c>
      <c r="H138" s="169">
        <v>67.480000000000004</v>
      </c>
      <c r="I138" s="170"/>
      <c r="J138" s="171">
        <f>ROUND(I138*H138,2)</f>
        <v>0</v>
      </c>
      <c r="K138" s="172"/>
      <c r="L138" s="37"/>
      <c r="M138" s="173" t="s">
        <v>1</v>
      </c>
      <c r="N138" s="174" t="s">
        <v>42</v>
      </c>
      <c r="O138" s="75"/>
      <c r="P138" s="175">
        <f>O138*H138</f>
        <v>0</v>
      </c>
      <c r="Q138" s="175">
        <v>0</v>
      </c>
      <c r="R138" s="175">
        <f>Q138*H138</f>
        <v>0</v>
      </c>
      <c r="S138" s="175">
        <v>0</v>
      </c>
      <c r="T138" s="176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77" t="s">
        <v>163</v>
      </c>
      <c r="AT138" s="177" t="s">
        <v>159</v>
      </c>
      <c r="AU138" s="177" t="s">
        <v>84</v>
      </c>
      <c r="AY138" s="17" t="s">
        <v>158</v>
      </c>
      <c r="BE138" s="178">
        <f>IF(N138="základní",J138,0)</f>
        <v>0</v>
      </c>
      <c r="BF138" s="178">
        <f>IF(N138="snížená",J138,0)</f>
        <v>0</v>
      </c>
      <c r="BG138" s="178">
        <f>IF(N138="zákl. přenesená",J138,0)</f>
        <v>0</v>
      </c>
      <c r="BH138" s="178">
        <f>IF(N138="sníž. přenesená",J138,0)</f>
        <v>0</v>
      </c>
      <c r="BI138" s="178">
        <f>IF(N138="nulová",J138,0)</f>
        <v>0</v>
      </c>
      <c r="BJ138" s="17" t="s">
        <v>84</v>
      </c>
      <c r="BK138" s="178">
        <f>ROUND(I138*H138,2)</f>
        <v>0</v>
      </c>
      <c r="BL138" s="17" t="s">
        <v>163</v>
      </c>
      <c r="BM138" s="177" t="s">
        <v>181</v>
      </c>
    </row>
    <row r="139" s="12" customFormat="1">
      <c r="A139" s="12"/>
      <c r="B139" s="179"/>
      <c r="C139" s="12"/>
      <c r="D139" s="180" t="s">
        <v>164</v>
      </c>
      <c r="E139" s="181" t="s">
        <v>1</v>
      </c>
      <c r="F139" s="182" t="s">
        <v>825</v>
      </c>
      <c r="G139" s="12"/>
      <c r="H139" s="183">
        <v>64.759999999999991</v>
      </c>
      <c r="I139" s="184"/>
      <c r="J139" s="12"/>
      <c r="K139" s="12"/>
      <c r="L139" s="179"/>
      <c r="M139" s="185"/>
      <c r="N139" s="186"/>
      <c r="O139" s="186"/>
      <c r="P139" s="186"/>
      <c r="Q139" s="186"/>
      <c r="R139" s="186"/>
      <c r="S139" s="186"/>
      <c r="T139" s="187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T139" s="181" t="s">
        <v>164</v>
      </c>
      <c r="AU139" s="181" t="s">
        <v>84</v>
      </c>
      <c r="AV139" s="12" t="s">
        <v>86</v>
      </c>
      <c r="AW139" s="12" t="s">
        <v>34</v>
      </c>
      <c r="AX139" s="12" t="s">
        <v>77</v>
      </c>
      <c r="AY139" s="181" t="s">
        <v>158</v>
      </c>
    </row>
    <row r="140" s="12" customFormat="1">
      <c r="A140" s="12"/>
      <c r="B140" s="179"/>
      <c r="C140" s="12"/>
      <c r="D140" s="180" t="s">
        <v>164</v>
      </c>
      <c r="E140" s="181" t="s">
        <v>1</v>
      </c>
      <c r="F140" s="182" t="s">
        <v>826</v>
      </c>
      <c r="G140" s="12"/>
      <c r="H140" s="183">
        <v>2.7200000000000002</v>
      </c>
      <c r="I140" s="184"/>
      <c r="J140" s="12"/>
      <c r="K140" s="12"/>
      <c r="L140" s="179"/>
      <c r="M140" s="185"/>
      <c r="N140" s="186"/>
      <c r="O140" s="186"/>
      <c r="P140" s="186"/>
      <c r="Q140" s="186"/>
      <c r="R140" s="186"/>
      <c r="S140" s="186"/>
      <c r="T140" s="187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T140" s="181" t="s">
        <v>164</v>
      </c>
      <c r="AU140" s="181" t="s">
        <v>84</v>
      </c>
      <c r="AV140" s="12" t="s">
        <v>86</v>
      </c>
      <c r="AW140" s="12" t="s">
        <v>34</v>
      </c>
      <c r="AX140" s="12" t="s">
        <v>77</v>
      </c>
      <c r="AY140" s="181" t="s">
        <v>158</v>
      </c>
    </row>
    <row r="141" s="13" customFormat="1">
      <c r="A141" s="13"/>
      <c r="B141" s="188"/>
      <c r="C141" s="13"/>
      <c r="D141" s="180" t="s">
        <v>164</v>
      </c>
      <c r="E141" s="189" t="s">
        <v>1</v>
      </c>
      <c r="F141" s="190" t="s">
        <v>166</v>
      </c>
      <c r="G141" s="13"/>
      <c r="H141" s="191">
        <v>67.47999999999999</v>
      </c>
      <c r="I141" s="192"/>
      <c r="J141" s="13"/>
      <c r="K141" s="13"/>
      <c r="L141" s="188"/>
      <c r="M141" s="193"/>
      <c r="N141" s="194"/>
      <c r="O141" s="194"/>
      <c r="P141" s="194"/>
      <c r="Q141" s="194"/>
      <c r="R141" s="194"/>
      <c r="S141" s="194"/>
      <c r="T141" s="19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89" t="s">
        <v>164</v>
      </c>
      <c r="AU141" s="189" t="s">
        <v>84</v>
      </c>
      <c r="AV141" s="13" t="s">
        <v>163</v>
      </c>
      <c r="AW141" s="13" t="s">
        <v>34</v>
      </c>
      <c r="AX141" s="13" t="s">
        <v>84</v>
      </c>
      <c r="AY141" s="189" t="s">
        <v>158</v>
      </c>
    </row>
    <row r="142" s="2" customFormat="1" ht="16.5" customHeight="1">
      <c r="A142" s="36"/>
      <c r="B142" s="164"/>
      <c r="C142" s="165" t="s">
        <v>173</v>
      </c>
      <c r="D142" s="165" t="s">
        <v>159</v>
      </c>
      <c r="E142" s="166" t="s">
        <v>827</v>
      </c>
      <c r="F142" s="167" t="s">
        <v>828</v>
      </c>
      <c r="G142" s="168" t="s">
        <v>162</v>
      </c>
      <c r="H142" s="169">
        <v>67.480000000000004</v>
      </c>
      <c r="I142" s="170"/>
      <c r="J142" s="171">
        <f>ROUND(I142*H142,2)</f>
        <v>0</v>
      </c>
      <c r="K142" s="172"/>
      <c r="L142" s="37"/>
      <c r="M142" s="173" t="s">
        <v>1</v>
      </c>
      <c r="N142" s="174" t="s">
        <v>42</v>
      </c>
      <c r="O142" s="75"/>
      <c r="P142" s="175">
        <f>O142*H142</f>
        <v>0</v>
      </c>
      <c r="Q142" s="175">
        <v>0</v>
      </c>
      <c r="R142" s="175">
        <f>Q142*H142</f>
        <v>0</v>
      </c>
      <c r="S142" s="175">
        <v>0</v>
      </c>
      <c r="T142" s="176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77" t="s">
        <v>163</v>
      </c>
      <c r="AT142" s="177" t="s">
        <v>159</v>
      </c>
      <c r="AU142" s="177" t="s">
        <v>84</v>
      </c>
      <c r="AY142" s="17" t="s">
        <v>158</v>
      </c>
      <c r="BE142" s="178">
        <f>IF(N142="základní",J142,0)</f>
        <v>0</v>
      </c>
      <c r="BF142" s="178">
        <f>IF(N142="snížená",J142,0)</f>
        <v>0</v>
      </c>
      <c r="BG142" s="178">
        <f>IF(N142="zákl. přenesená",J142,0)</f>
        <v>0</v>
      </c>
      <c r="BH142" s="178">
        <f>IF(N142="sníž. přenesená",J142,0)</f>
        <v>0</v>
      </c>
      <c r="BI142" s="178">
        <f>IF(N142="nulová",J142,0)</f>
        <v>0</v>
      </c>
      <c r="BJ142" s="17" t="s">
        <v>84</v>
      </c>
      <c r="BK142" s="178">
        <f>ROUND(I142*H142,2)</f>
        <v>0</v>
      </c>
      <c r="BL142" s="17" t="s">
        <v>163</v>
      </c>
      <c r="BM142" s="177" t="s">
        <v>8</v>
      </c>
    </row>
    <row r="143" s="14" customFormat="1">
      <c r="A143" s="14"/>
      <c r="B143" s="201"/>
      <c r="C143" s="14"/>
      <c r="D143" s="180" t="s">
        <v>164</v>
      </c>
      <c r="E143" s="202" t="s">
        <v>1</v>
      </c>
      <c r="F143" s="203" t="s">
        <v>829</v>
      </c>
      <c r="G143" s="14"/>
      <c r="H143" s="202" t="s">
        <v>1</v>
      </c>
      <c r="I143" s="204"/>
      <c r="J143" s="14"/>
      <c r="K143" s="14"/>
      <c r="L143" s="201"/>
      <c r="M143" s="205"/>
      <c r="N143" s="206"/>
      <c r="O143" s="206"/>
      <c r="P143" s="206"/>
      <c r="Q143" s="206"/>
      <c r="R143" s="206"/>
      <c r="S143" s="206"/>
      <c r="T143" s="207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02" t="s">
        <v>164</v>
      </c>
      <c r="AU143" s="202" t="s">
        <v>84</v>
      </c>
      <c r="AV143" s="14" t="s">
        <v>84</v>
      </c>
      <c r="AW143" s="14" t="s">
        <v>34</v>
      </c>
      <c r="AX143" s="14" t="s">
        <v>77</v>
      </c>
      <c r="AY143" s="202" t="s">
        <v>158</v>
      </c>
    </row>
    <row r="144" s="12" customFormat="1">
      <c r="A144" s="12"/>
      <c r="B144" s="179"/>
      <c r="C144" s="12"/>
      <c r="D144" s="180" t="s">
        <v>164</v>
      </c>
      <c r="E144" s="181" t="s">
        <v>1</v>
      </c>
      <c r="F144" s="182" t="s">
        <v>830</v>
      </c>
      <c r="G144" s="12"/>
      <c r="H144" s="183">
        <v>67.480000000000004</v>
      </c>
      <c r="I144" s="184"/>
      <c r="J144" s="12"/>
      <c r="K144" s="12"/>
      <c r="L144" s="179"/>
      <c r="M144" s="185"/>
      <c r="N144" s="186"/>
      <c r="O144" s="186"/>
      <c r="P144" s="186"/>
      <c r="Q144" s="186"/>
      <c r="R144" s="186"/>
      <c r="S144" s="186"/>
      <c r="T144" s="187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T144" s="181" t="s">
        <v>164</v>
      </c>
      <c r="AU144" s="181" t="s">
        <v>84</v>
      </c>
      <c r="AV144" s="12" t="s">
        <v>86</v>
      </c>
      <c r="AW144" s="12" t="s">
        <v>34</v>
      </c>
      <c r="AX144" s="12" t="s">
        <v>77</v>
      </c>
      <c r="AY144" s="181" t="s">
        <v>158</v>
      </c>
    </row>
    <row r="145" s="13" customFormat="1">
      <c r="A145" s="13"/>
      <c r="B145" s="188"/>
      <c r="C145" s="13"/>
      <c r="D145" s="180" t="s">
        <v>164</v>
      </c>
      <c r="E145" s="189" t="s">
        <v>1</v>
      </c>
      <c r="F145" s="190" t="s">
        <v>166</v>
      </c>
      <c r="G145" s="13"/>
      <c r="H145" s="191">
        <v>67.480000000000004</v>
      </c>
      <c r="I145" s="192"/>
      <c r="J145" s="13"/>
      <c r="K145" s="13"/>
      <c r="L145" s="188"/>
      <c r="M145" s="193"/>
      <c r="N145" s="194"/>
      <c r="O145" s="194"/>
      <c r="P145" s="194"/>
      <c r="Q145" s="194"/>
      <c r="R145" s="194"/>
      <c r="S145" s="194"/>
      <c r="T145" s="19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9" t="s">
        <v>164</v>
      </c>
      <c r="AU145" s="189" t="s">
        <v>84</v>
      </c>
      <c r="AV145" s="13" t="s">
        <v>163</v>
      </c>
      <c r="AW145" s="13" t="s">
        <v>34</v>
      </c>
      <c r="AX145" s="13" t="s">
        <v>84</v>
      </c>
      <c r="AY145" s="189" t="s">
        <v>158</v>
      </c>
    </row>
    <row r="146" s="2" customFormat="1" ht="21.75" customHeight="1">
      <c r="A146" s="36"/>
      <c r="B146" s="164"/>
      <c r="C146" s="165" t="s">
        <v>185</v>
      </c>
      <c r="D146" s="165" t="s">
        <v>159</v>
      </c>
      <c r="E146" s="166" t="s">
        <v>186</v>
      </c>
      <c r="F146" s="167" t="s">
        <v>187</v>
      </c>
      <c r="G146" s="168" t="s">
        <v>162</v>
      </c>
      <c r="H146" s="169">
        <v>22.760000000000002</v>
      </c>
      <c r="I146" s="170"/>
      <c r="J146" s="171">
        <f>ROUND(I146*H146,2)</f>
        <v>0</v>
      </c>
      <c r="K146" s="172"/>
      <c r="L146" s="37"/>
      <c r="M146" s="173" t="s">
        <v>1</v>
      </c>
      <c r="N146" s="174" t="s">
        <v>42</v>
      </c>
      <c r="O146" s="75"/>
      <c r="P146" s="175">
        <f>O146*H146</f>
        <v>0</v>
      </c>
      <c r="Q146" s="175">
        <v>0</v>
      </c>
      <c r="R146" s="175">
        <f>Q146*H146</f>
        <v>0</v>
      </c>
      <c r="S146" s="175">
        <v>0</v>
      </c>
      <c r="T146" s="17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77" t="s">
        <v>163</v>
      </c>
      <c r="AT146" s="177" t="s">
        <v>159</v>
      </c>
      <c r="AU146" s="177" t="s">
        <v>84</v>
      </c>
      <c r="AY146" s="17" t="s">
        <v>158</v>
      </c>
      <c r="BE146" s="178">
        <f>IF(N146="základní",J146,0)</f>
        <v>0</v>
      </c>
      <c r="BF146" s="178">
        <f>IF(N146="snížená",J146,0)</f>
        <v>0</v>
      </c>
      <c r="BG146" s="178">
        <f>IF(N146="zákl. přenesená",J146,0)</f>
        <v>0</v>
      </c>
      <c r="BH146" s="178">
        <f>IF(N146="sníž. přenesená",J146,0)</f>
        <v>0</v>
      </c>
      <c r="BI146" s="178">
        <f>IF(N146="nulová",J146,0)</f>
        <v>0</v>
      </c>
      <c r="BJ146" s="17" t="s">
        <v>84</v>
      </c>
      <c r="BK146" s="178">
        <f>ROUND(I146*H146,2)</f>
        <v>0</v>
      </c>
      <c r="BL146" s="17" t="s">
        <v>163</v>
      </c>
      <c r="BM146" s="177" t="s">
        <v>188</v>
      </c>
    </row>
    <row r="147" s="12" customFormat="1">
      <c r="A147" s="12"/>
      <c r="B147" s="179"/>
      <c r="C147" s="12"/>
      <c r="D147" s="180" t="s">
        <v>164</v>
      </c>
      <c r="E147" s="181" t="s">
        <v>1</v>
      </c>
      <c r="F147" s="182" t="s">
        <v>831</v>
      </c>
      <c r="G147" s="12"/>
      <c r="H147" s="183">
        <v>22.760000000000005</v>
      </c>
      <c r="I147" s="184"/>
      <c r="J147" s="12"/>
      <c r="K147" s="12"/>
      <c r="L147" s="179"/>
      <c r="M147" s="185"/>
      <c r="N147" s="186"/>
      <c r="O147" s="186"/>
      <c r="P147" s="186"/>
      <c r="Q147" s="186"/>
      <c r="R147" s="186"/>
      <c r="S147" s="186"/>
      <c r="T147" s="187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T147" s="181" t="s">
        <v>164</v>
      </c>
      <c r="AU147" s="181" t="s">
        <v>84</v>
      </c>
      <c r="AV147" s="12" t="s">
        <v>86</v>
      </c>
      <c r="AW147" s="12" t="s">
        <v>34</v>
      </c>
      <c r="AX147" s="12" t="s">
        <v>77</v>
      </c>
      <c r="AY147" s="181" t="s">
        <v>158</v>
      </c>
    </row>
    <row r="148" s="13" customFormat="1">
      <c r="A148" s="13"/>
      <c r="B148" s="188"/>
      <c r="C148" s="13"/>
      <c r="D148" s="180" t="s">
        <v>164</v>
      </c>
      <c r="E148" s="189" t="s">
        <v>1</v>
      </c>
      <c r="F148" s="190" t="s">
        <v>166</v>
      </c>
      <c r="G148" s="13"/>
      <c r="H148" s="191">
        <v>22.760000000000005</v>
      </c>
      <c r="I148" s="192"/>
      <c r="J148" s="13"/>
      <c r="K148" s="13"/>
      <c r="L148" s="188"/>
      <c r="M148" s="193"/>
      <c r="N148" s="194"/>
      <c r="O148" s="194"/>
      <c r="P148" s="194"/>
      <c r="Q148" s="194"/>
      <c r="R148" s="194"/>
      <c r="S148" s="194"/>
      <c r="T148" s="19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89" t="s">
        <v>164</v>
      </c>
      <c r="AU148" s="189" t="s">
        <v>84</v>
      </c>
      <c r="AV148" s="13" t="s">
        <v>163</v>
      </c>
      <c r="AW148" s="13" t="s">
        <v>34</v>
      </c>
      <c r="AX148" s="13" t="s">
        <v>84</v>
      </c>
      <c r="AY148" s="189" t="s">
        <v>158</v>
      </c>
    </row>
    <row r="149" s="2" customFormat="1" ht="21.75" customHeight="1">
      <c r="A149" s="36"/>
      <c r="B149" s="164"/>
      <c r="C149" s="165" t="s">
        <v>176</v>
      </c>
      <c r="D149" s="165" t="s">
        <v>159</v>
      </c>
      <c r="E149" s="166" t="s">
        <v>194</v>
      </c>
      <c r="F149" s="167" t="s">
        <v>195</v>
      </c>
      <c r="G149" s="168" t="s">
        <v>162</v>
      </c>
      <c r="H149" s="169">
        <v>22.760000000000002</v>
      </c>
      <c r="I149" s="170"/>
      <c r="J149" s="171">
        <f>ROUND(I149*H149,2)</f>
        <v>0</v>
      </c>
      <c r="K149" s="172"/>
      <c r="L149" s="37"/>
      <c r="M149" s="173" t="s">
        <v>1</v>
      </c>
      <c r="N149" s="174" t="s">
        <v>42</v>
      </c>
      <c r="O149" s="75"/>
      <c r="P149" s="175">
        <f>O149*H149</f>
        <v>0</v>
      </c>
      <c r="Q149" s="175">
        <v>0</v>
      </c>
      <c r="R149" s="175">
        <f>Q149*H149</f>
        <v>0</v>
      </c>
      <c r="S149" s="175">
        <v>0</v>
      </c>
      <c r="T149" s="176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77" t="s">
        <v>163</v>
      </c>
      <c r="AT149" s="177" t="s">
        <v>159</v>
      </c>
      <c r="AU149" s="177" t="s">
        <v>84</v>
      </c>
      <c r="AY149" s="17" t="s">
        <v>158</v>
      </c>
      <c r="BE149" s="178">
        <f>IF(N149="základní",J149,0)</f>
        <v>0</v>
      </c>
      <c r="BF149" s="178">
        <f>IF(N149="snížená",J149,0)</f>
        <v>0</v>
      </c>
      <c r="BG149" s="178">
        <f>IF(N149="zákl. přenesená",J149,0)</f>
        <v>0</v>
      </c>
      <c r="BH149" s="178">
        <f>IF(N149="sníž. přenesená",J149,0)</f>
        <v>0</v>
      </c>
      <c r="BI149" s="178">
        <f>IF(N149="nulová",J149,0)</f>
        <v>0</v>
      </c>
      <c r="BJ149" s="17" t="s">
        <v>84</v>
      </c>
      <c r="BK149" s="178">
        <f>ROUND(I149*H149,2)</f>
        <v>0</v>
      </c>
      <c r="BL149" s="17" t="s">
        <v>163</v>
      </c>
      <c r="BM149" s="177" t="s">
        <v>192</v>
      </c>
    </row>
    <row r="150" s="14" customFormat="1">
      <c r="A150" s="14"/>
      <c r="B150" s="201"/>
      <c r="C150" s="14"/>
      <c r="D150" s="180" t="s">
        <v>164</v>
      </c>
      <c r="E150" s="202" t="s">
        <v>1</v>
      </c>
      <c r="F150" s="203" t="s">
        <v>832</v>
      </c>
      <c r="G150" s="14"/>
      <c r="H150" s="202" t="s">
        <v>1</v>
      </c>
      <c r="I150" s="204"/>
      <c r="J150" s="14"/>
      <c r="K150" s="14"/>
      <c r="L150" s="201"/>
      <c r="M150" s="205"/>
      <c r="N150" s="206"/>
      <c r="O150" s="206"/>
      <c r="P150" s="206"/>
      <c r="Q150" s="206"/>
      <c r="R150" s="206"/>
      <c r="S150" s="206"/>
      <c r="T150" s="207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02" t="s">
        <v>164</v>
      </c>
      <c r="AU150" s="202" t="s">
        <v>84</v>
      </c>
      <c r="AV150" s="14" t="s">
        <v>84</v>
      </c>
      <c r="AW150" s="14" t="s">
        <v>34</v>
      </c>
      <c r="AX150" s="14" t="s">
        <v>77</v>
      </c>
      <c r="AY150" s="202" t="s">
        <v>158</v>
      </c>
    </row>
    <row r="151" s="12" customFormat="1">
      <c r="A151" s="12"/>
      <c r="B151" s="179"/>
      <c r="C151" s="12"/>
      <c r="D151" s="180" t="s">
        <v>164</v>
      </c>
      <c r="E151" s="181" t="s">
        <v>1</v>
      </c>
      <c r="F151" s="182" t="s">
        <v>833</v>
      </c>
      <c r="G151" s="12"/>
      <c r="H151" s="183">
        <v>22.760000000000002</v>
      </c>
      <c r="I151" s="184"/>
      <c r="J151" s="12"/>
      <c r="K151" s="12"/>
      <c r="L151" s="179"/>
      <c r="M151" s="185"/>
      <c r="N151" s="186"/>
      <c r="O151" s="186"/>
      <c r="P151" s="186"/>
      <c r="Q151" s="186"/>
      <c r="R151" s="186"/>
      <c r="S151" s="186"/>
      <c r="T151" s="187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T151" s="181" t="s">
        <v>164</v>
      </c>
      <c r="AU151" s="181" t="s">
        <v>84</v>
      </c>
      <c r="AV151" s="12" t="s">
        <v>86</v>
      </c>
      <c r="AW151" s="12" t="s">
        <v>34</v>
      </c>
      <c r="AX151" s="12" t="s">
        <v>77</v>
      </c>
      <c r="AY151" s="181" t="s">
        <v>158</v>
      </c>
    </row>
    <row r="152" s="13" customFormat="1">
      <c r="A152" s="13"/>
      <c r="B152" s="188"/>
      <c r="C152" s="13"/>
      <c r="D152" s="180" t="s">
        <v>164</v>
      </c>
      <c r="E152" s="189" t="s">
        <v>1</v>
      </c>
      <c r="F152" s="190" t="s">
        <v>166</v>
      </c>
      <c r="G152" s="13"/>
      <c r="H152" s="191">
        <v>22.760000000000002</v>
      </c>
      <c r="I152" s="192"/>
      <c r="J152" s="13"/>
      <c r="K152" s="13"/>
      <c r="L152" s="188"/>
      <c r="M152" s="193"/>
      <c r="N152" s="194"/>
      <c r="O152" s="194"/>
      <c r="P152" s="194"/>
      <c r="Q152" s="194"/>
      <c r="R152" s="194"/>
      <c r="S152" s="194"/>
      <c r="T152" s="19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9" t="s">
        <v>164</v>
      </c>
      <c r="AU152" s="189" t="s">
        <v>84</v>
      </c>
      <c r="AV152" s="13" t="s">
        <v>163</v>
      </c>
      <c r="AW152" s="13" t="s">
        <v>34</v>
      </c>
      <c r="AX152" s="13" t="s">
        <v>84</v>
      </c>
      <c r="AY152" s="189" t="s">
        <v>158</v>
      </c>
    </row>
    <row r="153" s="2" customFormat="1" ht="16.5" customHeight="1">
      <c r="A153" s="36"/>
      <c r="B153" s="164"/>
      <c r="C153" s="165" t="s">
        <v>193</v>
      </c>
      <c r="D153" s="165" t="s">
        <v>159</v>
      </c>
      <c r="E153" s="166" t="s">
        <v>834</v>
      </c>
      <c r="F153" s="167" t="s">
        <v>835</v>
      </c>
      <c r="G153" s="168" t="s">
        <v>162</v>
      </c>
      <c r="H153" s="169">
        <v>44.716999999999999</v>
      </c>
      <c r="I153" s="170"/>
      <c r="J153" s="171">
        <f>ROUND(I153*H153,2)</f>
        <v>0</v>
      </c>
      <c r="K153" s="172"/>
      <c r="L153" s="37"/>
      <c r="M153" s="173" t="s">
        <v>1</v>
      </c>
      <c r="N153" s="174" t="s">
        <v>42</v>
      </c>
      <c r="O153" s="75"/>
      <c r="P153" s="175">
        <f>O153*H153</f>
        <v>0</v>
      </c>
      <c r="Q153" s="175">
        <v>0</v>
      </c>
      <c r="R153" s="175">
        <f>Q153*H153</f>
        <v>0</v>
      </c>
      <c r="S153" s="175">
        <v>0</v>
      </c>
      <c r="T153" s="176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77" t="s">
        <v>163</v>
      </c>
      <c r="AT153" s="177" t="s">
        <v>159</v>
      </c>
      <c r="AU153" s="177" t="s">
        <v>84</v>
      </c>
      <c r="AY153" s="17" t="s">
        <v>158</v>
      </c>
      <c r="BE153" s="178">
        <f>IF(N153="základní",J153,0)</f>
        <v>0</v>
      </c>
      <c r="BF153" s="178">
        <f>IF(N153="snížená",J153,0)</f>
        <v>0</v>
      </c>
      <c r="BG153" s="178">
        <f>IF(N153="zákl. přenesená",J153,0)</f>
        <v>0</v>
      </c>
      <c r="BH153" s="178">
        <f>IF(N153="sníž. přenesená",J153,0)</f>
        <v>0</v>
      </c>
      <c r="BI153" s="178">
        <f>IF(N153="nulová",J153,0)</f>
        <v>0</v>
      </c>
      <c r="BJ153" s="17" t="s">
        <v>84</v>
      </c>
      <c r="BK153" s="178">
        <f>ROUND(I153*H153,2)</f>
        <v>0</v>
      </c>
      <c r="BL153" s="17" t="s">
        <v>163</v>
      </c>
      <c r="BM153" s="177" t="s">
        <v>196</v>
      </c>
    </row>
    <row r="154" s="12" customFormat="1">
      <c r="A154" s="12"/>
      <c r="B154" s="179"/>
      <c r="C154" s="12"/>
      <c r="D154" s="180" t="s">
        <v>164</v>
      </c>
      <c r="E154" s="181" t="s">
        <v>1</v>
      </c>
      <c r="F154" s="182" t="s">
        <v>836</v>
      </c>
      <c r="G154" s="12"/>
      <c r="H154" s="183">
        <v>43.91999999999998</v>
      </c>
      <c r="I154" s="184"/>
      <c r="J154" s="12"/>
      <c r="K154" s="12"/>
      <c r="L154" s="179"/>
      <c r="M154" s="185"/>
      <c r="N154" s="186"/>
      <c r="O154" s="186"/>
      <c r="P154" s="186"/>
      <c r="Q154" s="186"/>
      <c r="R154" s="186"/>
      <c r="S154" s="186"/>
      <c r="T154" s="187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T154" s="181" t="s">
        <v>164</v>
      </c>
      <c r="AU154" s="181" t="s">
        <v>84</v>
      </c>
      <c r="AV154" s="12" t="s">
        <v>86</v>
      </c>
      <c r="AW154" s="12" t="s">
        <v>34</v>
      </c>
      <c r="AX154" s="12" t="s">
        <v>77</v>
      </c>
      <c r="AY154" s="181" t="s">
        <v>158</v>
      </c>
    </row>
    <row r="155" s="12" customFormat="1">
      <c r="A155" s="12"/>
      <c r="B155" s="179"/>
      <c r="C155" s="12"/>
      <c r="D155" s="180" t="s">
        <v>164</v>
      </c>
      <c r="E155" s="181" t="s">
        <v>1</v>
      </c>
      <c r="F155" s="182" t="s">
        <v>837</v>
      </c>
      <c r="G155" s="12"/>
      <c r="H155" s="183">
        <v>0.79734529600292037</v>
      </c>
      <c r="I155" s="184"/>
      <c r="J155" s="12"/>
      <c r="K155" s="12"/>
      <c r="L155" s="179"/>
      <c r="M155" s="185"/>
      <c r="N155" s="186"/>
      <c r="O155" s="186"/>
      <c r="P155" s="186"/>
      <c r="Q155" s="186"/>
      <c r="R155" s="186"/>
      <c r="S155" s="186"/>
      <c r="T155" s="187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T155" s="181" t="s">
        <v>164</v>
      </c>
      <c r="AU155" s="181" t="s">
        <v>84</v>
      </c>
      <c r="AV155" s="12" t="s">
        <v>86</v>
      </c>
      <c r="AW155" s="12" t="s">
        <v>34</v>
      </c>
      <c r="AX155" s="12" t="s">
        <v>77</v>
      </c>
      <c r="AY155" s="181" t="s">
        <v>158</v>
      </c>
    </row>
    <row r="156" s="13" customFormat="1">
      <c r="A156" s="13"/>
      <c r="B156" s="188"/>
      <c r="C156" s="13"/>
      <c r="D156" s="180" t="s">
        <v>164</v>
      </c>
      <c r="E156" s="189" t="s">
        <v>1</v>
      </c>
      <c r="F156" s="190" t="s">
        <v>166</v>
      </c>
      <c r="G156" s="13"/>
      <c r="H156" s="191">
        <v>44.717345296002904</v>
      </c>
      <c r="I156" s="192"/>
      <c r="J156" s="13"/>
      <c r="K156" s="13"/>
      <c r="L156" s="188"/>
      <c r="M156" s="193"/>
      <c r="N156" s="194"/>
      <c r="O156" s="194"/>
      <c r="P156" s="194"/>
      <c r="Q156" s="194"/>
      <c r="R156" s="194"/>
      <c r="S156" s="194"/>
      <c r="T156" s="19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9" t="s">
        <v>164</v>
      </c>
      <c r="AU156" s="189" t="s">
        <v>84</v>
      </c>
      <c r="AV156" s="13" t="s">
        <v>163</v>
      </c>
      <c r="AW156" s="13" t="s">
        <v>34</v>
      </c>
      <c r="AX156" s="13" t="s">
        <v>84</v>
      </c>
      <c r="AY156" s="189" t="s">
        <v>158</v>
      </c>
    </row>
    <row r="157" s="2" customFormat="1" ht="16.5" customHeight="1">
      <c r="A157" s="36"/>
      <c r="B157" s="164"/>
      <c r="C157" s="165" t="s">
        <v>181</v>
      </c>
      <c r="D157" s="165" t="s">
        <v>159</v>
      </c>
      <c r="E157" s="166" t="s">
        <v>838</v>
      </c>
      <c r="F157" s="167" t="s">
        <v>839</v>
      </c>
      <c r="G157" s="168" t="s">
        <v>162</v>
      </c>
      <c r="H157" s="169">
        <v>16.68</v>
      </c>
      <c r="I157" s="170"/>
      <c r="J157" s="171">
        <f>ROUND(I157*H157,2)</f>
        <v>0</v>
      </c>
      <c r="K157" s="172"/>
      <c r="L157" s="37"/>
      <c r="M157" s="173" t="s">
        <v>1</v>
      </c>
      <c r="N157" s="174" t="s">
        <v>42</v>
      </c>
      <c r="O157" s="75"/>
      <c r="P157" s="175">
        <f>O157*H157</f>
        <v>0</v>
      </c>
      <c r="Q157" s="175">
        <v>0</v>
      </c>
      <c r="R157" s="175">
        <f>Q157*H157</f>
        <v>0</v>
      </c>
      <c r="S157" s="175">
        <v>0</v>
      </c>
      <c r="T157" s="176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77" t="s">
        <v>163</v>
      </c>
      <c r="AT157" s="177" t="s">
        <v>159</v>
      </c>
      <c r="AU157" s="177" t="s">
        <v>84</v>
      </c>
      <c r="AY157" s="17" t="s">
        <v>158</v>
      </c>
      <c r="BE157" s="178">
        <f>IF(N157="základní",J157,0)</f>
        <v>0</v>
      </c>
      <c r="BF157" s="178">
        <f>IF(N157="snížená",J157,0)</f>
        <v>0</v>
      </c>
      <c r="BG157" s="178">
        <f>IF(N157="zákl. přenesená",J157,0)</f>
        <v>0</v>
      </c>
      <c r="BH157" s="178">
        <f>IF(N157="sníž. přenesená",J157,0)</f>
        <v>0</v>
      </c>
      <c r="BI157" s="178">
        <f>IF(N157="nulová",J157,0)</f>
        <v>0</v>
      </c>
      <c r="BJ157" s="17" t="s">
        <v>84</v>
      </c>
      <c r="BK157" s="178">
        <f>ROUND(I157*H157,2)</f>
        <v>0</v>
      </c>
      <c r="BL157" s="17" t="s">
        <v>163</v>
      </c>
      <c r="BM157" s="177" t="s">
        <v>199</v>
      </c>
    </row>
    <row r="158" s="12" customFormat="1">
      <c r="A158" s="12"/>
      <c r="B158" s="179"/>
      <c r="C158" s="12"/>
      <c r="D158" s="180" t="s">
        <v>164</v>
      </c>
      <c r="E158" s="181" t="s">
        <v>1</v>
      </c>
      <c r="F158" s="182" t="s">
        <v>840</v>
      </c>
      <c r="G158" s="12"/>
      <c r="H158" s="183">
        <v>7.1399999999999997</v>
      </c>
      <c r="I158" s="184"/>
      <c r="J158" s="12"/>
      <c r="K158" s="12"/>
      <c r="L158" s="179"/>
      <c r="M158" s="185"/>
      <c r="N158" s="186"/>
      <c r="O158" s="186"/>
      <c r="P158" s="186"/>
      <c r="Q158" s="186"/>
      <c r="R158" s="186"/>
      <c r="S158" s="186"/>
      <c r="T158" s="187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T158" s="181" t="s">
        <v>164</v>
      </c>
      <c r="AU158" s="181" t="s">
        <v>84</v>
      </c>
      <c r="AV158" s="12" t="s">
        <v>86</v>
      </c>
      <c r="AW158" s="12" t="s">
        <v>34</v>
      </c>
      <c r="AX158" s="12" t="s">
        <v>77</v>
      </c>
      <c r="AY158" s="181" t="s">
        <v>158</v>
      </c>
    </row>
    <row r="159" s="12" customFormat="1">
      <c r="A159" s="12"/>
      <c r="B159" s="179"/>
      <c r="C159" s="12"/>
      <c r="D159" s="180" t="s">
        <v>164</v>
      </c>
      <c r="E159" s="181" t="s">
        <v>1</v>
      </c>
      <c r="F159" s="182" t="s">
        <v>841</v>
      </c>
      <c r="G159" s="12"/>
      <c r="H159" s="183">
        <v>9.5399999999999991</v>
      </c>
      <c r="I159" s="184"/>
      <c r="J159" s="12"/>
      <c r="K159" s="12"/>
      <c r="L159" s="179"/>
      <c r="M159" s="185"/>
      <c r="N159" s="186"/>
      <c r="O159" s="186"/>
      <c r="P159" s="186"/>
      <c r="Q159" s="186"/>
      <c r="R159" s="186"/>
      <c r="S159" s="186"/>
      <c r="T159" s="187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T159" s="181" t="s">
        <v>164</v>
      </c>
      <c r="AU159" s="181" t="s">
        <v>84</v>
      </c>
      <c r="AV159" s="12" t="s">
        <v>86</v>
      </c>
      <c r="AW159" s="12" t="s">
        <v>34</v>
      </c>
      <c r="AX159" s="12" t="s">
        <v>77</v>
      </c>
      <c r="AY159" s="181" t="s">
        <v>158</v>
      </c>
    </row>
    <row r="160" s="13" customFormat="1">
      <c r="A160" s="13"/>
      <c r="B160" s="188"/>
      <c r="C160" s="13"/>
      <c r="D160" s="180" t="s">
        <v>164</v>
      </c>
      <c r="E160" s="189" t="s">
        <v>1</v>
      </c>
      <c r="F160" s="190" t="s">
        <v>166</v>
      </c>
      <c r="G160" s="13"/>
      <c r="H160" s="191">
        <v>16.68</v>
      </c>
      <c r="I160" s="192"/>
      <c r="J160" s="13"/>
      <c r="K160" s="13"/>
      <c r="L160" s="188"/>
      <c r="M160" s="193"/>
      <c r="N160" s="194"/>
      <c r="O160" s="194"/>
      <c r="P160" s="194"/>
      <c r="Q160" s="194"/>
      <c r="R160" s="194"/>
      <c r="S160" s="194"/>
      <c r="T160" s="19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9" t="s">
        <v>164</v>
      </c>
      <c r="AU160" s="189" t="s">
        <v>84</v>
      </c>
      <c r="AV160" s="13" t="s">
        <v>163</v>
      </c>
      <c r="AW160" s="13" t="s">
        <v>34</v>
      </c>
      <c r="AX160" s="13" t="s">
        <v>84</v>
      </c>
      <c r="AY160" s="189" t="s">
        <v>158</v>
      </c>
    </row>
    <row r="161" s="2" customFormat="1" ht="24.15" customHeight="1">
      <c r="A161" s="36"/>
      <c r="B161" s="164"/>
      <c r="C161" s="165" t="s">
        <v>200</v>
      </c>
      <c r="D161" s="165" t="s">
        <v>159</v>
      </c>
      <c r="E161" s="166" t="s">
        <v>197</v>
      </c>
      <c r="F161" s="167" t="s">
        <v>198</v>
      </c>
      <c r="G161" s="168" t="s">
        <v>162</v>
      </c>
      <c r="H161" s="169">
        <v>22.760000000000002</v>
      </c>
      <c r="I161" s="170"/>
      <c r="J161" s="171">
        <f>ROUND(I161*H161,2)</f>
        <v>0</v>
      </c>
      <c r="K161" s="172"/>
      <c r="L161" s="37"/>
      <c r="M161" s="173" t="s">
        <v>1</v>
      </c>
      <c r="N161" s="174" t="s">
        <v>42</v>
      </c>
      <c r="O161" s="75"/>
      <c r="P161" s="175">
        <f>O161*H161</f>
        <v>0</v>
      </c>
      <c r="Q161" s="175">
        <v>0</v>
      </c>
      <c r="R161" s="175">
        <f>Q161*H161</f>
        <v>0</v>
      </c>
      <c r="S161" s="175">
        <v>0</v>
      </c>
      <c r="T161" s="17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77" t="s">
        <v>163</v>
      </c>
      <c r="AT161" s="177" t="s">
        <v>159</v>
      </c>
      <c r="AU161" s="177" t="s">
        <v>84</v>
      </c>
      <c r="AY161" s="17" t="s">
        <v>158</v>
      </c>
      <c r="BE161" s="178">
        <f>IF(N161="základní",J161,0)</f>
        <v>0</v>
      </c>
      <c r="BF161" s="178">
        <f>IF(N161="snížená",J161,0)</f>
        <v>0</v>
      </c>
      <c r="BG161" s="178">
        <f>IF(N161="zákl. přenesená",J161,0)</f>
        <v>0</v>
      </c>
      <c r="BH161" s="178">
        <f>IF(N161="sníž. přenesená",J161,0)</f>
        <v>0</v>
      </c>
      <c r="BI161" s="178">
        <f>IF(N161="nulová",J161,0)</f>
        <v>0</v>
      </c>
      <c r="BJ161" s="17" t="s">
        <v>84</v>
      </c>
      <c r="BK161" s="178">
        <f>ROUND(I161*H161,2)</f>
        <v>0</v>
      </c>
      <c r="BL161" s="17" t="s">
        <v>163</v>
      </c>
      <c r="BM161" s="177" t="s">
        <v>204</v>
      </c>
    </row>
    <row r="162" s="14" customFormat="1">
      <c r="A162" s="14"/>
      <c r="B162" s="201"/>
      <c r="C162" s="14"/>
      <c r="D162" s="180" t="s">
        <v>164</v>
      </c>
      <c r="E162" s="202" t="s">
        <v>1</v>
      </c>
      <c r="F162" s="203" t="s">
        <v>842</v>
      </c>
      <c r="G162" s="14"/>
      <c r="H162" s="202" t="s">
        <v>1</v>
      </c>
      <c r="I162" s="204"/>
      <c r="J162" s="14"/>
      <c r="K162" s="14"/>
      <c r="L162" s="201"/>
      <c r="M162" s="205"/>
      <c r="N162" s="206"/>
      <c r="O162" s="206"/>
      <c r="P162" s="206"/>
      <c r="Q162" s="206"/>
      <c r="R162" s="206"/>
      <c r="S162" s="206"/>
      <c r="T162" s="207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02" t="s">
        <v>164</v>
      </c>
      <c r="AU162" s="202" t="s">
        <v>84</v>
      </c>
      <c r="AV162" s="14" t="s">
        <v>84</v>
      </c>
      <c r="AW162" s="14" t="s">
        <v>34</v>
      </c>
      <c r="AX162" s="14" t="s">
        <v>77</v>
      </c>
      <c r="AY162" s="202" t="s">
        <v>158</v>
      </c>
    </row>
    <row r="163" s="12" customFormat="1">
      <c r="A163" s="12"/>
      <c r="B163" s="179"/>
      <c r="C163" s="12"/>
      <c r="D163" s="180" t="s">
        <v>164</v>
      </c>
      <c r="E163" s="181" t="s">
        <v>1</v>
      </c>
      <c r="F163" s="182" t="s">
        <v>833</v>
      </c>
      <c r="G163" s="12"/>
      <c r="H163" s="183">
        <v>22.760000000000002</v>
      </c>
      <c r="I163" s="184"/>
      <c r="J163" s="12"/>
      <c r="K163" s="12"/>
      <c r="L163" s="179"/>
      <c r="M163" s="185"/>
      <c r="N163" s="186"/>
      <c r="O163" s="186"/>
      <c r="P163" s="186"/>
      <c r="Q163" s="186"/>
      <c r="R163" s="186"/>
      <c r="S163" s="186"/>
      <c r="T163" s="187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T163" s="181" t="s">
        <v>164</v>
      </c>
      <c r="AU163" s="181" t="s">
        <v>84</v>
      </c>
      <c r="AV163" s="12" t="s">
        <v>86</v>
      </c>
      <c r="AW163" s="12" t="s">
        <v>34</v>
      </c>
      <c r="AX163" s="12" t="s">
        <v>77</v>
      </c>
      <c r="AY163" s="181" t="s">
        <v>158</v>
      </c>
    </row>
    <row r="164" s="13" customFormat="1">
      <c r="A164" s="13"/>
      <c r="B164" s="188"/>
      <c r="C164" s="13"/>
      <c r="D164" s="180" t="s">
        <v>164</v>
      </c>
      <c r="E164" s="189" t="s">
        <v>1</v>
      </c>
      <c r="F164" s="190" t="s">
        <v>166</v>
      </c>
      <c r="G164" s="13"/>
      <c r="H164" s="191">
        <v>22.760000000000002</v>
      </c>
      <c r="I164" s="192"/>
      <c r="J164" s="13"/>
      <c r="K164" s="13"/>
      <c r="L164" s="188"/>
      <c r="M164" s="193"/>
      <c r="N164" s="194"/>
      <c r="O164" s="194"/>
      <c r="P164" s="194"/>
      <c r="Q164" s="194"/>
      <c r="R164" s="194"/>
      <c r="S164" s="194"/>
      <c r="T164" s="19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9" t="s">
        <v>164</v>
      </c>
      <c r="AU164" s="189" t="s">
        <v>84</v>
      </c>
      <c r="AV164" s="13" t="s">
        <v>163</v>
      </c>
      <c r="AW164" s="13" t="s">
        <v>34</v>
      </c>
      <c r="AX164" s="13" t="s">
        <v>84</v>
      </c>
      <c r="AY164" s="189" t="s">
        <v>158</v>
      </c>
    </row>
    <row r="165" s="2" customFormat="1" ht="16.5" customHeight="1">
      <c r="A165" s="36"/>
      <c r="B165" s="164"/>
      <c r="C165" s="165" t="s">
        <v>8</v>
      </c>
      <c r="D165" s="165" t="s">
        <v>159</v>
      </c>
      <c r="E165" s="166" t="s">
        <v>843</v>
      </c>
      <c r="F165" s="167" t="s">
        <v>844</v>
      </c>
      <c r="G165" s="168" t="s">
        <v>233</v>
      </c>
      <c r="H165" s="169">
        <v>30.024000000000001</v>
      </c>
      <c r="I165" s="170"/>
      <c r="J165" s="171">
        <f>ROUND(I165*H165,2)</f>
        <v>0</v>
      </c>
      <c r="K165" s="172"/>
      <c r="L165" s="37"/>
      <c r="M165" s="173" t="s">
        <v>1</v>
      </c>
      <c r="N165" s="174" t="s">
        <v>42</v>
      </c>
      <c r="O165" s="75"/>
      <c r="P165" s="175">
        <f>O165*H165</f>
        <v>0</v>
      </c>
      <c r="Q165" s="175">
        <v>0</v>
      </c>
      <c r="R165" s="175">
        <f>Q165*H165</f>
        <v>0</v>
      </c>
      <c r="S165" s="175">
        <v>0</v>
      </c>
      <c r="T165" s="176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77" t="s">
        <v>163</v>
      </c>
      <c r="AT165" s="177" t="s">
        <v>159</v>
      </c>
      <c r="AU165" s="177" t="s">
        <v>84</v>
      </c>
      <c r="AY165" s="17" t="s">
        <v>158</v>
      </c>
      <c r="BE165" s="178">
        <f>IF(N165="základní",J165,0)</f>
        <v>0</v>
      </c>
      <c r="BF165" s="178">
        <f>IF(N165="snížená",J165,0)</f>
        <v>0</v>
      </c>
      <c r="BG165" s="178">
        <f>IF(N165="zákl. přenesená",J165,0)</f>
        <v>0</v>
      </c>
      <c r="BH165" s="178">
        <f>IF(N165="sníž. přenesená",J165,0)</f>
        <v>0</v>
      </c>
      <c r="BI165" s="178">
        <f>IF(N165="nulová",J165,0)</f>
        <v>0</v>
      </c>
      <c r="BJ165" s="17" t="s">
        <v>84</v>
      </c>
      <c r="BK165" s="178">
        <f>ROUND(I165*H165,2)</f>
        <v>0</v>
      </c>
      <c r="BL165" s="17" t="s">
        <v>163</v>
      </c>
      <c r="BM165" s="177" t="s">
        <v>208</v>
      </c>
    </row>
    <row r="166" s="14" customFormat="1">
      <c r="A166" s="14"/>
      <c r="B166" s="201"/>
      <c r="C166" s="14"/>
      <c r="D166" s="180" t="s">
        <v>164</v>
      </c>
      <c r="E166" s="202" t="s">
        <v>1</v>
      </c>
      <c r="F166" s="203" t="s">
        <v>845</v>
      </c>
      <c r="G166" s="14"/>
      <c r="H166" s="202" t="s">
        <v>1</v>
      </c>
      <c r="I166" s="204"/>
      <c r="J166" s="14"/>
      <c r="K166" s="14"/>
      <c r="L166" s="201"/>
      <c r="M166" s="205"/>
      <c r="N166" s="206"/>
      <c r="O166" s="206"/>
      <c r="P166" s="206"/>
      <c r="Q166" s="206"/>
      <c r="R166" s="206"/>
      <c r="S166" s="206"/>
      <c r="T166" s="207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02" t="s">
        <v>164</v>
      </c>
      <c r="AU166" s="202" t="s">
        <v>84</v>
      </c>
      <c r="AV166" s="14" t="s">
        <v>84</v>
      </c>
      <c r="AW166" s="14" t="s">
        <v>34</v>
      </c>
      <c r="AX166" s="14" t="s">
        <v>77</v>
      </c>
      <c r="AY166" s="202" t="s">
        <v>158</v>
      </c>
    </row>
    <row r="167" s="12" customFormat="1">
      <c r="A167" s="12"/>
      <c r="B167" s="179"/>
      <c r="C167" s="12"/>
      <c r="D167" s="180" t="s">
        <v>164</v>
      </c>
      <c r="E167" s="181" t="s">
        <v>1</v>
      </c>
      <c r="F167" s="182" t="s">
        <v>846</v>
      </c>
      <c r="G167" s="12"/>
      <c r="H167" s="183">
        <v>30.024000000000001</v>
      </c>
      <c r="I167" s="184"/>
      <c r="J167" s="12"/>
      <c r="K167" s="12"/>
      <c r="L167" s="179"/>
      <c r="M167" s="185"/>
      <c r="N167" s="186"/>
      <c r="O167" s="186"/>
      <c r="P167" s="186"/>
      <c r="Q167" s="186"/>
      <c r="R167" s="186"/>
      <c r="S167" s="186"/>
      <c r="T167" s="187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T167" s="181" t="s">
        <v>164</v>
      </c>
      <c r="AU167" s="181" t="s">
        <v>84</v>
      </c>
      <c r="AV167" s="12" t="s">
        <v>86</v>
      </c>
      <c r="AW167" s="12" t="s">
        <v>34</v>
      </c>
      <c r="AX167" s="12" t="s">
        <v>77</v>
      </c>
      <c r="AY167" s="181" t="s">
        <v>158</v>
      </c>
    </row>
    <row r="168" s="13" customFormat="1">
      <c r="A168" s="13"/>
      <c r="B168" s="188"/>
      <c r="C168" s="13"/>
      <c r="D168" s="180" t="s">
        <v>164</v>
      </c>
      <c r="E168" s="189" t="s">
        <v>1</v>
      </c>
      <c r="F168" s="190" t="s">
        <v>166</v>
      </c>
      <c r="G168" s="13"/>
      <c r="H168" s="191">
        <v>30.024000000000001</v>
      </c>
      <c r="I168" s="192"/>
      <c r="J168" s="13"/>
      <c r="K168" s="13"/>
      <c r="L168" s="188"/>
      <c r="M168" s="193"/>
      <c r="N168" s="194"/>
      <c r="O168" s="194"/>
      <c r="P168" s="194"/>
      <c r="Q168" s="194"/>
      <c r="R168" s="194"/>
      <c r="S168" s="194"/>
      <c r="T168" s="19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89" t="s">
        <v>164</v>
      </c>
      <c r="AU168" s="189" t="s">
        <v>84</v>
      </c>
      <c r="AV168" s="13" t="s">
        <v>163</v>
      </c>
      <c r="AW168" s="13" t="s">
        <v>34</v>
      </c>
      <c r="AX168" s="13" t="s">
        <v>84</v>
      </c>
      <c r="AY168" s="189" t="s">
        <v>158</v>
      </c>
    </row>
    <row r="169" s="11" customFormat="1" ht="25.92" customHeight="1">
      <c r="A169" s="11"/>
      <c r="B169" s="153"/>
      <c r="C169" s="11"/>
      <c r="D169" s="154" t="s">
        <v>76</v>
      </c>
      <c r="E169" s="155" t="s">
        <v>847</v>
      </c>
      <c r="F169" s="155" t="s">
        <v>848</v>
      </c>
      <c r="G169" s="11"/>
      <c r="H169" s="11"/>
      <c r="I169" s="156"/>
      <c r="J169" s="157">
        <f>BK169</f>
        <v>0</v>
      </c>
      <c r="K169" s="11"/>
      <c r="L169" s="153"/>
      <c r="M169" s="158"/>
      <c r="N169" s="159"/>
      <c r="O169" s="159"/>
      <c r="P169" s="160">
        <f>SUM(P170:P173)</f>
        <v>0</v>
      </c>
      <c r="Q169" s="159"/>
      <c r="R169" s="160">
        <f>SUM(R170:R173)</f>
        <v>0</v>
      </c>
      <c r="S169" s="159"/>
      <c r="T169" s="161">
        <f>SUM(T170:T173)</f>
        <v>0</v>
      </c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R169" s="154" t="s">
        <v>84</v>
      </c>
      <c r="AT169" s="162" t="s">
        <v>76</v>
      </c>
      <c r="AU169" s="162" t="s">
        <v>77</v>
      </c>
      <c r="AY169" s="154" t="s">
        <v>158</v>
      </c>
      <c r="BK169" s="163">
        <f>SUM(BK170:BK173)</f>
        <v>0</v>
      </c>
    </row>
    <row r="170" s="2" customFormat="1" ht="21.75" customHeight="1">
      <c r="A170" s="36"/>
      <c r="B170" s="164"/>
      <c r="C170" s="165" t="s">
        <v>210</v>
      </c>
      <c r="D170" s="165" t="s">
        <v>159</v>
      </c>
      <c r="E170" s="166" t="s">
        <v>849</v>
      </c>
      <c r="F170" s="167" t="s">
        <v>850</v>
      </c>
      <c r="G170" s="168" t="s">
        <v>162</v>
      </c>
      <c r="H170" s="169">
        <v>4.1399999999999997</v>
      </c>
      <c r="I170" s="170"/>
      <c r="J170" s="171">
        <f>ROUND(I170*H170,2)</f>
        <v>0</v>
      </c>
      <c r="K170" s="172"/>
      <c r="L170" s="37"/>
      <c r="M170" s="173" t="s">
        <v>1</v>
      </c>
      <c r="N170" s="174" t="s">
        <v>42</v>
      </c>
      <c r="O170" s="75"/>
      <c r="P170" s="175">
        <f>O170*H170</f>
        <v>0</v>
      </c>
      <c r="Q170" s="175">
        <v>0</v>
      </c>
      <c r="R170" s="175">
        <f>Q170*H170</f>
        <v>0</v>
      </c>
      <c r="S170" s="175">
        <v>0</v>
      </c>
      <c r="T170" s="176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77" t="s">
        <v>163</v>
      </c>
      <c r="AT170" s="177" t="s">
        <v>159</v>
      </c>
      <c r="AU170" s="177" t="s">
        <v>84</v>
      </c>
      <c r="AY170" s="17" t="s">
        <v>158</v>
      </c>
      <c r="BE170" s="178">
        <f>IF(N170="základní",J170,0)</f>
        <v>0</v>
      </c>
      <c r="BF170" s="178">
        <f>IF(N170="snížená",J170,0)</f>
        <v>0</v>
      </c>
      <c r="BG170" s="178">
        <f>IF(N170="zákl. přenesená",J170,0)</f>
        <v>0</v>
      </c>
      <c r="BH170" s="178">
        <f>IF(N170="sníž. přenesená",J170,0)</f>
        <v>0</v>
      </c>
      <c r="BI170" s="178">
        <f>IF(N170="nulová",J170,0)</f>
        <v>0</v>
      </c>
      <c r="BJ170" s="17" t="s">
        <v>84</v>
      </c>
      <c r="BK170" s="178">
        <f>ROUND(I170*H170,2)</f>
        <v>0</v>
      </c>
      <c r="BL170" s="17" t="s">
        <v>163</v>
      </c>
      <c r="BM170" s="177" t="s">
        <v>213</v>
      </c>
    </row>
    <row r="171" s="12" customFormat="1">
      <c r="A171" s="12"/>
      <c r="B171" s="179"/>
      <c r="C171" s="12"/>
      <c r="D171" s="180" t="s">
        <v>164</v>
      </c>
      <c r="E171" s="181" t="s">
        <v>1</v>
      </c>
      <c r="F171" s="182" t="s">
        <v>851</v>
      </c>
      <c r="G171" s="12"/>
      <c r="H171" s="183">
        <v>2.04</v>
      </c>
      <c r="I171" s="184"/>
      <c r="J171" s="12"/>
      <c r="K171" s="12"/>
      <c r="L171" s="179"/>
      <c r="M171" s="185"/>
      <c r="N171" s="186"/>
      <c r="O171" s="186"/>
      <c r="P171" s="186"/>
      <c r="Q171" s="186"/>
      <c r="R171" s="186"/>
      <c r="S171" s="186"/>
      <c r="T171" s="187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T171" s="181" t="s">
        <v>164</v>
      </c>
      <c r="AU171" s="181" t="s">
        <v>84</v>
      </c>
      <c r="AV171" s="12" t="s">
        <v>86</v>
      </c>
      <c r="AW171" s="12" t="s">
        <v>34</v>
      </c>
      <c r="AX171" s="12" t="s">
        <v>77</v>
      </c>
      <c r="AY171" s="181" t="s">
        <v>158</v>
      </c>
    </row>
    <row r="172" s="12" customFormat="1">
      <c r="A172" s="12"/>
      <c r="B172" s="179"/>
      <c r="C172" s="12"/>
      <c r="D172" s="180" t="s">
        <v>164</v>
      </c>
      <c r="E172" s="181" t="s">
        <v>1</v>
      </c>
      <c r="F172" s="182" t="s">
        <v>852</v>
      </c>
      <c r="G172" s="12"/>
      <c r="H172" s="183">
        <v>2.1000000000000001</v>
      </c>
      <c r="I172" s="184"/>
      <c r="J172" s="12"/>
      <c r="K172" s="12"/>
      <c r="L172" s="179"/>
      <c r="M172" s="185"/>
      <c r="N172" s="186"/>
      <c r="O172" s="186"/>
      <c r="P172" s="186"/>
      <c r="Q172" s="186"/>
      <c r="R172" s="186"/>
      <c r="S172" s="186"/>
      <c r="T172" s="187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T172" s="181" t="s">
        <v>164</v>
      </c>
      <c r="AU172" s="181" t="s">
        <v>84</v>
      </c>
      <c r="AV172" s="12" t="s">
        <v>86</v>
      </c>
      <c r="AW172" s="12" t="s">
        <v>34</v>
      </c>
      <c r="AX172" s="12" t="s">
        <v>77</v>
      </c>
      <c r="AY172" s="181" t="s">
        <v>158</v>
      </c>
    </row>
    <row r="173" s="13" customFormat="1">
      <c r="A173" s="13"/>
      <c r="B173" s="188"/>
      <c r="C173" s="13"/>
      <c r="D173" s="180" t="s">
        <v>164</v>
      </c>
      <c r="E173" s="189" t="s">
        <v>1</v>
      </c>
      <c r="F173" s="190" t="s">
        <v>166</v>
      </c>
      <c r="G173" s="13"/>
      <c r="H173" s="191">
        <v>4.1400000000000006</v>
      </c>
      <c r="I173" s="192"/>
      <c r="J173" s="13"/>
      <c r="K173" s="13"/>
      <c r="L173" s="188"/>
      <c r="M173" s="193"/>
      <c r="N173" s="194"/>
      <c r="O173" s="194"/>
      <c r="P173" s="194"/>
      <c r="Q173" s="194"/>
      <c r="R173" s="194"/>
      <c r="S173" s="194"/>
      <c r="T173" s="19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9" t="s">
        <v>164</v>
      </c>
      <c r="AU173" s="189" t="s">
        <v>84</v>
      </c>
      <c r="AV173" s="13" t="s">
        <v>163</v>
      </c>
      <c r="AW173" s="13" t="s">
        <v>34</v>
      </c>
      <c r="AX173" s="13" t="s">
        <v>84</v>
      </c>
      <c r="AY173" s="189" t="s">
        <v>158</v>
      </c>
    </row>
    <row r="174" s="11" customFormat="1" ht="25.92" customHeight="1">
      <c r="A174" s="11"/>
      <c r="B174" s="153"/>
      <c r="C174" s="11"/>
      <c r="D174" s="154" t="s">
        <v>76</v>
      </c>
      <c r="E174" s="155" t="s">
        <v>853</v>
      </c>
      <c r="F174" s="155" t="s">
        <v>854</v>
      </c>
      <c r="G174" s="11"/>
      <c r="H174" s="11"/>
      <c r="I174" s="156"/>
      <c r="J174" s="157">
        <f>BK174</f>
        <v>0</v>
      </c>
      <c r="K174" s="11"/>
      <c r="L174" s="153"/>
      <c r="M174" s="158"/>
      <c r="N174" s="159"/>
      <c r="O174" s="159"/>
      <c r="P174" s="160">
        <f>SUM(P175:P186)</f>
        <v>0</v>
      </c>
      <c r="Q174" s="159"/>
      <c r="R174" s="160">
        <f>SUM(R175:R186)</f>
        <v>0</v>
      </c>
      <c r="S174" s="159"/>
      <c r="T174" s="161">
        <f>SUM(T175:T186)</f>
        <v>0</v>
      </c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R174" s="154" t="s">
        <v>84</v>
      </c>
      <c r="AT174" s="162" t="s">
        <v>76</v>
      </c>
      <c r="AU174" s="162" t="s">
        <v>77</v>
      </c>
      <c r="AY174" s="154" t="s">
        <v>158</v>
      </c>
      <c r="BK174" s="163">
        <f>SUM(BK175:BK186)</f>
        <v>0</v>
      </c>
    </row>
    <row r="175" s="2" customFormat="1" ht="24.15" customHeight="1">
      <c r="A175" s="36"/>
      <c r="B175" s="164"/>
      <c r="C175" s="165" t="s">
        <v>188</v>
      </c>
      <c r="D175" s="165" t="s">
        <v>159</v>
      </c>
      <c r="E175" s="166" t="s">
        <v>855</v>
      </c>
      <c r="F175" s="167" t="s">
        <v>856</v>
      </c>
      <c r="G175" s="168" t="s">
        <v>233</v>
      </c>
      <c r="H175" s="169">
        <v>9.5999999999999996</v>
      </c>
      <c r="I175" s="170"/>
      <c r="J175" s="171">
        <f>ROUND(I175*H175,2)</f>
        <v>0</v>
      </c>
      <c r="K175" s="172"/>
      <c r="L175" s="37"/>
      <c r="M175" s="173" t="s">
        <v>1</v>
      </c>
      <c r="N175" s="174" t="s">
        <v>42</v>
      </c>
      <c r="O175" s="75"/>
      <c r="P175" s="175">
        <f>O175*H175</f>
        <v>0</v>
      </c>
      <c r="Q175" s="175">
        <v>0</v>
      </c>
      <c r="R175" s="175">
        <f>Q175*H175</f>
        <v>0</v>
      </c>
      <c r="S175" s="175">
        <v>0</v>
      </c>
      <c r="T175" s="176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77" t="s">
        <v>163</v>
      </c>
      <c r="AT175" s="177" t="s">
        <v>159</v>
      </c>
      <c r="AU175" s="177" t="s">
        <v>84</v>
      </c>
      <c r="AY175" s="17" t="s">
        <v>158</v>
      </c>
      <c r="BE175" s="178">
        <f>IF(N175="základní",J175,0)</f>
        <v>0</v>
      </c>
      <c r="BF175" s="178">
        <f>IF(N175="snížená",J175,0)</f>
        <v>0</v>
      </c>
      <c r="BG175" s="178">
        <f>IF(N175="zákl. přenesená",J175,0)</f>
        <v>0</v>
      </c>
      <c r="BH175" s="178">
        <f>IF(N175="sníž. přenesená",J175,0)</f>
        <v>0</v>
      </c>
      <c r="BI175" s="178">
        <f>IF(N175="nulová",J175,0)</f>
        <v>0</v>
      </c>
      <c r="BJ175" s="17" t="s">
        <v>84</v>
      </c>
      <c r="BK175" s="178">
        <f>ROUND(I175*H175,2)</f>
        <v>0</v>
      </c>
      <c r="BL175" s="17" t="s">
        <v>163</v>
      </c>
      <c r="BM175" s="177" t="s">
        <v>218</v>
      </c>
    </row>
    <row r="176" s="12" customFormat="1">
      <c r="A176" s="12"/>
      <c r="B176" s="179"/>
      <c r="C176" s="12"/>
      <c r="D176" s="180" t="s">
        <v>164</v>
      </c>
      <c r="E176" s="181" t="s">
        <v>1</v>
      </c>
      <c r="F176" s="182" t="s">
        <v>857</v>
      </c>
      <c r="G176" s="12"/>
      <c r="H176" s="183">
        <v>9.6000000000000014</v>
      </c>
      <c r="I176" s="184"/>
      <c r="J176" s="12"/>
      <c r="K176" s="12"/>
      <c r="L176" s="179"/>
      <c r="M176" s="185"/>
      <c r="N176" s="186"/>
      <c r="O176" s="186"/>
      <c r="P176" s="186"/>
      <c r="Q176" s="186"/>
      <c r="R176" s="186"/>
      <c r="S176" s="186"/>
      <c r="T176" s="187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T176" s="181" t="s">
        <v>164</v>
      </c>
      <c r="AU176" s="181" t="s">
        <v>84</v>
      </c>
      <c r="AV176" s="12" t="s">
        <v>86</v>
      </c>
      <c r="AW176" s="12" t="s">
        <v>34</v>
      </c>
      <c r="AX176" s="12" t="s">
        <v>77</v>
      </c>
      <c r="AY176" s="181" t="s">
        <v>158</v>
      </c>
    </row>
    <row r="177" s="13" customFormat="1">
      <c r="A177" s="13"/>
      <c r="B177" s="188"/>
      <c r="C177" s="13"/>
      <c r="D177" s="180" t="s">
        <v>164</v>
      </c>
      <c r="E177" s="189" t="s">
        <v>1</v>
      </c>
      <c r="F177" s="190" t="s">
        <v>166</v>
      </c>
      <c r="G177" s="13"/>
      <c r="H177" s="191">
        <v>9.6000000000000014</v>
      </c>
      <c r="I177" s="192"/>
      <c r="J177" s="13"/>
      <c r="K177" s="13"/>
      <c r="L177" s="188"/>
      <c r="M177" s="193"/>
      <c r="N177" s="194"/>
      <c r="O177" s="194"/>
      <c r="P177" s="194"/>
      <c r="Q177" s="194"/>
      <c r="R177" s="194"/>
      <c r="S177" s="194"/>
      <c r="T177" s="19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9" t="s">
        <v>164</v>
      </c>
      <c r="AU177" s="189" t="s">
        <v>84</v>
      </c>
      <c r="AV177" s="13" t="s">
        <v>163</v>
      </c>
      <c r="AW177" s="13" t="s">
        <v>34</v>
      </c>
      <c r="AX177" s="13" t="s">
        <v>84</v>
      </c>
      <c r="AY177" s="189" t="s">
        <v>158</v>
      </c>
    </row>
    <row r="178" s="2" customFormat="1" ht="21.75" customHeight="1">
      <c r="A178" s="36"/>
      <c r="B178" s="164"/>
      <c r="C178" s="165" t="s">
        <v>220</v>
      </c>
      <c r="D178" s="165" t="s">
        <v>159</v>
      </c>
      <c r="E178" s="166" t="s">
        <v>858</v>
      </c>
      <c r="F178" s="167" t="s">
        <v>859</v>
      </c>
      <c r="G178" s="168" t="s">
        <v>233</v>
      </c>
      <c r="H178" s="169">
        <v>2.8799999999999999</v>
      </c>
      <c r="I178" s="170"/>
      <c r="J178" s="171">
        <f>ROUND(I178*H178,2)</f>
        <v>0</v>
      </c>
      <c r="K178" s="172"/>
      <c r="L178" s="37"/>
      <c r="M178" s="173" t="s">
        <v>1</v>
      </c>
      <c r="N178" s="174" t="s">
        <v>42</v>
      </c>
      <c r="O178" s="75"/>
      <c r="P178" s="175">
        <f>O178*H178</f>
        <v>0</v>
      </c>
      <c r="Q178" s="175">
        <v>0</v>
      </c>
      <c r="R178" s="175">
        <f>Q178*H178</f>
        <v>0</v>
      </c>
      <c r="S178" s="175">
        <v>0</v>
      </c>
      <c r="T178" s="176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77" t="s">
        <v>163</v>
      </c>
      <c r="AT178" s="177" t="s">
        <v>159</v>
      </c>
      <c r="AU178" s="177" t="s">
        <v>84</v>
      </c>
      <c r="AY178" s="17" t="s">
        <v>158</v>
      </c>
      <c r="BE178" s="178">
        <f>IF(N178="základní",J178,0)</f>
        <v>0</v>
      </c>
      <c r="BF178" s="178">
        <f>IF(N178="snížená",J178,0)</f>
        <v>0</v>
      </c>
      <c r="BG178" s="178">
        <f>IF(N178="zákl. přenesená",J178,0)</f>
        <v>0</v>
      </c>
      <c r="BH178" s="178">
        <f>IF(N178="sníž. přenesená",J178,0)</f>
        <v>0</v>
      </c>
      <c r="BI178" s="178">
        <f>IF(N178="nulová",J178,0)</f>
        <v>0</v>
      </c>
      <c r="BJ178" s="17" t="s">
        <v>84</v>
      </c>
      <c r="BK178" s="178">
        <f>ROUND(I178*H178,2)</f>
        <v>0</v>
      </c>
      <c r="BL178" s="17" t="s">
        <v>163</v>
      </c>
      <c r="BM178" s="177" t="s">
        <v>223</v>
      </c>
    </row>
    <row r="179" s="12" customFormat="1">
      <c r="A179" s="12"/>
      <c r="B179" s="179"/>
      <c r="C179" s="12"/>
      <c r="D179" s="180" t="s">
        <v>164</v>
      </c>
      <c r="E179" s="181" t="s">
        <v>1</v>
      </c>
      <c r="F179" s="182" t="s">
        <v>860</v>
      </c>
      <c r="G179" s="12"/>
      <c r="H179" s="183">
        <v>2.8799999999999999</v>
      </c>
      <c r="I179" s="184"/>
      <c r="J179" s="12"/>
      <c r="K179" s="12"/>
      <c r="L179" s="179"/>
      <c r="M179" s="185"/>
      <c r="N179" s="186"/>
      <c r="O179" s="186"/>
      <c r="P179" s="186"/>
      <c r="Q179" s="186"/>
      <c r="R179" s="186"/>
      <c r="S179" s="186"/>
      <c r="T179" s="187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T179" s="181" t="s">
        <v>164</v>
      </c>
      <c r="AU179" s="181" t="s">
        <v>84</v>
      </c>
      <c r="AV179" s="12" t="s">
        <v>86</v>
      </c>
      <c r="AW179" s="12" t="s">
        <v>34</v>
      </c>
      <c r="AX179" s="12" t="s">
        <v>77</v>
      </c>
      <c r="AY179" s="181" t="s">
        <v>158</v>
      </c>
    </row>
    <row r="180" s="13" customFormat="1">
      <c r="A180" s="13"/>
      <c r="B180" s="188"/>
      <c r="C180" s="13"/>
      <c r="D180" s="180" t="s">
        <v>164</v>
      </c>
      <c r="E180" s="189" t="s">
        <v>1</v>
      </c>
      <c r="F180" s="190" t="s">
        <v>166</v>
      </c>
      <c r="G180" s="13"/>
      <c r="H180" s="191">
        <v>2.8799999999999999</v>
      </c>
      <c r="I180" s="192"/>
      <c r="J180" s="13"/>
      <c r="K180" s="13"/>
      <c r="L180" s="188"/>
      <c r="M180" s="193"/>
      <c r="N180" s="194"/>
      <c r="O180" s="194"/>
      <c r="P180" s="194"/>
      <c r="Q180" s="194"/>
      <c r="R180" s="194"/>
      <c r="S180" s="194"/>
      <c r="T180" s="19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89" t="s">
        <v>164</v>
      </c>
      <c r="AU180" s="189" t="s">
        <v>84</v>
      </c>
      <c r="AV180" s="13" t="s">
        <v>163</v>
      </c>
      <c r="AW180" s="13" t="s">
        <v>34</v>
      </c>
      <c r="AX180" s="13" t="s">
        <v>84</v>
      </c>
      <c r="AY180" s="189" t="s">
        <v>158</v>
      </c>
    </row>
    <row r="181" s="2" customFormat="1" ht="21.75" customHeight="1">
      <c r="A181" s="36"/>
      <c r="B181" s="164"/>
      <c r="C181" s="165" t="s">
        <v>192</v>
      </c>
      <c r="D181" s="165" t="s">
        <v>159</v>
      </c>
      <c r="E181" s="166" t="s">
        <v>861</v>
      </c>
      <c r="F181" s="167" t="s">
        <v>862</v>
      </c>
      <c r="G181" s="168" t="s">
        <v>203</v>
      </c>
      <c r="H181" s="169">
        <v>12</v>
      </c>
      <c r="I181" s="170"/>
      <c r="J181" s="171">
        <f>ROUND(I181*H181,2)</f>
        <v>0</v>
      </c>
      <c r="K181" s="172"/>
      <c r="L181" s="37"/>
      <c r="M181" s="173" t="s">
        <v>1</v>
      </c>
      <c r="N181" s="174" t="s">
        <v>42</v>
      </c>
      <c r="O181" s="75"/>
      <c r="P181" s="175">
        <f>O181*H181</f>
        <v>0</v>
      </c>
      <c r="Q181" s="175">
        <v>0</v>
      </c>
      <c r="R181" s="175">
        <f>Q181*H181</f>
        <v>0</v>
      </c>
      <c r="S181" s="175">
        <v>0</v>
      </c>
      <c r="T181" s="176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77" t="s">
        <v>163</v>
      </c>
      <c r="AT181" s="177" t="s">
        <v>159</v>
      </c>
      <c r="AU181" s="177" t="s">
        <v>84</v>
      </c>
      <c r="AY181" s="17" t="s">
        <v>158</v>
      </c>
      <c r="BE181" s="178">
        <f>IF(N181="základní",J181,0)</f>
        <v>0</v>
      </c>
      <c r="BF181" s="178">
        <f>IF(N181="snížená",J181,0)</f>
        <v>0</v>
      </c>
      <c r="BG181" s="178">
        <f>IF(N181="zákl. přenesená",J181,0)</f>
        <v>0</v>
      </c>
      <c r="BH181" s="178">
        <f>IF(N181="sníž. přenesená",J181,0)</f>
        <v>0</v>
      </c>
      <c r="BI181" s="178">
        <f>IF(N181="nulová",J181,0)</f>
        <v>0</v>
      </c>
      <c r="BJ181" s="17" t="s">
        <v>84</v>
      </c>
      <c r="BK181" s="178">
        <f>ROUND(I181*H181,2)</f>
        <v>0</v>
      </c>
      <c r="BL181" s="17" t="s">
        <v>163</v>
      </c>
      <c r="BM181" s="177" t="s">
        <v>228</v>
      </c>
    </row>
    <row r="182" s="12" customFormat="1">
      <c r="A182" s="12"/>
      <c r="B182" s="179"/>
      <c r="C182" s="12"/>
      <c r="D182" s="180" t="s">
        <v>164</v>
      </c>
      <c r="E182" s="181" t="s">
        <v>1</v>
      </c>
      <c r="F182" s="182" t="s">
        <v>815</v>
      </c>
      <c r="G182" s="12"/>
      <c r="H182" s="183">
        <v>12</v>
      </c>
      <c r="I182" s="184"/>
      <c r="J182" s="12"/>
      <c r="K182" s="12"/>
      <c r="L182" s="179"/>
      <c r="M182" s="185"/>
      <c r="N182" s="186"/>
      <c r="O182" s="186"/>
      <c r="P182" s="186"/>
      <c r="Q182" s="186"/>
      <c r="R182" s="186"/>
      <c r="S182" s="186"/>
      <c r="T182" s="187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T182" s="181" t="s">
        <v>164</v>
      </c>
      <c r="AU182" s="181" t="s">
        <v>84</v>
      </c>
      <c r="AV182" s="12" t="s">
        <v>86</v>
      </c>
      <c r="AW182" s="12" t="s">
        <v>34</v>
      </c>
      <c r="AX182" s="12" t="s">
        <v>77</v>
      </c>
      <c r="AY182" s="181" t="s">
        <v>158</v>
      </c>
    </row>
    <row r="183" s="13" customFormat="1">
      <c r="A183" s="13"/>
      <c r="B183" s="188"/>
      <c r="C183" s="13"/>
      <c r="D183" s="180" t="s">
        <v>164</v>
      </c>
      <c r="E183" s="189" t="s">
        <v>1</v>
      </c>
      <c r="F183" s="190" t="s">
        <v>166</v>
      </c>
      <c r="G183" s="13"/>
      <c r="H183" s="191">
        <v>12</v>
      </c>
      <c r="I183" s="192"/>
      <c r="J183" s="13"/>
      <c r="K183" s="13"/>
      <c r="L183" s="188"/>
      <c r="M183" s="193"/>
      <c r="N183" s="194"/>
      <c r="O183" s="194"/>
      <c r="P183" s="194"/>
      <c r="Q183" s="194"/>
      <c r="R183" s="194"/>
      <c r="S183" s="194"/>
      <c r="T183" s="19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9" t="s">
        <v>164</v>
      </c>
      <c r="AU183" s="189" t="s">
        <v>84</v>
      </c>
      <c r="AV183" s="13" t="s">
        <v>163</v>
      </c>
      <c r="AW183" s="13" t="s">
        <v>34</v>
      </c>
      <c r="AX183" s="13" t="s">
        <v>84</v>
      </c>
      <c r="AY183" s="189" t="s">
        <v>158</v>
      </c>
    </row>
    <row r="184" s="2" customFormat="1" ht="16.5" customHeight="1">
      <c r="A184" s="36"/>
      <c r="B184" s="164"/>
      <c r="C184" s="165" t="s">
        <v>230</v>
      </c>
      <c r="D184" s="165" t="s">
        <v>159</v>
      </c>
      <c r="E184" s="166" t="s">
        <v>863</v>
      </c>
      <c r="F184" s="167" t="s">
        <v>864</v>
      </c>
      <c r="G184" s="168" t="s">
        <v>247</v>
      </c>
      <c r="H184" s="169">
        <v>14</v>
      </c>
      <c r="I184" s="170"/>
      <c r="J184" s="171">
        <f>ROUND(I184*H184,2)</f>
        <v>0</v>
      </c>
      <c r="K184" s="172"/>
      <c r="L184" s="37"/>
      <c r="M184" s="173" t="s">
        <v>1</v>
      </c>
      <c r="N184" s="174" t="s">
        <v>42</v>
      </c>
      <c r="O184" s="75"/>
      <c r="P184" s="175">
        <f>O184*H184</f>
        <v>0</v>
      </c>
      <c r="Q184" s="175">
        <v>0</v>
      </c>
      <c r="R184" s="175">
        <f>Q184*H184</f>
        <v>0</v>
      </c>
      <c r="S184" s="175">
        <v>0</v>
      </c>
      <c r="T184" s="176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77" t="s">
        <v>163</v>
      </c>
      <c r="AT184" s="177" t="s">
        <v>159</v>
      </c>
      <c r="AU184" s="177" t="s">
        <v>84</v>
      </c>
      <c r="AY184" s="17" t="s">
        <v>158</v>
      </c>
      <c r="BE184" s="178">
        <f>IF(N184="základní",J184,0)</f>
        <v>0</v>
      </c>
      <c r="BF184" s="178">
        <f>IF(N184="snížená",J184,0)</f>
        <v>0</v>
      </c>
      <c r="BG184" s="178">
        <f>IF(N184="zákl. přenesená",J184,0)</f>
        <v>0</v>
      </c>
      <c r="BH184" s="178">
        <f>IF(N184="sníž. přenesená",J184,0)</f>
        <v>0</v>
      </c>
      <c r="BI184" s="178">
        <f>IF(N184="nulová",J184,0)</f>
        <v>0</v>
      </c>
      <c r="BJ184" s="17" t="s">
        <v>84</v>
      </c>
      <c r="BK184" s="178">
        <f>ROUND(I184*H184,2)</f>
        <v>0</v>
      </c>
      <c r="BL184" s="17" t="s">
        <v>163</v>
      </c>
      <c r="BM184" s="177" t="s">
        <v>234</v>
      </c>
    </row>
    <row r="185" s="12" customFormat="1">
      <c r="A185" s="12"/>
      <c r="B185" s="179"/>
      <c r="C185" s="12"/>
      <c r="D185" s="180" t="s">
        <v>164</v>
      </c>
      <c r="E185" s="181" t="s">
        <v>1</v>
      </c>
      <c r="F185" s="182" t="s">
        <v>865</v>
      </c>
      <c r="G185" s="12"/>
      <c r="H185" s="183">
        <v>14</v>
      </c>
      <c r="I185" s="184"/>
      <c r="J185" s="12"/>
      <c r="K185" s="12"/>
      <c r="L185" s="179"/>
      <c r="M185" s="185"/>
      <c r="N185" s="186"/>
      <c r="O185" s="186"/>
      <c r="P185" s="186"/>
      <c r="Q185" s="186"/>
      <c r="R185" s="186"/>
      <c r="S185" s="186"/>
      <c r="T185" s="187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T185" s="181" t="s">
        <v>164</v>
      </c>
      <c r="AU185" s="181" t="s">
        <v>84</v>
      </c>
      <c r="AV185" s="12" t="s">
        <v>86</v>
      </c>
      <c r="AW185" s="12" t="s">
        <v>34</v>
      </c>
      <c r="AX185" s="12" t="s">
        <v>77</v>
      </c>
      <c r="AY185" s="181" t="s">
        <v>158</v>
      </c>
    </row>
    <row r="186" s="13" customFormat="1">
      <c r="A186" s="13"/>
      <c r="B186" s="188"/>
      <c r="C186" s="13"/>
      <c r="D186" s="180" t="s">
        <v>164</v>
      </c>
      <c r="E186" s="189" t="s">
        <v>1</v>
      </c>
      <c r="F186" s="190" t="s">
        <v>166</v>
      </c>
      <c r="G186" s="13"/>
      <c r="H186" s="191">
        <v>14</v>
      </c>
      <c r="I186" s="192"/>
      <c r="J186" s="13"/>
      <c r="K186" s="13"/>
      <c r="L186" s="188"/>
      <c r="M186" s="193"/>
      <c r="N186" s="194"/>
      <c r="O186" s="194"/>
      <c r="P186" s="194"/>
      <c r="Q186" s="194"/>
      <c r="R186" s="194"/>
      <c r="S186" s="194"/>
      <c r="T186" s="19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9" t="s">
        <v>164</v>
      </c>
      <c r="AU186" s="189" t="s">
        <v>84</v>
      </c>
      <c r="AV186" s="13" t="s">
        <v>163</v>
      </c>
      <c r="AW186" s="13" t="s">
        <v>34</v>
      </c>
      <c r="AX186" s="13" t="s">
        <v>84</v>
      </c>
      <c r="AY186" s="189" t="s">
        <v>158</v>
      </c>
    </row>
    <row r="187" s="11" customFormat="1" ht="25.92" customHeight="1">
      <c r="A187" s="11"/>
      <c r="B187" s="153"/>
      <c r="C187" s="11"/>
      <c r="D187" s="154" t="s">
        <v>76</v>
      </c>
      <c r="E187" s="155" t="s">
        <v>866</v>
      </c>
      <c r="F187" s="155" t="s">
        <v>867</v>
      </c>
      <c r="G187" s="11"/>
      <c r="H187" s="11"/>
      <c r="I187" s="156"/>
      <c r="J187" s="157">
        <f>BK187</f>
        <v>0</v>
      </c>
      <c r="K187" s="11"/>
      <c r="L187" s="153"/>
      <c r="M187" s="158"/>
      <c r="N187" s="159"/>
      <c r="O187" s="159"/>
      <c r="P187" s="160">
        <f>SUM(P188:P217)</f>
        <v>0</v>
      </c>
      <c r="Q187" s="159"/>
      <c r="R187" s="160">
        <f>SUM(R188:R217)</f>
        <v>0</v>
      </c>
      <c r="S187" s="159"/>
      <c r="T187" s="161">
        <f>SUM(T188:T217)</f>
        <v>0</v>
      </c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R187" s="154" t="s">
        <v>84</v>
      </c>
      <c r="AT187" s="162" t="s">
        <v>76</v>
      </c>
      <c r="AU187" s="162" t="s">
        <v>77</v>
      </c>
      <c r="AY187" s="154" t="s">
        <v>158</v>
      </c>
      <c r="BK187" s="163">
        <f>SUM(BK188:BK217)</f>
        <v>0</v>
      </c>
    </row>
    <row r="188" s="2" customFormat="1" ht="21.75" customHeight="1">
      <c r="A188" s="36"/>
      <c r="B188" s="164"/>
      <c r="C188" s="165" t="s">
        <v>196</v>
      </c>
      <c r="D188" s="165" t="s">
        <v>159</v>
      </c>
      <c r="E188" s="166" t="s">
        <v>868</v>
      </c>
      <c r="F188" s="167" t="s">
        <v>869</v>
      </c>
      <c r="G188" s="168" t="s">
        <v>247</v>
      </c>
      <c r="H188" s="169">
        <v>36</v>
      </c>
      <c r="I188" s="170"/>
      <c r="J188" s="171">
        <f>ROUND(I188*H188,2)</f>
        <v>0</v>
      </c>
      <c r="K188" s="172"/>
      <c r="L188" s="37"/>
      <c r="M188" s="173" t="s">
        <v>1</v>
      </c>
      <c r="N188" s="174" t="s">
        <v>42</v>
      </c>
      <c r="O188" s="75"/>
      <c r="P188" s="175">
        <f>O188*H188</f>
        <v>0</v>
      </c>
      <c r="Q188" s="175">
        <v>0</v>
      </c>
      <c r="R188" s="175">
        <f>Q188*H188</f>
        <v>0</v>
      </c>
      <c r="S188" s="175">
        <v>0</v>
      </c>
      <c r="T188" s="176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77" t="s">
        <v>163</v>
      </c>
      <c r="AT188" s="177" t="s">
        <v>159</v>
      </c>
      <c r="AU188" s="177" t="s">
        <v>84</v>
      </c>
      <c r="AY188" s="17" t="s">
        <v>158</v>
      </c>
      <c r="BE188" s="178">
        <f>IF(N188="základní",J188,0)</f>
        <v>0</v>
      </c>
      <c r="BF188" s="178">
        <f>IF(N188="snížená",J188,0)</f>
        <v>0</v>
      </c>
      <c r="BG188" s="178">
        <f>IF(N188="zákl. přenesená",J188,0)</f>
        <v>0</v>
      </c>
      <c r="BH188" s="178">
        <f>IF(N188="sníž. přenesená",J188,0)</f>
        <v>0</v>
      </c>
      <c r="BI188" s="178">
        <f>IF(N188="nulová",J188,0)</f>
        <v>0</v>
      </c>
      <c r="BJ188" s="17" t="s">
        <v>84</v>
      </c>
      <c r="BK188" s="178">
        <f>ROUND(I188*H188,2)</f>
        <v>0</v>
      </c>
      <c r="BL188" s="17" t="s">
        <v>163</v>
      </c>
      <c r="BM188" s="177" t="s">
        <v>238</v>
      </c>
    </row>
    <row r="189" s="2" customFormat="1" ht="16.5" customHeight="1">
      <c r="A189" s="36"/>
      <c r="B189" s="164"/>
      <c r="C189" s="165" t="s">
        <v>240</v>
      </c>
      <c r="D189" s="165" t="s">
        <v>159</v>
      </c>
      <c r="E189" s="166" t="s">
        <v>870</v>
      </c>
      <c r="F189" s="167" t="s">
        <v>871</v>
      </c>
      <c r="G189" s="168" t="s">
        <v>247</v>
      </c>
      <c r="H189" s="169">
        <v>35</v>
      </c>
      <c r="I189" s="170"/>
      <c r="J189" s="171">
        <f>ROUND(I189*H189,2)</f>
        <v>0</v>
      </c>
      <c r="K189" s="172"/>
      <c r="L189" s="37"/>
      <c r="M189" s="173" t="s">
        <v>1</v>
      </c>
      <c r="N189" s="174" t="s">
        <v>42</v>
      </c>
      <c r="O189" s="75"/>
      <c r="P189" s="175">
        <f>O189*H189</f>
        <v>0</v>
      </c>
      <c r="Q189" s="175">
        <v>0</v>
      </c>
      <c r="R189" s="175">
        <f>Q189*H189</f>
        <v>0</v>
      </c>
      <c r="S189" s="175">
        <v>0</v>
      </c>
      <c r="T189" s="176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77" t="s">
        <v>163</v>
      </c>
      <c r="AT189" s="177" t="s">
        <v>159</v>
      </c>
      <c r="AU189" s="177" t="s">
        <v>84</v>
      </c>
      <c r="AY189" s="17" t="s">
        <v>158</v>
      </c>
      <c r="BE189" s="178">
        <f>IF(N189="základní",J189,0)</f>
        <v>0</v>
      </c>
      <c r="BF189" s="178">
        <f>IF(N189="snížená",J189,0)</f>
        <v>0</v>
      </c>
      <c r="BG189" s="178">
        <f>IF(N189="zákl. přenesená",J189,0)</f>
        <v>0</v>
      </c>
      <c r="BH189" s="178">
        <f>IF(N189="sníž. přenesená",J189,0)</f>
        <v>0</v>
      </c>
      <c r="BI189" s="178">
        <f>IF(N189="nulová",J189,0)</f>
        <v>0</v>
      </c>
      <c r="BJ189" s="17" t="s">
        <v>84</v>
      </c>
      <c r="BK189" s="178">
        <f>ROUND(I189*H189,2)</f>
        <v>0</v>
      </c>
      <c r="BL189" s="17" t="s">
        <v>163</v>
      </c>
      <c r="BM189" s="177" t="s">
        <v>243</v>
      </c>
    </row>
    <row r="190" s="12" customFormat="1">
      <c r="A190" s="12"/>
      <c r="B190" s="179"/>
      <c r="C190" s="12"/>
      <c r="D190" s="180" t="s">
        <v>164</v>
      </c>
      <c r="E190" s="181" t="s">
        <v>1</v>
      </c>
      <c r="F190" s="182" t="s">
        <v>872</v>
      </c>
      <c r="G190" s="12"/>
      <c r="H190" s="183">
        <v>28</v>
      </c>
      <c r="I190" s="184"/>
      <c r="J190" s="12"/>
      <c r="K190" s="12"/>
      <c r="L190" s="179"/>
      <c r="M190" s="185"/>
      <c r="N190" s="186"/>
      <c r="O190" s="186"/>
      <c r="P190" s="186"/>
      <c r="Q190" s="186"/>
      <c r="R190" s="186"/>
      <c r="S190" s="186"/>
      <c r="T190" s="187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T190" s="181" t="s">
        <v>164</v>
      </c>
      <c r="AU190" s="181" t="s">
        <v>84</v>
      </c>
      <c r="AV190" s="12" t="s">
        <v>86</v>
      </c>
      <c r="AW190" s="12" t="s">
        <v>34</v>
      </c>
      <c r="AX190" s="12" t="s">
        <v>77</v>
      </c>
      <c r="AY190" s="181" t="s">
        <v>158</v>
      </c>
    </row>
    <row r="191" s="12" customFormat="1">
      <c r="A191" s="12"/>
      <c r="B191" s="179"/>
      <c r="C191" s="12"/>
      <c r="D191" s="180" t="s">
        <v>164</v>
      </c>
      <c r="E191" s="181" t="s">
        <v>1</v>
      </c>
      <c r="F191" s="182" t="s">
        <v>873</v>
      </c>
      <c r="G191" s="12"/>
      <c r="H191" s="183">
        <v>7</v>
      </c>
      <c r="I191" s="184"/>
      <c r="J191" s="12"/>
      <c r="K191" s="12"/>
      <c r="L191" s="179"/>
      <c r="M191" s="185"/>
      <c r="N191" s="186"/>
      <c r="O191" s="186"/>
      <c r="P191" s="186"/>
      <c r="Q191" s="186"/>
      <c r="R191" s="186"/>
      <c r="S191" s="186"/>
      <c r="T191" s="187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T191" s="181" t="s">
        <v>164</v>
      </c>
      <c r="AU191" s="181" t="s">
        <v>84</v>
      </c>
      <c r="AV191" s="12" t="s">
        <v>86</v>
      </c>
      <c r="AW191" s="12" t="s">
        <v>34</v>
      </c>
      <c r="AX191" s="12" t="s">
        <v>77</v>
      </c>
      <c r="AY191" s="181" t="s">
        <v>158</v>
      </c>
    </row>
    <row r="192" s="13" customFormat="1">
      <c r="A192" s="13"/>
      <c r="B192" s="188"/>
      <c r="C192" s="13"/>
      <c r="D192" s="180" t="s">
        <v>164</v>
      </c>
      <c r="E192" s="189" t="s">
        <v>1</v>
      </c>
      <c r="F192" s="190" t="s">
        <v>166</v>
      </c>
      <c r="G192" s="13"/>
      <c r="H192" s="191">
        <v>35</v>
      </c>
      <c r="I192" s="192"/>
      <c r="J192" s="13"/>
      <c r="K192" s="13"/>
      <c r="L192" s="188"/>
      <c r="M192" s="193"/>
      <c r="N192" s="194"/>
      <c r="O192" s="194"/>
      <c r="P192" s="194"/>
      <c r="Q192" s="194"/>
      <c r="R192" s="194"/>
      <c r="S192" s="194"/>
      <c r="T192" s="19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89" t="s">
        <v>164</v>
      </c>
      <c r="AU192" s="189" t="s">
        <v>84</v>
      </c>
      <c r="AV192" s="13" t="s">
        <v>163</v>
      </c>
      <c r="AW192" s="13" t="s">
        <v>34</v>
      </c>
      <c r="AX192" s="13" t="s">
        <v>84</v>
      </c>
      <c r="AY192" s="189" t="s">
        <v>158</v>
      </c>
    </row>
    <row r="193" s="2" customFormat="1" ht="21.75" customHeight="1">
      <c r="A193" s="36"/>
      <c r="B193" s="164"/>
      <c r="C193" s="165" t="s">
        <v>199</v>
      </c>
      <c r="D193" s="165" t="s">
        <v>159</v>
      </c>
      <c r="E193" s="166" t="s">
        <v>874</v>
      </c>
      <c r="F193" s="167" t="s">
        <v>875</v>
      </c>
      <c r="G193" s="168" t="s">
        <v>252</v>
      </c>
      <c r="H193" s="169">
        <v>4</v>
      </c>
      <c r="I193" s="170"/>
      <c r="J193" s="171">
        <f>ROUND(I193*H193,2)</f>
        <v>0</v>
      </c>
      <c r="K193" s="172"/>
      <c r="L193" s="37"/>
      <c r="M193" s="173" t="s">
        <v>1</v>
      </c>
      <c r="N193" s="174" t="s">
        <v>42</v>
      </c>
      <c r="O193" s="75"/>
      <c r="P193" s="175">
        <f>O193*H193</f>
        <v>0</v>
      </c>
      <c r="Q193" s="175">
        <v>0</v>
      </c>
      <c r="R193" s="175">
        <f>Q193*H193</f>
        <v>0</v>
      </c>
      <c r="S193" s="175">
        <v>0</v>
      </c>
      <c r="T193" s="17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77" t="s">
        <v>163</v>
      </c>
      <c r="AT193" s="177" t="s">
        <v>159</v>
      </c>
      <c r="AU193" s="177" t="s">
        <v>84</v>
      </c>
      <c r="AY193" s="17" t="s">
        <v>158</v>
      </c>
      <c r="BE193" s="178">
        <f>IF(N193="základní",J193,0)</f>
        <v>0</v>
      </c>
      <c r="BF193" s="178">
        <f>IF(N193="snížená",J193,0)</f>
        <v>0</v>
      </c>
      <c r="BG193" s="178">
        <f>IF(N193="zákl. přenesená",J193,0)</f>
        <v>0</v>
      </c>
      <c r="BH193" s="178">
        <f>IF(N193="sníž. přenesená",J193,0)</f>
        <v>0</v>
      </c>
      <c r="BI193" s="178">
        <f>IF(N193="nulová",J193,0)</f>
        <v>0</v>
      </c>
      <c r="BJ193" s="17" t="s">
        <v>84</v>
      </c>
      <c r="BK193" s="178">
        <f>ROUND(I193*H193,2)</f>
        <v>0</v>
      </c>
      <c r="BL193" s="17" t="s">
        <v>163</v>
      </c>
      <c r="BM193" s="177" t="s">
        <v>248</v>
      </c>
    </row>
    <row r="194" s="12" customFormat="1">
      <c r="A194" s="12"/>
      <c r="B194" s="179"/>
      <c r="C194" s="12"/>
      <c r="D194" s="180" t="s">
        <v>164</v>
      </c>
      <c r="E194" s="181" t="s">
        <v>1</v>
      </c>
      <c r="F194" s="182" t="s">
        <v>876</v>
      </c>
      <c r="G194" s="12"/>
      <c r="H194" s="183">
        <v>1</v>
      </c>
      <c r="I194" s="184"/>
      <c r="J194" s="12"/>
      <c r="K194" s="12"/>
      <c r="L194" s="179"/>
      <c r="M194" s="185"/>
      <c r="N194" s="186"/>
      <c r="O194" s="186"/>
      <c r="P194" s="186"/>
      <c r="Q194" s="186"/>
      <c r="R194" s="186"/>
      <c r="S194" s="186"/>
      <c r="T194" s="187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T194" s="181" t="s">
        <v>164</v>
      </c>
      <c r="AU194" s="181" t="s">
        <v>84</v>
      </c>
      <c r="AV194" s="12" t="s">
        <v>86</v>
      </c>
      <c r="AW194" s="12" t="s">
        <v>34</v>
      </c>
      <c r="AX194" s="12" t="s">
        <v>77</v>
      </c>
      <c r="AY194" s="181" t="s">
        <v>158</v>
      </c>
    </row>
    <row r="195" s="12" customFormat="1">
      <c r="A195" s="12"/>
      <c r="B195" s="179"/>
      <c r="C195" s="12"/>
      <c r="D195" s="180" t="s">
        <v>164</v>
      </c>
      <c r="E195" s="181" t="s">
        <v>1</v>
      </c>
      <c r="F195" s="182" t="s">
        <v>877</v>
      </c>
      <c r="G195" s="12"/>
      <c r="H195" s="183">
        <v>1</v>
      </c>
      <c r="I195" s="184"/>
      <c r="J195" s="12"/>
      <c r="K195" s="12"/>
      <c r="L195" s="179"/>
      <c r="M195" s="185"/>
      <c r="N195" s="186"/>
      <c r="O195" s="186"/>
      <c r="P195" s="186"/>
      <c r="Q195" s="186"/>
      <c r="R195" s="186"/>
      <c r="S195" s="186"/>
      <c r="T195" s="187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T195" s="181" t="s">
        <v>164</v>
      </c>
      <c r="AU195" s="181" t="s">
        <v>84</v>
      </c>
      <c r="AV195" s="12" t="s">
        <v>86</v>
      </c>
      <c r="AW195" s="12" t="s">
        <v>34</v>
      </c>
      <c r="AX195" s="12" t="s">
        <v>77</v>
      </c>
      <c r="AY195" s="181" t="s">
        <v>158</v>
      </c>
    </row>
    <row r="196" s="12" customFormat="1">
      <c r="A196" s="12"/>
      <c r="B196" s="179"/>
      <c r="C196" s="12"/>
      <c r="D196" s="180" t="s">
        <v>164</v>
      </c>
      <c r="E196" s="181" t="s">
        <v>1</v>
      </c>
      <c r="F196" s="182" t="s">
        <v>878</v>
      </c>
      <c r="G196" s="12"/>
      <c r="H196" s="183">
        <v>2</v>
      </c>
      <c r="I196" s="184"/>
      <c r="J196" s="12"/>
      <c r="K196" s="12"/>
      <c r="L196" s="179"/>
      <c r="M196" s="185"/>
      <c r="N196" s="186"/>
      <c r="O196" s="186"/>
      <c r="P196" s="186"/>
      <c r="Q196" s="186"/>
      <c r="R196" s="186"/>
      <c r="S196" s="186"/>
      <c r="T196" s="187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T196" s="181" t="s">
        <v>164</v>
      </c>
      <c r="AU196" s="181" t="s">
        <v>84</v>
      </c>
      <c r="AV196" s="12" t="s">
        <v>86</v>
      </c>
      <c r="AW196" s="12" t="s">
        <v>34</v>
      </c>
      <c r="AX196" s="12" t="s">
        <v>77</v>
      </c>
      <c r="AY196" s="181" t="s">
        <v>158</v>
      </c>
    </row>
    <row r="197" s="13" customFormat="1">
      <c r="A197" s="13"/>
      <c r="B197" s="188"/>
      <c r="C197" s="13"/>
      <c r="D197" s="180" t="s">
        <v>164</v>
      </c>
      <c r="E197" s="189" t="s">
        <v>1</v>
      </c>
      <c r="F197" s="190" t="s">
        <v>166</v>
      </c>
      <c r="G197" s="13"/>
      <c r="H197" s="191">
        <v>4</v>
      </c>
      <c r="I197" s="192"/>
      <c r="J197" s="13"/>
      <c r="K197" s="13"/>
      <c r="L197" s="188"/>
      <c r="M197" s="193"/>
      <c r="N197" s="194"/>
      <c r="O197" s="194"/>
      <c r="P197" s="194"/>
      <c r="Q197" s="194"/>
      <c r="R197" s="194"/>
      <c r="S197" s="194"/>
      <c r="T197" s="19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89" t="s">
        <v>164</v>
      </c>
      <c r="AU197" s="189" t="s">
        <v>84</v>
      </c>
      <c r="AV197" s="13" t="s">
        <v>163</v>
      </c>
      <c r="AW197" s="13" t="s">
        <v>34</v>
      </c>
      <c r="AX197" s="13" t="s">
        <v>84</v>
      </c>
      <c r="AY197" s="189" t="s">
        <v>158</v>
      </c>
    </row>
    <row r="198" s="2" customFormat="1" ht="16.5" customHeight="1">
      <c r="A198" s="36"/>
      <c r="B198" s="164"/>
      <c r="C198" s="165" t="s">
        <v>7</v>
      </c>
      <c r="D198" s="165" t="s">
        <v>159</v>
      </c>
      <c r="E198" s="166" t="s">
        <v>879</v>
      </c>
      <c r="F198" s="167" t="s">
        <v>880</v>
      </c>
      <c r="G198" s="168" t="s">
        <v>247</v>
      </c>
      <c r="H198" s="169">
        <v>36</v>
      </c>
      <c r="I198" s="170"/>
      <c r="J198" s="171">
        <f>ROUND(I198*H198,2)</f>
        <v>0</v>
      </c>
      <c r="K198" s="172"/>
      <c r="L198" s="37"/>
      <c r="M198" s="173" t="s">
        <v>1</v>
      </c>
      <c r="N198" s="174" t="s">
        <v>42</v>
      </c>
      <c r="O198" s="75"/>
      <c r="P198" s="175">
        <f>O198*H198</f>
        <v>0</v>
      </c>
      <c r="Q198" s="175">
        <v>0</v>
      </c>
      <c r="R198" s="175">
        <f>Q198*H198</f>
        <v>0</v>
      </c>
      <c r="S198" s="175">
        <v>0</v>
      </c>
      <c r="T198" s="176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77" t="s">
        <v>163</v>
      </c>
      <c r="AT198" s="177" t="s">
        <v>159</v>
      </c>
      <c r="AU198" s="177" t="s">
        <v>84</v>
      </c>
      <c r="AY198" s="17" t="s">
        <v>158</v>
      </c>
      <c r="BE198" s="178">
        <f>IF(N198="základní",J198,0)</f>
        <v>0</v>
      </c>
      <c r="BF198" s="178">
        <f>IF(N198="snížená",J198,0)</f>
        <v>0</v>
      </c>
      <c r="BG198" s="178">
        <f>IF(N198="zákl. přenesená",J198,0)</f>
        <v>0</v>
      </c>
      <c r="BH198" s="178">
        <f>IF(N198="sníž. přenesená",J198,0)</f>
        <v>0</v>
      </c>
      <c r="BI198" s="178">
        <f>IF(N198="nulová",J198,0)</f>
        <v>0</v>
      </c>
      <c r="BJ198" s="17" t="s">
        <v>84</v>
      </c>
      <c r="BK198" s="178">
        <f>ROUND(I198*H198,2)</f>
        <v>0</v>
      </c>
      <c r="BL198" s="17" t="s">
        <v>163</v>
      </c>
      <c r="BM198" s="177" t="s">
        <v>253</v>
      </c>
    </row>
    <row r="199" s="2" customFormat="1" ht="16.5" customHeight="1">
      <c r="A199" s="36"/>
      <c r="B199" s="164"/>
      <c r="C199" s="165" t="s">
        <v>204</v>
      </c>
      <c r="D199" s="165" t="s">
        <v>159</v>
      </c>
      <c r="E199" s="166" t="s">
        <v>881</v>
      </c>
      <c r="F199" s="167" t="s">
        <v>882</v>
      </c>
      <c r="G199" s="168" t="s">
        <v>247</v>
      </c>
      <c r="H199" s="169">
        <v>36</v>
      </c>
      <c r="I199" s="170"/>
      <c r="J199" s="171">
        <f>ROUND(I199*H199,2)</f>
        <v>0</v>
      </c>
      <c r="K199" s="172"/>
      <c r="L199" s="37"/>
      <c r="M199" s="173" t="s">
        <v>1</v>
      </c>
      <c r="N199" s="174" t="s">
        <v>42</v>
      </c>
      <c r="O199" s="75"/>
      <c r="P199" s="175">
        <f>O199*H199</f>
        <v>0</v>
      </c>
      <c r="Q199" s="175">
        <v>0</v>
      </c>
      <c r="R199" s="175">
        <f>Q199*H199</f>
        <v>0</v>
      </c>
      <c r="S199" s="175">
        <v>0</v>
      </c>
      <c r="T199" s="176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77" t="s">
        <v>163</v>
      </c>
      <c r="AT199" s="177" t="s">
        <v>159</v>
      </c>
      <c r="AU199" s="177" t="s">
        <v>84</v>
      </c>
      <c r="AY199" s="17" t="s">
        <v>158</v>
      </c>
      <c r="BE199" s="178">
        <f>IF(N199="základní",J199,0)</f>
        <v>0</v>
      </c>
      <c r="BF199" s="178">
        <f>IF(N199="snížená",J199,0)</f>
        <v>0</v>
      </c>
      <c r="BG199" s="178">
        <f>IF(N199="zákl. přenesená",J199,0)</f>
        <v>0</v>
      </c>
      <c r="BH199" s="178">
        <f>IF(N199="sníž. přenesená",J199,0)</f>
        <v>0</v>
      </c>
      <c r="BI199" s="178">
        <f>IF(N199="nulová",J199,0)</f>
        <v>0</v>
      </c>
      <c r="BJ199" s="17" t="s">
        <v>84</v>
      </c>
      <c r="BK199" s="178">
        <f>ROUND(I199*H199,2)</f>
        <v>0</v>
      </c>
      <c r="BL199" s="17" t="s">
        <v>163</v>
      </c>
      <c r="BM199" s="177" t="s">
        <v>258</v>
      </c>
    </row>
    <row r="200" s="2" customFormat="1" ht="16.5" customHeight="1">
      <c r="A200" s="36"/>
      <c r="B200" s="164"/>
      <c r="C200" s="165" t="s">
        <v>260</v>
      </c>
      <c r="D200" s="165" t="s">
        <v>159</v>
      </c>
      <c r="E200" s="166" t="s">
        <v>883</v>
      </c>
      <c r="F200" s="167" t="s">
        <v>884</v>
      </c>
      <c r="G200" s="168" t="s">
        <v>247</v>
      </c>
      <c r="H200" s="169">
        <v>35</v>
      </c>
      <c r="I200" s="170"/>
      <c r="J200" s="171">
        <f>ROUND(I200*H200,2)</f>
        <v>0</v>
      </c>
      <c r="K200" s="172"/>
      <c r="L200" s="37"/>
      <c r="M200" s="173" t="s">
        <v>1</v>
      </c>
      <c r="N200" s="174" t="s">
        <v>42</v>
      </c>
      <c r="O200" s="75"/>
      <c r="P200" s="175">
        <f>O200*H200</f>
        <v>0</v>
      </c>
      <c r="Q200" s="175">
        <v>0</v>
      </c>
      <c r="R200" s="175">
        <f>Q200*H200</f>
        <v>0</v>
      </c>
      <c r="S200" s="175">
        <v>0</v>
      </c>
      <c r="T200" s="176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77" t="s">
        <v>163</v>
      </c>
      <c r="AT200" s="177" t="s">
        <v>159</v>
      </c>
      <c r="AU200" s="177" t="s">
        <v>84</v>
      </c>
      <c r="AY200" s="17" t="s">
        <v>158</v>
      </c>
      <c r="BE200" s="178">
        <f>IF(N200="základní",J200,0)</f>
        <v>0</v>
      </c>
      <c r="BF200" s="178">
        <f>IF(N200="snížená",J200,0)</f>
        <v>0</v>
      </c>
      <c r="BG200" s="178">
        <f>IF(N200="zákl. přenesená",J200,0)</f>
        <v>0</v>
      </c>
      <c r="BH200" s="178">
        <f>IF(N200="sníž. přenesená",J200,0)</f>
        <v>0</v>
      </c>
      <c r="BI200" s="178">
        <f>IF(N200="nulová",J200,0)</f>
        <v>0</v>
      </c>
      <c r="BJ200" s="17" t="s">
        <v>84</v>
      </c>
      <c r="BK200" s="178">
        <f>ROUND(I200*H200,2)</f>
        <v>0</v>
      </c>
      <c r="BL200" s="17" t="s">
        <v>163</v>
      </c>
      <c r="BM200" s="177" t="s">
        <v>263</v>
      </c>
    </row>
    <row r="201" s="2" customFormat="1" ht="24.15" customHeight="1">
      <c r="A201" s="36"/>
      <c r="B201" s="164"/>
      <c r="C201" s="165" t="s">
        <v>208</v>
      </c>
      <c r="D201" s="165" t="s">
        <v>159</v>
      </c>
      <c r="E201" s="166" t="s">
        <v>885</v>
      </c>
      <c r="F201" s="167" t="s">
        <v>886</v>
      </c>
      <c r="G201" s="168" t="s">
        <v>252</v>
      </c>
      <c r="H201" s="169">
        <v>1</v>
      </c>
      <c r="I201" s="170"/>
      <c r="J201" s="171">
        <f>ROUND(I201*H201,2)</f>
        <v>0</v>
      </c>
      <c r="K201" s="172"/>
      <c r="L201" s="37"/>
      <c r="M201" s="173" t="s">
        <v>1</v>
      </c>
      <c r="N201" s="174" t="s">
        <v>42</v>
      </c>
      <c r="O201" s="75"/>
      <c r="P201" s="175">
        <f>O201*H201</f>
        <v>0</v>
      </c>
      <c r="Q201" s="175">
        <v>0</v>
      </c>
      <c r="R201" s="175">
        <f>Q201*H201</f>
        <v>0</v>
      </c>
      <c r="S201" s="175">
        <v>0</v>
      </c>
      <c r="T201" s="176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77" t="s">
        <v>163</v>
      </c>
      <c r="AT201" s="177" t="s">
        <v>159</v>
      </c>
      <c r="AU201" s="177" t="s">
        <v>84</v>
      </c>
      <c r="AY201" s="17" t="s">
        <v>158</v>
      </c>
      <c r="BE201" s="178">
        <f>IF(N201="základní",J201,0)</f>
        <v>0</v>
      </c>
      <c r="BF201" s="178">
        <f>IF(N201="snížená",J201,0)</f>
        <v>0</v>
      </c>
      <c r="BG201" s="178">
        <f>IF(N201="zákl. přenesená",J201,0)</f>
        <v>0</v>
      </c>
      <c r="BH201" s="178">
        <f>IF(N201="sníž. přenesená",J201,0)</f>
        <v>0</v>
      </c>
      <c r="BI201" s="178">
        <f>IF(N201="nulová",J201,0)</f>
        <v>0</v>
      </c>
      <c r="BJ201" s="17" t="s">
        <v>84</v>
      </c>
      <c r="BK201" s="178">
        <f>ROUND(I201*H201,2)</f>
        <v>0</v>
      </c>
      <c r="BL201" s="17" t="s">
        <v>163</v>
      </c>
      <c r="BM201" s="177" t="s">
        <v>266</v>
      </c>
    </row>
    <row r="202" s="2" customFormat="1" ht="16.5" customHeight="1">
      <c r="A202" s="36"/>
      <c r="B202" s="164"/>
      <c r="C202" s="165" t="s">
        <v>268</v>
      </c>
      <c r="D202" s="165" t="s">
        <v>159</v>
      </c>
      <c r="E202" s="166" t="s">
        <v>887</v>
      </c>
      <c r="F202" s="167" t="s">
        <v>888</v>
      </c>
      <c r="G202" s="168" t="s">
        <v>247</v>
      </c>
      <c r="H202" s="169">
        <v>34</v>
      </c>
      <c r="I202" s="170"/>
      <c r="J202" s="171">
        <f>ROUND(I202*H202,2)</f>
        <v>0</v>
      </c>
      <c r="K202" s="172"/>
      <c r="L202" s="37"/>
      <c r="M202" s="173" t="s">
        <v>1</v>
      </c>
      <c r="N202" s="174" t="s">
        <v>42</v>
      </c>
      <c r="O202" s="75"/>
      <c r="P202" s="175">
        <f>O202*H202</f>
        <v>0</v>
      </c>
      <c r="Q202" s="175">
        <v>0</v>
      </c>
      <c r="R202" s="175">
        <f>Q202*H202</f>
        <v>0</v>
      </c>
      <c r="S202" s="175">
        <v>0</v>
      </c>
      <c r="T202" s="176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77" t="s">
        <v>163</v>
      </c>
      <c r="AT202" s="177" t="s">
        <v>159</v>
      </c>
      <c r="AU202" s="177" t="s">
        <v>84</v>
      </c>
      <c r="AY202" s="17" t="s">
        <v>158</v>
      </c>
      <c r="BE202" s="178">
        <f>IF(N202="základní",J202,0)</f>
        <v>0</v>
      </c>
      <c r="BF202" s="178">
        <f>IF(N202="snížená",J202,0)</f>
        <v>0</v>
      </c>
      <c r="BG202" s="178">
        <f>IF(N202="zákl. přenesená",J202,0)</f>
        <v>0</v>
      </c>
      <c r="BH202" s="178">
        <f>IF(N202="sníž. přenesená",J202,0)</f>
        <v>0</v>
      </c>
      <c r="BI202" s="178">
        <f>IF(N202="nulová",J202,0)</f>
        <v>0</v>
      </c>
      <c r="BJ202" s="17" t="s">
        <v>84</v>
      </c>
      <c r="BK202" s="178">
        <f>ROUND(I202*H202,2)</f>
        <v>0</v>
      </c>
      <c r="BL202" s="17" t="s">
        <v>163</v>
      </c>
      <c r="BM202" s="177" t="s">
        <v>271</v>
      </c>
    </row>
    <row r="203" s="2" customFormat="1" ht="16.5" customHeight="1">
      <c r="A203" s="36"/>
      <c r="B203" s="164"/>
      <c r="C203" s="165" t="s">
        <v>213</v>
      </c>
      <c r="D203" s="165" t="s">
        <v>159</v>
      </c>
      <c r="E203" s="166" t="s">
        <v>889</v>
      </c>
      <c r="F203" s="167" t="s">
        <v>890</v>
      </c>
      <c r="G203" s="168" t="s">
        <v>247</v>
      </c>
      <c r="H203" s="169">
        <v>35</v>
      </c>
      <c r="I203" s="170"/>
      <c r="J203" s="171">
        <f>ROUND(I203*H203,2)</f>
        <v>0</v>
      </c>
      <c r="K203" s="172"/>
      <c r="L203" s="37"/>
      <c r="M203" s="173" t="s">
        <v>1</v>
      </c>
      <c r="N203" s="174" t="s">
        <v>42</v>
      </c>
      <c r="O203" s="75"/>
      <c r="P203" s="175">
        <f>O203*H203</f>
        <v>0</v>
      </c>
      <c r="Q203" s="175">
        <v>0</v>
      </c>
      <c r="R203" s="175">
        <f>Q203*H203</f>
        <v>0</v>
      </c>
      <c r="S203" s="175">
        <v>0</v>
      </c>
      <c r="T203" s="176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77" t="s">
        <v>163</v>
      </c>
      <c r="AT203" s="177" t="s">
        <v>159</v>
      </c>
      <c r="AU203" s="177" t="s">
        <v>84</v>
      </c>
      <c r="AY203" s="17" t="s">
        <v>158</v>
      </c>
      <c r="BE203" s="178">
        <f>IF(N203="základní",J203,0)</f>
        <v>0</v>
      </c>
      <c r="BF203" s="178">
        <f>IF(N203="snížená",J203,0)</f>
        <v>0</v>
      </c>
      <c r="BG203" s="178">
        <f>IF(N203="zákl. přenesená",J203,0)</f>
        <v>0</v>
      </c>
      <c r="BH203" s="178">
        <f>IF(N203="sníž. přenesená",J203,0)</f>
        <v>0</v>
      </c>
      <c r="BI203" s="178">
        <f>IF(N203="nulová",J203,0)</f>
        <v>0</v>
      </c>
      <c r="BJ203" s="17" t="s">
        <v>84</v>
      </c>
      <c r="BK203" s="178">
        <f>ROUND(I203*H203,2)</f>
        <v>0</v>
      </c>
      <c r="BL203" s="17" t="s">
        <v>163</v>
      </c>
      <c r="BM203" s="177" t="s">
        <v>277</v>
      </c>
    </row>
    <row r="204" s="2" customFormat="1" ht="16.5" customHeight="1">
      <c r="A204" s="36"/>
      <c r="B204" s="164"/>
      <c r="C204" s="165" t="s">
        <v>279</v>
      </c>
      <c r="D204" s="165" t="s">
        <v>159</v>
      </c>
      <c r="E204" s="166" t="s">
        <v>891</v>
      </c>
      <c r="F204" s="167" t="s">
        <v>892</v>
      </c>
      <c r="G204" s="168" t="s">
        <v>247</v>
      </c>
      <c r="H204" s="169">
        <v>36</v>
      </c>
      <c r="I204" s="170"/>
      <c r="J204" s="171">
        <f>ROUND(I204*H204,2)</f>
        <v>0</v>
      </c>
      <c r="K204" s="172"/>
      <c r="L204" s="37"/>
      <c r="M204" s="173" t="s">
        <v>1</v>
      </c>
      <c r="N204" s="174" t="s">
        <v>42</v>
      </c>
      <c r="O204" s="75"/>
      <c r="P204" s="175">
        <f>O204*H204</f>
        <v>0</v>
      </c>
      <c r="Q204" s="175">
        <v>0</v>
      </c>
      <c r="R204" s="175">
        <f>Q204*H204</f>
        <v>0</v>
      </c>
      <c r="S204" s="175">
        <v>0</v>
      </c>
      <c r="T204" s="176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77" t="s">
        <v>163</v>
      </c>
      <c r="AT204" s="177" t="s">
        <v>159</v>
      </c>
      <c r="AU204" s="177" t="s">
        <v>84</v>
      </c>
      <c r="AY204" s="17" t="s">
        <v>158</v>
      </c>
      <c r="BE204" s="178">
        <f>IF(N204="základní",J204,0)</f>
        <v>0</v>
      </c>
      <c r="BF204" s="178">
        <f>IF(N204="snížená",J204,0)</f>
        <v>0</v>
      </c>
      <c r="BG204" s="178">
        <f>IF(N204="zákl. přenesená",J204,0)</f>
        <v>0</v>
      </c>
      <c r="BH204" s="178">
        <f>IF(N204="sníž. přenesená",J204,0)</f>
        <v>0</v>
      </c>
      <c r="BI204" s="178">
        <f>IF(N204="nulová",J204,0)</f>
        <v>0</v>
      </c>
      <c r="BJ204" s="17" t="s">
        <v>84</v>
      </c>
      <c r="BK204" s="178">
        <f>ROUND(I204*H204,2)</f>
        <v>0</v>
      </c>
      <c r="BL204" s="17" t="s">
        <v>163</v>
      </c>
      <c r="BM204" s="177" t="s">
        <v>282</v>
      </c>
    </row>
    <row r="205" s="2" customFormat="1" ht="33" customHeight="1">
      <c r="A205" s="36"/>
      <c r="B205" s="164"/>
      <c r="C205" s="165" t="s">
        <v>218</v>
      </c>
      <c r="D205" s="165" t="s">
        <v>159</v>
      </c>
      <c r="E205" s="166" t="s">
        <v>893</v>
      </c>
      <c r="F205" s="167" t="s">
        <v>894</v>
      </c>
      <c r="G205" s="168" t="s">
        <v>252</v>
      </c>
      <c r="H205" s="169">
        <v>1</v>
      </c>
      <c r="I205" s="170"/>
      <c r="J205" s="171">
        <f>ROUND(I205*H205,2)</f>
        <v>0</v>
      </c>
      <c r="K205" s="172"/>
      <c r="L205" s="37"/>
      <c r="M205" s="173" t="s">
        <v>1</v>
      </c>
      <c r="N205" s="174" t="s">
        <v>42</v>
      </c>
      <c r="O205" s="75"/>
      <c r="P205" s="175">
        <f>O205*H205</f>
        <v>0</v>
      </c>
      <c r="Q205" s="175">
        <v>0</v>
      </c>
      <c r="R205" s="175">
        <f>Q205*H205</f>
        <v>0</v>
      </c>
      <c r="S205" s="175">
        <v>0</v>
      </c>
      <c r="T205" s="176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77" t="s">
        <v>163</v>
      </c>
      <c r="AT205" s="177" t="s">
        <v>159</v>
      </c>
      <c r="AU205" s="177" t="s">
        <v>84</v>
      </c>
      <c r="AY205" s="17" t="s">
        <v>158</v>
      </c>
      <c r="BE205" s="178">
        <f>IF(N205="základní",J205,0)</f>
        <v>0</v>
      </c>
      <c r="BF205" s="178">
        <f>IF(N205="snížená",J205,0)</f>
        <v>0</v>
      </c>
      <c r="BG205" s="178">
        <f>IF(N205="zákl. přenesená",J205,0)</f>
        <v>0</v>
      </c>
      <c r="BH205" s="178">
        <f>IF(N205="sníž. přenesená",J205,0)</f>
        <v>0</v>
      </c>
      <c r="BI205" s="178">
        <f>IF(N205="nulová",J205,0)</f>
        <v>0</v>
      </c>
      <c r="BJ205" s="17" t="s">
        <v>84</v>
      </c>
      <c r="BK205" s="178">
        <f>ROUND(I205*H205,2)</f>
        <v>0</v>
      </c>
      <c r="BL205" s="17" t="s">
        <v>163</v>
      </c>
      <c r="BM205" s="177" t="s">
        <v>288</v>
      </c>
    </row>
    <row r="206" s="2" customFormat="1" ht="16.5" customHeight="1">
      <c r="A206" s="36"/>
      <c r="B206" s="164"/>
      <c r="C206" s="165" t="s">
        <v>290</v>
      </c>
      <c r="D206" s="165" t="s">
        <v>159</v>
      </c>
      <c r="E206" s="166" t="s">
        <v>895</v>
      </c>
      <c r="F206" s="167" t="s">
        <v>896</v>
      </c>
      <c r="G206" s="168" t="s">
        <v>252</v>
      </c>
      <c r="H206" s="169">
        <v>1</v>
      </c>
      <c r="I206" s="170"/>
      <c r="J206" s="171">
        <f>ROUND(I206*H206,2)</f>
        <v>0</v>
      </c>
      <c r="K206" s="172"/>
      <c r="L206" s="37"/>
      <c r="M206" s="173" t="s">
        <v>1</v>
      </c>
      <c r="N206" s="174" t="s">
        <v>42</v>
      </c>
      <c r="O206" s="75"/>
      <c r="P206" s="175">
        <f>O206*H206</f>
        <v>0</v>
      </c>
      <c r="Q206" s="175">
        <v>0</v>
      </c>
      <c r="R206" s="175">
        <f>Q206*H206</f>
        <v>0</v>
      </c>
      <c r="S206" s="175">
        <v>0</v>
      </c>
      <c r="T206" s="176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77" t="s">
        <v>163</v>
      </c>
      <c r="AT206" s="177" t="s">
        <v>159</v>
      </c>
      <c r="AU206" s="177" t="s">
        <v>84</v>
      </c>
      <c r="AY206" s="17" t="s">
        <v>158</v>
      </c>
      <c r="BE206" s="178">
        <f>IF(N206="základní",J206,0)</f>
        <v>0</v>
      </c>
      <c r="BF206" s="178">
        <f>IF(N206="snížená",J206,0)</f>
        <v>0</v>
      </c>
      <c r="BG206" s="178">
        <f>IF(N206="zákl. přenesená",J206,0)</f>
        <v>0</v>
      </c>
      <c r="BH206" s="178">
        <f>IF(N206="sníž. přenesená",J206,0)</f>
        <v>0</v>
      </c>
      <c r="BI206" s="178">
        <f>IF(N206="nulová",J206,0)</f>
        <v>0</v>
      </c>
      <c r="BJ206" s="17" t="s">
        <v>84</v>
      </c>
      <c r="BK206" s="178">
        <f>ROUND(I206*H206,2)</f>
        <v>0</v>
      </c>
      <c r="BL206" s="17" t="s">
        <v>163</v>
      </c>
      <c r="BM206" s="177" t="s">
        <v>293</v>
      </c>
    </row>
    <row r="207" s="2" customFormat="1" ht="16.5" customHeight="1">
      <c r="A207" s="36"/>
      <c r="B207" s="164"/>
      <c r="C207" s="165" t="s">
        <v>223</v>
      </c>
      <c r="D207" s="165" t="s">
        <v>159</v>
      </c>
      <c r="E207" s="166" t="s">
        <v>897</v>
      </c>
      <c r="F207" s="167" t="s">
        <v>898</v>
      </c>
      <c r="G207" s="168" t="s">
        <v>252</v>
      </c>
      <c r="H207" s="169">
        <v>1</v>
      </c>
      <c r="I207" s="170"/>
      <c r="J207" s="171">
        <f>ROUND(I207*H207,2)</f>
        <v>0</v>
      </c>
      <c r="K207" s="172"/>
      <c r="L207" s="37"/>
      <c r="M207" s="173" t="s">
        <v>1</v>
      </c>
      <c r="N207" s="174" t="s">
        <v>42</v>
      </c>
      <c r="O207" s="75"/>
      <c r="P207" s="175">
        <f>O207*H207</f>
        <v>0</v>
      </c>
      <c r="Q207" s="175">
        <v>0</v>
      </c>
      <c r="R207" s="175">
        <f>Q207*H207</f>
        <v>0</v>
      </c>
      <c r="S207" s="175">
        <v>0</v>
      </c>
      <c r="T207" s="176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77" t="s">
        <v>163</v>
      </c>
      <c r="AT207" s="177" t="s">
        <v>159</v>
      </c>
      <c r="AU207" s="177" t="s">
        <v>84</v>
      </c>
      <c r="AY207" s="17" t="s">
        <v>158</v>
      </c>
      <c r="BE207" s="178">
        <f>IF(N207="základní",J207,0)</f>
        <v>0</v>
      </c>
      <c r="BF207" s="178">
        <f>IF(N207="snížená",J207,0)</f>
        <v>0</v>
      </c>
      <c r="BG207" s="178">
        <f>IF(N207="zákl. přenesená",J207,0)</f>
        <v>0</v>
      </c>
      <c r="BH207" s="178">
        <f>IF(N207="sníž. přenesená",J207,0)</f>
        <v>0</v>
      </c>
      <c r="BI207" s="178">
        <f>IF(N207="nulová",J207,0)</f>
        <v>0</v>
      </c>
      <c r="BJ207" s="17" t="s">
        <v>84</v>
      </c>
      <c r="BK207" s="178">
        <f>ROUND(I207*H207,2)</f>
        <v>0</v>
      </c>
      <c r="BL207" s="17" t="s">
        <v>163</v>
      </c>
      <c r="BM207" s="177" t="s">
        <v>296</v>
      </c>
    </row>
    <row r="208" s="2" customFormat="1" ht="24.15" customHeight="1">
      <c r="A208" s="36"/>
      <c r="B208" s="164"/>
      <c r="C208" s="165" t="s">
        <v>300</v>
      </c>
      <c r="D208" s="165" t="s">
        <v>159</v>
      </c>
      <c r="E208" s="166" t="s">
        <v>899</v>
      </c>
      <c r="F208" s="167" t="s">
        <v>900</v>
      </c>
      <c r="G208" s="168" t="s">
        <v>252</v>
      </c>
      <c r="H208" s="169">
        <v>1.03</v>
      </c>
      <c r="I208" s="170"/>
      <c r="J208" s="171">
        <f>ROUND(I208*H208,2)</f>
        <v>0</v>
      </c>
      <c r="K208" s="172"/>
      <c r="L208" s="37"/>
      <c r="M208" s="173" t="s">
        <v>1</v>
      </c>
      <c r="N208" s="174" t="s">
        <v>42</v>
      </c>
      <c r="O208" s="75"/>
      <c r="P208" s="175">
        <f>O208*H208</f>
        <v>0</v>
      </c>
      <c r="Q208" s="175">
        <v>0</v>
      </c>
      <c r="R208" s="175">
        <f>Q208*H208</f>
        <v>0</v>
      </c>
      <c r="S208" s="175">
        <v>0</v>
      </c>
      <c r="T208" s="176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77" t="s">
        <v>163</v>
      </c>
      <c r="AT208" s="177" t="s">
        <v>159</v>
      </c>
      <c r="AU208" s="177" t="s">
        <v>84</v>
      </c>
      <c r="AY208" s="17" t="s">
        <v>158</v>
      </c>
      <c r="BE208" s="178">
        <f>IF(N208="základní",J208,0)</f>
        <v>0</v>
      </c>
      <c r="BF208" s="178">
        <f>IF(N208="snížená",J208,0)</f>
        <v>0</v>
      </c>
      <c r="BG208" s="178">
        <f>IF(N208="zákl. přenesená",J208,0)</f>
        <v>0</v>
      </c>
      <c r="BH208" s="178">
        <f>IF(N208="sníž. přenesená",J208,0)</f>
        <v>0</v>
      </c>
      <c r="BI208" s="178">
        <f>IF(N208="nulová",J208,0)</f>
        <v>0</v>
      </c>
      <c r="BJ208" s="17" t="s">
        <v>84</v>
      </c>
      <c r="BK208" s="178">
        <f>ROUND(I208*H208,2)</f>
        <v>0</v>
      </c>
      <c r="BL208" s="17" t="s">
        <v>163</v>
      </c>
      <c r="BM208" s="177" t="s">
        <v>273</v>
      </c>
    </row>
    <row r="209" s="2" customFormat="1" ht="24.15" customHeight="1">
      <c r="A209" s="36"/>
      <c r="B209" s="164"/>
      <c r="C209" s="165" t="s">
        <v>228</v>
      </c>
      <c r="D209" s="165" t="s">
        <v>159</v>
      </c>
      <c r="E209" s="166" t="s">
        <v>901</v>
      </c>
      <c r="F209" s="167" t="s">
        <v>902</v>
      </c>
      <c r="G209" s="168" t="s">
        <v>252</v>
      </c>
      <c r="H209" s="169">
        <v>1.03</v>
      </c>
      <c r="I209" s="170"/>
      <c r="J209" s="171">
        <f>ROUND(I209*H209,2)</f>
        <v>0</v>
      </c>
      <c r="K209" s="172"/>
      <c r="L209" s="37"/>
      <c r="M209" s="173" t="s">
        <v>1</v>
      </c>
      <c r="N209" s="174" t="s">
        <v>42</v>
      </c>
      <c r="O209" s="75"/>
      <c r="P209" s="175">
        <f>O209*H209</f>
        <v>0</v>
      </c>
      <c r="Q209" s="175">
        <v>0</v>
      </c>
      <c r="R209" s="175">
        <f>Q209*H209</f>
        <v>0</v>
      </c>
      <c r="S209" s="175">
        <v>0</v>
      </c>
      <c r="T209" s="176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77" t="s">
        <v>163</v>
      </c>
      <c r="AT209" s="177" t="s">
        <v>159</v>
      </c>
      <c r="AU209" s="177" t="s">
        <v>84</v>
      </c>
      <c r="AY209" s="17" t="s">
        <v>158</v>
      </c>
      <c r="BE209" s="178">
        <f>IF(N209="základní",J209,0)</f>
        <v>0</v>
      </c>
      <c r="BF209" s="178">
        <f>IF(N209="snížená",J209,0)</f>
        <v>0</v>
      </c>
      <c r="BG209" s="178">
        <f>IF(N209="zákl. přenesená",J209,0)</f>
        <v>0</v>
      </c>
      <c r="BH209" s="178">
        <f>IF(N209="sníž. přenesená",J209,0)</f>
        <v>0</v>
      </c>
      <c r="BI209" s="178">
        <f>IF(N209="nulová",J209,0)</f>
        <v>0</v>
      </c>
      <c r="BJ209" s="17" t="s">
        <v>84</v>
      </c>
      <c r="BK209" s="178">
        <f>ROUND(I209*H209,2)</f>
        <v>0</v>
      </c>
      <c r="BL209" s="17" t="s">
        <v>163</v>
      </c>
      <c r="BM209" s="177" t="s">
        <v>305</v>
      </c>
    </row>
    <row r="210" s="2" customFormat="1" ht="24.15" customHeight="1">
      <c r="A210" s="36"/>
      <c r="B210" s="164"/>
      <c r="C210" s="165" t="s">
        <v>309</v>
      </c>
      <c r="D210" s="165" t="s">
        <v>159</v>
      </c>
      <c r="E210" s="166" t="s">
        <v>903</v>
      </c>
      <c r="F210" s="167" t="s">
        <v>904</v>
      </c>
      <c r="G210" s="168" t="s">
        <v>252</v>
      </c>
      <c r="H210" s="169">
        <v>5.1500000000000004</v>
      </c>
      <c r="I210" s="170"/>
      <c r="J210" s="171">
        <f>ROUND(I210*H210,2)</f>
        <v>0</v>
      </c>
      <c r="K210" s="172"/>
      <c r="L210" s="37"/>
      <c r="M210" s="173" t="s">
        <v>1</v>
      </c>
      <c r="N210" s="174" t="s">
        <v>42</v>
      </c>
      <c r="O210" s="75"/>
      <c r="P210" s="175">
        <f>O210*H210</f>
        <v>0</v>
      </c>
      <c r="Q210" s="175">
        <v>0</v>
      </c>
      <c r="R210" s="175">
        <f>Q210*H210</f>
        <v>0</v>
      </c>
      <c r="S210" s="175">
        <v>0</v>
      </c>
      <c r="T210" s="176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77" t="s">
        <v>163</v>
      </c>
      <c r="AT210" s="177" t="s">
        <v>159</v>
      </c>
      <c r="AU210" s="177" t="s">
        <v>84</v>
      </c>
      <c r="AY210" s="17" t="s">
        <v>158</v>
      </c>
      <c r="BE210" s="178">
        <f>IF(N210="základní",J210,0)</f>
        <v>0</v>
      </c>
      <c r="BF210" s="178">
        <f>IF(N210="snížená",J210,0)</f>
        <v>0</v>
      </c>
      <c r="BG210" s="178">
        <f>IF(N210="zákl. přenesená",J210,0)</f>
        <v>0</v>
      </c>
      <c r="BH210" s="178">
        <f>IF(N210="sníž. přenesená",J210,0)</f>
        <v>0</v>
      </c>
      <c r="BI210" s="178">
        <f>IF(N210="nulová",J210,0)</f>
        <v>0</v>
      </c>
      <c r="BJ210" s="17" t="s">
        <v>84</v>
      </c>
      <c r="BK210" s="178">
        <f>ROUND(I210*H210,2)</f>
        <v>0</v>
      </c>
      <c r="BL210" s="17" t="s">
        <v>163</v>
      </c>
      <c r="BM210" s="177" t="s">
        <v>312</v>
      </c>
    </row>
    <row r="211" s="2" customFormat="1" ht="21.75" customHeight="1">
      <c r="A211" s="36"/>
      <c r="B211" s="164"/>
      <c r="C211" s="165" t="s">
        <v>234</v>
      </c>
      <c r="D211" s="165" t="s">
        <v>159</v>
      </c>
      <c r="E211" s="166" t="s">
        <v>905</v>
      </c>
      <c r="F211" s="167" t="s">
        <v>906</v>
      </c>
      <c r="G211" s="168" t="s">
        <v>252</v>
      </c>
      <c r="H211" s="169">
        <v>2.0600000000000001</v>
      </c>
      <c r="I211" s="170"/>
      <c r="J211" s="171">
        <f>ROUND(I211*H211,2)</f>
        <v>0</v>
      </c>
      <c r="K211" s="172"/>
      <c r="L211" s="37"/>
      <c r="M211" s="173" t="s">
        <v>1</v>
      </c>
      <c r="N211" s="174" t="s">
        <v>42</v>
      </c>
      <c r="O211" s="75"/>
      <c r="P211" s="175">
        <f>O211*H211</f>
        <v>0</v>
      </c>
      <c r="Q211" s="175">
        <v>0</v>
      </c>
      <c r="R211" s="175">
        <f>Q211*H211</f>
        <v>0</v>
      </c>
      <c r="S211" s="175">
        <v>0</v>
      </c>
      <c r="T211" s="176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77" t="s">
        <v>163</v>
      </c>
      <c r="AT211" s="177" t="s">
        <v>159</v>
      </c>
      <c r="AU211" s="177" t="s">
        <v>84</v>
      </c>
      <c r="AY211" s="17" t="s">
        <v>158</v>
      </c>
      <c r="BE211" s="178">
        <f>IF(N211="základní",J211,0)</f>
        <v>0</v>
      </c>
      <c r="BF211" s="178">
        <f>IF(N211="snížená",J211,0)</f>
        <v>0</v>
      </c>
      <c r="BG211" s="178">
        <f>IF(N211="zákl. přenesená",J211,0)</f>
        <v>0</v>
      </c>
      <c r="BH211" s="178">
        <f>IF(N211="sníž. přenesená",J211,0)</f>
        <v>0</v>
      </c>
      <c r="BI211" s="178">
        <f>IF(N211="nulová",J211,0)</f>
        <v>0</v>
      </c>
      <c r="BJ211" s="17" t="s">
        <v>84</v>
      </c>
      <c r="BK211" s="178">
        <f>ROUND(I211*H211,2)</f>
        <v>0</v>
      </c>
      <c r="BL211" s="17" t="s">
        <v>163</v>
      </c>
      <c r="BM211" s="177" t="s">
        <v>318</v>
      </c>
    </row>
    <row r="212" s="2" customFormat="1" ht="21.75" customHeight="1">
      <c r="A212" s="36"/>
      <c r="B212" s="164"/>
      <c r="C212" s="165" t="s">
        <v>320</v>
      </c>
      <c r="D212" s="165" t="s">
        <v>159</v>
      </c>
      <c r="E212" s="166" t="s">
        <v>907</v>
      </c>
      <c r="F212" s="167" t="s">
        <v>908</v>
      </c>
      <c r="G212" s="168" t="s">
        <v>252</v>
      </c>
      <c r="H212" s="169">
        <v>1.03</v>
      </c>
      <c r="I212" s="170"/>
      <c r="J212" s="171">
        <f>ROUND(I212*H212,2)</f>
        <v>0</v>
      </c>
      <c r="K212" s="172"/>
      <c r="L212" s="37"/>
      <c r="M212" s="173" t="s">
        <v>1</v>
      </c>
      <c r="N212" s="174" t="s">
        <v>42</v>
      </c>
      <c r="O212" s="75"/>
      <c r="P212" s="175">
        <f>O212*H212</f>
        <v>0</v>
      </c>
      <c r="Q212" s="175">
        <v>0</v>
      </c>
      <c r="R212" s="175">
        <f>Q212*H212</f>
        <v>0</v>
      </c>
      <c r="S212" s="175">
        <v>0</v>
      </c>
      <c r="T212" s="176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77" t="s">
        <v>163</v>
      </c>
      <c r="AT212" s="177" t="s">
        <v>159</v>
      </c>
      <c r="AU212" s="177" t="s">
        <v>84</v>
      </c>
      <c r="AY212" s="17" t="s">
        <v>158</v>
      </c>
      <c r="BE212" s="178">
        <f>IF(N212="základní",J212,0)</f>
        <v>0</v>
      </c>
      <c r="BF212" s="178">
        <f>IF(N212="snížená",J212,0)</f>
        <v>0</v>
      </c>
      <c r="BG212" s="178">
        <f>IF(N212="zákl. přenesená",J212,0)</f>
        <v>0</v>
      </c>
      <c r="BH212" s="178">
        <f>IF(N212="sníž. přenesená",J212,0)</f>
        <v>0</v>
      </c>
      <c r="BI212" s="178">
        <f>IF(N212="nulová",J212,0)</f>
        <v>0</v>
      </c>
      <c r="BJ212" s="17" t="s">
        <v>84</v>
      </c>
      <c r="BK212" s="178">
        <f>ROUND(I212*H212,2)</f>
        <v>0</v>
      </c>
      <c r="BL212" s="17" t="s">
        <v>163</v>
      </c>
      <c r="BM212" s="177" t="s">
        <v>323</v>
      </c>
    </row>
    <row r="213" s="2" customFormat="1" ht="24.15" customHeight="1">
      <c r="A213" s="36"/>
      <c r="B213" s="164"/>
      <c r="C213" s="165" t="s">
        <v>238</v>
      </c>
      <c r="D213" s="165" t="s">
        <v>159</v>
      </c>
      <c r="E213" s="166" t="s">
        <v>909</v>
      </c>
      <c r="F213" s="167" t="s">
        <v>910</v>
      </c>
      <c r="G213" s="168" t="s">
        <v>247</v>
      </c>
      <c r="H213" s="169">
        <v>34.509999999999998</v>
      </c>
      <c r="I213" s="170"/>
      <c r="J213" s="171">
        <f>ROUND(I213*H213,2)</f>
        <v>0</v>
      </c>
      <c r="K213" s="172"/>
      <c r="L213" s="37"/>
      <c r="M213" s="173" t="s">
        <v>1</v>
      </c>
      <c r="N213" s="174" t="s">
        <v>42</v>
      </c>
      <c r="O213" s="75"/>
      <c r="P213" s="175">
        <f>O213*H213</f>
        <v>0</v>
      </c>
      <c r="Q213" s="175">
        <v>0</v>
      </c>
      <c r="R213" s="175">
        <f>Q213*H213</f>
        <v>0</v>
      </c>
      <c r="S213" s="175">
        <v>0</v>
      </c>
      <c r="T213" s="176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77" t="s">
        <v>163</v>
      </c>
      <c r="AT213" s="177" t="s">
        <v>159</v>
      </c>
      <c r="AU213" s="177" t="s">
        <v>84</v>
      </c>
      <c r="AY213" s="17" t="s">
        <v>158</v>
      </c>
      <c r="BE213" s="178">
        <f>IF(N213="základní",J213,0)</f>
        <v>0</v>
      </c>
      <c r="BF213" s="178">
        <f>IF(N213="snížená",J213,0)</f>
        <v>0</v>
      </c>
      <c r="BG213" s="178">
        <f>IF(N213="zákl. přenesená",J213,0)</f>
        <v>0</v>
      </c>
      <c r="BH213" s="178">
        <f>IF(N213="sníž. přenesená",J213,0)</f>
        <v>0</v>
      </c>
      <c r="BI213" s="178">
        <f>IF(N213="nulová",J213,0)</f>
        <v>0</v>
      </c>
      <c r="BJ213" s="17" t="s">
        <v>84</v>
      </c>
      <c r="BK213" s="178">
        <f>ROUND(I213*H213,2)</f>
        <v>0</v>
      </c>
      <c r="BL213" s="17" t="s">
        <v>163</v>
      </c>
      <c r="BM213" s="177" t="s">
        <v>329</v>
      </c>
    </row>
    <row r="214" s="2" customFormat="1" ht="16.5" customHeight="1">
      <c r="A214" s="36"/>
      <c r="B214" s="164"/>
      <c r="C214" s="165" t="s">
        <v>331</v>
      </c>
      <c r="D214" s="165" t="s">
        <v>159</v>
      </c>
      <c r="E214" s="166" t="s">
        <v>911</v>
      </c>
      <c r="F214" s="167" t="s">
        <v>912</v>
      </c>
      <c r="G214" s="168" t="s">
        <v>252</v>
      </c>
      <c r="H214" s="169">
        <v>1.0149999999999999</v>
      </c>
      <c r="I214" s="170"/>
      <c r="J214" s="171">
        <f>ROUND(I214*H214,2)</f>
        <v>0</v>
      </c>
      <c r="K214" s="172"/>
      <c r="L214" s="37"/>
      <c r="M214" s="173" t="s">
        <v>1</v>
      </c>
      <c r="N214" s="174" t="s">
        <v>42</v>
      </c>
      <c r="O214" s="75"/>
      <c r="P214" s="175">
        <f>O214*H214</f>
        <v>0</v>
      </c>
      <c r="Q214" s="175">
        <v>0</v>
      </c>
      <c r="R214" s="175">
        <f>Q214*H214</f>
        <v>0</v>
      </c>
      <c r="S214" s="175">
        <v>0</v>
      </c>
      <c r="T214" s="176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77" t="s">
        <v>163</v>
      </c>
      <c r="AT214" s="177" t="s">
        <v>159</v>
      </c>
      <c r="AU214" s="177" t="s">
        <v>84</v>
      </c>
      <c r="AY214" s="17" t="s">
        <v>158</v>
      </c>
      <c r="BE214" s="178">
        <f>IF(N214="základní",J214,0)</f>
        <v>0</v>
      </c>
      <c r="BF214" s="178">
        <f>IF(N214="snížená",J214,0)</f>
        <v>0</v>
      </c>
      <c r="BG214" s="178">
        <f>IF(N214="zákl. přenesená",J214,0)</f>
        <v>0</v>
      </c>
      <c r="BH214" s="178">
        <f>IF(N214="sníž. přenesená",J214,0)</f>
        <v>0</v>
      </c>
      <c r="BI214" s="178">
        <f>IF(N214="nulová",J214,0)</f>
        <v>0</v>
      </c>
      <c r="BJ214" s="17" t="s">
        <v>84</v>
      </c>
      <c r="BK214" s="178">
        <f>ROUND(I214*H214,2)</f>
        <v>0</v>
      </c>
      <c r="BL214" s="17" t="s">
        <v>163</v>
      </c>
      <c r="BM214" s="177" t="s">
        <v>334</v>
      </c>
    </row>
    <row r="215" s="2" customFormat="1" ht="16.5" customHeight="1">
      <c r="A215" s="36"/>
      <c r="B215" s="164"/>
      <c r="C215" s="165" t="s">
        <v>243</v>
      </c>
      <c r="D215" s="165" t="s">
        <v>159</v>
      </c>
      <c r="E215" s="166" t="s">
        <v>913</v>
      </c>
      <c r="F215" s="167" t="s">
        <v>914</v>
      </c>
      <c r="G215" s="168" t="s">
        <v>252</v>
      </c>
      <c r="H215" s="169">
        <v>1.0149999999999999</v>
      </c>
      <c r="I215" s="170"/>
      <c r="J215" s="171">
        <f>ROUND(I215*H215,2)</f>
        <v>0</v>
      </c>
      <c r="K215" s="172"/>
      <c r="L215" s="37"/>
      <c r="M215" s="173" t="s">
        <v>1</v>
      </c>
      <c r="N215" s="174" t="s">
        <v>42</v>
      </c>
      <c r="O215" s="75"/>
      <c r="P215" s="175">
        <f>O215*H215</f>
        <v>0</v>
      </c>
      <c r="Q215" s="175">
        <v>0</v>
      </c>
      <c r="R215" s="175">
        <f>Q215*H215</f>
        <v>0</v>
      </c>
      <c r="S215" s="175">
        <v>0</v>
      </c>
      <c r="T215" s="176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77" t="s">
        <v>163</v>
      </c>
      <c r="AT215" s="177" t="s">
        <v>159</v>
      </c>
      <c r="AU215" s="177" t="s">
        <v>84</v>
      </c>
      <c r="AY215" s="17" t="s">
        <v>158</v>
      </c>
      <c r="BE215" s="178">
        <f>IF(N215="základní",J215,0)</f>
        <v>0</v>
      </c>
      <c r="BF215" s="178">
        <f>IF(N215="snížená",J215,0)</f>
        <v>0</v>
      </c>
      <c r="BG215" s="178">
        <f>IF(N215="zákl. přenesená",J215,0)</f>
        <v>0</v>
      </c>
      <c r="BH215" s="178">
        <f>IF(N215="sníž. přenesená",J215,0)</f>
        <v>0</v>
      </c>
      <c r="BI215" s="178">
        <f>IF(N215="nulová",J215,0)</f>
        <v>0</v>
      </c>
      <c r="BJ215" s="17" t="s">
        <v>84</v>
      </c>
      <c r="BK215" s="178">
        <f>ROUND(I215*H215,2)</f>
        <v>0</v>
      </c>
      <c r="BL215" s="17" t="s">
        <v>163</v>
      </c>
      <c r="BM215" s="177" t="s">
        <v>339</v>
      </c>
    </row>
    <row r="216" s="2" customFormat="1" ht="16.5" customHeight="1">
      <c r="A216" s="36"/>
      <c r="B216" s="164"/>
      <c r="C216" s="165" t="s">
        <v>342</v>
      </c>
      <c r="D216" s="165" t="s">
        <v>159</v>
      </c>
      <c r="E216" s="166" t="s">
        <v>915</v>
      </c>
      <c r="F216" s="167" t="s">
        <v>916</v>
      </c>
      <c r="G216" s="168" t="s">
        <v>252</v>
      </c>
      <c r="H216" s="169">
        <v>2.0299999999999998</v>
      </c>
      <c r="I216" s="170"/>
      <c r="J216" s="171">
        <f>ROUND(I216*H216,2)</f>
        <v>0</v>
      </c>
      <c r="K216" s="172"/>
      <c r="L216" s="37"/>
      <c r="M216" s="173" t="s">
        <v>1</v>
      </c>
      <c r="N216" s="174" t="s">
        <v>42</v>
      </c>
      <c r="O216" s="75"/>
      <c r="P216" s="175">
        <f>O216*H216</f>
        <v>0</v>
      </c>
      <c r="Q216" s="175">
        <v>0</v>
      </c>
      <c r="R216" s="175">
        <f>Q216*H216</f>
        <v>0</v>
      </c>
      <c r="S216" s="175">
        <v>0</v>
      </c>
      <c r="T216" s="176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77" t="s">
        <v>163</v>
      </c>
      <c r="AT216" s="177" t="s">
        <v>159</v>
      </c>
      <c r="AU216" s="177" t="s">
        <v>84</v>
      </c>
      <c r="AY216" s="17" t="s">
        <v>158</v>
      </c>
      <c r="BE216" s="178">
        <f>IF(N216="základní",J216,0)</f>
        <v>0</v>
      </c>
      <c r="BF216" s="178">
        <f>IF(N216="snížená",J216,0)</f>
        <v>0</v>
      </c>
      <c r="BG216" s="178">
        <f>IF(N216="zákl. přenesená",J216,0)</f>
        <v>0</v>
      </c>
      <c r="BH216" s="178">
        <f>IF(N216="sníž. přenesená",J216,0)</f>
        <v>0</v>
      </c>
      <c r="BI216" s="178">
        <f>IF(N216="nulová",J216,0)</f>
        <v>0</v>
      </c>
      <c r="BJ216" s="17" t="s">
        <v>84</v>
      </c>
      <c r="BK216" s="178">
        <f>ROUND(I216*H216,2)</f>
        <v>0</v>
      </c>
      <c r="BL216" s="17" t="s">
        <v>163</v>
      </c>
      <c r="BM216" s="177" t="s">
        <v>345</v>
      </c>
    </row>
    <row r="217" s="2" customFormat="1" ht="24.15" customHeight="1">
      <c r="A217" s="36"/>
      <c r="B217" s="164"/>
      <c r="C217" s="165" t="s">
        <v>248</v>
      </c>
      <c r="D217" s="165" t="s">
        <v>159</v>
      </c>
      <c r="E217" s="166" t="s">
        <v>917</v>
      </c>
      <c r="F217" s="167" t="s">
        <v>918</v>
      </c>
      <c r="G217" s="168" t="s">
        <v>252</v>
      </c>
      <c r="H217" s="169">
        <v>1</v>
      </c>
      <c r="I217" s="170"/>
      <c r="J217" s="171">
        <f>ROUND(I217*H217,2)</f>
        <v>0</v>
      </c>
      <c r="K217" s="172"/>
      <c r="L217" s="37"/>
      <c r="M217" s="173" t="s">
        <v>1</v>
      </c>
      <c r="N217" s="174" t="s">
        <v>42</v>
      </c>
      <c r="O217" s="75"/>
      <c r="P217" s="175">
        <f>O217*H217</f>
        <v>0</v>
      </c>
      <c r="Q217" s="175">
        <v>0</v>
      </c>
      <c r="R217" s="175">
        <f>Q217*H217</f>
        <v>0</v>
      </c>
      <c r="S217" s="175">
        <v>0</v>
      </c>
      <c r="T217" s="176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77" t="s">
        <v>163</v>
      </c>
      <c r="AT217" s="177" t="s">
        <v>159</v>
      </c>
      <c r="AU217" s="177" t="s">
        <v>84</v>
      </c>
      <c r="AY217" s="17" t="s">
        <v>158</v>
      </c>
      <c r="BE217" s="178">
        <f>IF(N217="základní",J217,0)</f>
        <v>0</v>
      </c>
      <c r="BF217" s="178">
        <f>IF(N217="snížená",J217,0)</f>
        <v>0</v>
      </c>
      <c r="BG217" s="178">
        <f>IF(N217="zákl. přenesená",J217,0)</f>
        <v>0</v>
      </c>
      <c r="BH217" s="178">
        <f>IF(N217="sníž. přenesená",J217,0)</f>
        <v>0</v>
      </c>
      <c r="BI217" s="178">
        <f>IF(N217="nulová",J217,0)</f>
        <v>0</v>
      </c>
      <c r="BJ217" s="17" t="s">
        <v>84</v>
      </c>
      <c r="BK217" s="178">
        <f>ROUND(I217*H217,2)</f>
        <v>0</v>
      </c>
      <c r="BL217" s="17" t="s">
        <v>163</v>
      </c>
      <c r="BM217" s="177" t="s">
        <v>349</v>
      </c>
    </row>
    <row r="218" s="11" customFormat="1" ht="25.92" customHeight="1">
      <c r="A218" s="11"/>
      <c r="B218" s="153"/>
      <c r="C218" s="11"/>
      <c r="D218" s="154" t="s">
        <v>76</v>
      </c>
      <c r="E218" s="155" t="s">
        <v>919</v>
      </c>
      <c r="F218" s="155" t="s">
        <v>920</v>
      </c>
      <c r="G218" s="11"/>
      <c r="H218" s="11"/>
      <c r="I218" s="156"/>
      <c r="J218" s="157">
        <f>BK218</f>
        <v>0</v>
      </c>
      <c r="K218" s="11"/>
      <c r="L218" s="153"/>
      <c r="M218" s="158"/>
      <c r="N218" s="159"/>
      <c r="O218" s="159"/>
      <c r="P218" s="160">
        <f>SUM(P219:P224)</f>
        <v>0</v>
      </c>
      <c r="Q218" s="159"/>
      <c r="R218" s="160">
        <f>SUM(R219:R224)</f>
        <v>0</v>
      </c>
      <c r="S218" s="159"/>
      <c r="T218" s="161">
        <f>SUM(T219:T224)</f>
        <v>0</v>
      </c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R218" s="154" t="s">
        <v>84</v>
      </c>
      <c r="AT218" s="162" t="s">
        <v>76</v>
      </c>
      <c r="AU218" s="162" t="s">
        <v>77</v>
      </c>
      <c r="AY218" s="154" t="s">
        <v>158</v>
      </c>
      <c r="BK218" s="163">
        <f>SUM(BK219:BK224)</f>
        <v>0</v>
      </c>
    </row>
    <row r="219" s="2" customFormat="1" ht="24.15" customHeight="1">
      <c r="A219" s="36"/>
      <c r="B219" s="164"/>
      <c r="C219" s="165" t="s">
        <v>350</v>
      </c>
      <c r="D219" s="165" t="s">
        <v>159</v>
      </c>
      <c r="E219" s="166" t="s">
        <v>921</v>
      </c>
      <c r="F219" s="167" t="s">
        <v>922</v>
      </c>
      <c r="G219" s="168" t="s">
        <v>247</v>
      </c>
      <c r="H219" s="169">
        <v>3</v>
      </c>
      <c r="I219" s="170"/>
      <c r="J219" s="171">
        <f>ROUND(I219*H219,2)</f>
        <v>0</v>
      </c>
      <c r="K219" s="172"/>
      <c r="L219" s="37"/>
      <c r="M219" s="173" t="s">
        <v>1</v>
      </c>
      <c r="N219" s="174" t="s">
        <v>42</v>
      </c>
      <c r="O219" s="75"/>
      <c r="P219" s="175">
        <f>O219*H219</f>
        <v>0</v>
      </c>
      <c r="Q219" s="175">
        <v>0</v>
      </c>
      <c r="R219" s="175">
        <f>Q219*H219</f>
        <v>0</v>
      </c>
      <c r="S219" s="175">
        <v>0</v>
      </c>
      <c r="T219" s="176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177" t="s">
        <v>163</v>
      </c>
      <c r="AT219" s="177" t="s">
        <v>159</v>
      </c>
      <c r="AU219" s="177" t="s">
        <v>84</v>
      </c>
      <c r="AY219" s="17" t="s">
        <v>158</v>
      </c>
      <c r="BE219" s="178">
        <f>IF(N219="základní",J219,0)</f>
        <v>0</v>
      </c>
      <c r="BF219" s="178">
        <f>IF(N219="snížená",J219,0)</f>
        <v>0</v>
      </c>
      <c r="BG219" s="178">
        <f>IF(N219="zákl. přenesená",J219,0)</f>
        <v>0</v>
      </c>
      <c r="BH219" s="178">
        <f>IF(N219="sníž. přenesená",J219,0)</f>
        <v>0</v>
      </c>
      <c r="BI219" s="178">
        <f>IF(N219="nulová",J219,0)</f>
        <v>0</v>
      </c>
      <c r="BJ219" s="17" t="s">
        <v>84</v>
      </c>
      <c r="BK219" s="178">
        <f>ROUND(I219*H219,2)</f>
        <v>0</v>
      </c>
      <c r="BL219" s="17" t="s">
        <v>163</v>
      </c>
      <c r="BM219" s="177" t="s">
        <v>353</v>
      </c>
    </row>
    <row r="220" s="12" customFormat="1">
      <c r="A220" s="12"/>
      <c r="B220" s="179"/>
      <c r="C220" s="12"/>
      <c r="D220" s="180" t="s">
        <v>164</v>
      </c>
      <c r="E220" s="181" t="s">
        <v>1</v>
      </c>
      <c r="F220" s="182" t="s">
        <v>923</v>
      </c>
      <c r="G220" s="12"/>
      <c r="H220" s="183">
        <v>3</v>
      </c>
      <c r="I220" s="184"/>
      <c r="J220" s="12"/>
      <c r="K220" s="12"/>
      <c r="L220" s="179"/>
      <c r="M220" s="185"/>
      <c r="N220" s="186"/>
      <c r="O220" s="186"/>
      <c r="P220" s="186"/>
      <c r="Q220" s="186"/>
      <c r="R220" s="186"/>
      <c r="S220" s="186"/>
      <c r="T220" s="187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T220" s="181" t="s">
        <v>164</v>
      </c>
      <c r="AU220" s="181" t="s">
        <v>84</v>
      </c>
      <c r="AV220" s="12" t="s">
        <v>86</v>
      </c>
      <c r="AW220" s="12" t="s">
        <v>34</v>
      </c>
      <c r="AX220" s="12" t="s">
        <v>77</v>
      </c>
      <c r="AY220" s="181" t="s">
        <v>158</v>
      </c>
    </row>
    <row r="221" s="13" customFormat="1">
      <c r="A221" s="13"/>
      <c r="B221" s="188"/>
      <c r="C221" s="13"/>
      <c r="D221" s="180" t="s">
        <v>164</v>
      </c>
      <c r="E221" s="189" t="s">
        <v>1</v>
      </c>
      <c r="F221" s="190" t="s">
        <v>166</v>
      </c>
      <c r="G221" s="13"/>
      <c r="H221" s="191">
        <v>3</v>
      </c>
      <c r="I221" s="192"/>
      <c r="J221" s="13"/>
      <c r="K221" s="13"/>
      <c r="L221" s="188"/>
      <c r="M221" s="193"/>
      <c r="N221" s="194"/>
      <c r="O221" s="194"/>
      <c r="P221" s="194"/>
      <c r="Q221" s="194"/>
      <c r="R221" s="194"/>
      <c r="S221" s="194"/>
      <c r="T221" s="19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89" t="s">
        <v>164</v>
      </c>
      <c r="AU221" s="189" t="s">
        <v>84</v>
      </c>
      <c r="AV221" s="13" t="s">
        <v>163</v>
      </c>
      <c r="AW221" s="13" t="s">
        <v>34</v>
      </c>
      <c r="AX221" s="13" t="s">
        <v>84</v>
      </c>
      <c r="AY221" s="189" t="s">
        <v>158</v>
      </c>
    </row>
    <row r="222" s="2" customFormat="1" ht="21.75" customHeight="1">
      <c r="A222" s="36"/>
      <c r="B222" s="164"/>
      <c r="C222" s="165" t="s">
        <v>253</v>
      </c>
      <c r="D222" s="165" t="s">
        <v>159</v>
      </c>
      <c r="E222" s="166" t="s">
        <v>924</v>
      </c>
      <c r="F222" s="167" t="s">
        <v>925</v>
      </c>
      <c r="G222" s="168" t="s">
        <v>247</v>
      </c>
      <c r="H222" s="169">
        <v>14</v>
      </c>
      <c r="I222" s="170"/>
      <c r="J222" s="171">
        <f>ROUND(I222*H222,2)</f>
        <v>0</v>
      </c>
      <c r="K222" s="172"/>
      <c r="L222" s="37"/>
      <c r="M222" s="173" t="s">
        <v>1</v>
      </c>
      <c r="N222" s="174" t="s">
        <v>42</v>
      </c>
      <c r="O222" s="75"/>
      <c r="P222" s="175">
        <f>O222*H222</f>
        <v>0</v>
      </c>
      <c r="Q222" s="175">
        <v>0</v>
      </c>
      <c r="R222" s="175">
        <f>Q222*H222</f>
        <v>0</v>
      </c>
      <c r="S222" s="175">
        <v>0</v>
      </c>
      <c r="T222" s="176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77" t="s">
        <v>163</v>
      </c>
      <c r="AT222" s="177" t="s">
        <v>159</v>
      </c>
      <c r="AU222" s="177" t="s">
        <v>84</v>
      </c>
      <c r="AY222" s="17" t="s">
        <v>158</v>
      </c>
      <c r="BE222" s="178">
        <f>IF(N222="základní",J222,0)</f>
        <v>0</v>
      </c>
      <c r="BF222" s="178">
        <f>IF(N222="snížená",J222,0)</f>
        <v>0</v>
      </c>
      <c r="BG222" s="178">
        <f>IF(N222="zákl. přenesená",J222,0)</f>
        <v>0</v>
      </c>
      <c r="BH222" s="178">
        <f>IF(N222="sníž. přenesená",J222,0)</f>
        <v>0</v>
      </c>
      <c r="BI222" s="178">
        <f>IF(N222="nulová",J222,0)</f>
        <v>0</v>
      </c>
      <c r="BJ222" s="17" t="s">
        <v>84</v>
      </c>
      <c r="BK222" s="178">
        <f>ROUND(I222*H222,2)</f>
        <v>0</v>
      </c>
      <c r="BL222" s="17" t="s">
        <v>163</v>
      </c>
      <c r="BM222" s="177" t="s">
        <v>357</v>
      </c>
    </row>
    <row r="223" s="12" customFormat="1">
      <c r="A223" s="12"/>
      <c r="B223" s="179"/>
      <c r="C223" s="12"/>
      <c r="D223" s="180" t="s">
        <v>164</v>
      </c>
      <c r="E223" s="181" t="s">
        <v>1</v>
      </c>
      <c r="F223" s="182" t="s">
        <v>865</v>
      </c>
      <c r="G223" s="12"/>
      <c r="H223" s="183">
        <v>14</v>
      </c>
      <c r="I223" s="184"/>
      <c r="J223" s="12"/>
      <c r="K223" s="12"/>
      <c r="L223" s="179"/>
      <c r="M223" s="185"/>
      <c r="N223" s="186"/>
      <c r="O223" s="186"/>
      <c r="P223" s="186"/>
      <c r="Q223" s="186"/>
      <c r="R223" s="186"/>
      <c r="S223" s="186"/>
      <c r="T223" s="187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T223" s="181" t="s">
        <v>164</v>
      </c>
      <c r="AU223" s="181" t="s">
        <v>84</v>
      </c>
      <c r="AV223" s="12" t="s">
        <v>86</v>
      </c>
      <c r="AW223" s="12" t="s">
        <v>34</v>
      </c>
      <c r="AX223" s="12" t="s">
        <v>77</v>
      </c>
      <c r="AY223" s="181" t="s">
        <v>158</v>
      </c>
    </row>
    <row r="224" s="13" customFormat="1">
      <c r="A224" s="13"/>
      <c r="B224" s="188"/>
      <c r="C224" s="13"/>
      <c r="D224" s="180" t="s">
        <v>164</v>
      </c>
      <c r="E224" s="189" t="s">
        <v>1</v>
      </c>
      <c r="F224" s="190" t="s">
        <v>166</v>
      </c>
      <c r="G224" s="13"/>
      <c r="H224" s="191">
        <v>14</v>
      </c>
      <c r="I224" s="192"/>
      <c r="J224" s="13"/>
      <c r="K224" s="13"/>
      <c r="L224" s="188"/>
      <c r="M224" s="193"/>
      <c r="N224" s="194"/>
      <c r="O224" s="194"/>
      <c r="P224" s="194"/>
      <c r="Q224" s="194"/>
      <c r="R224" s="194"/>
      <c r="S224" s="194"/>
      <c r="T224" s="19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89" t="s">
        <v>164</v>
      </c>
      <c r="AU224" s="189" t="s">
        <v>84</v>
      </c>
      <c r="AV224" s="13" t="s">
        <v>163</v>
      </c>
      <c r="AW224" s="13" t="s">
        <v>34</v>
      </c>
      <c r="AX224" s="13" t="s">
        <v>84</v>
      </c>
      <c r="AY224" s="189" t="s">
        <v>158</v>
      </c>
    </row>
    <row r="225" s="11" customFormat="1" ht="25.92" customHeight="1">
      <c r="A225" s="11"/>
      <c r="B225" s="153"/>
      <c r="C225" s="11"/>
      <c r="D225" s="154" t="s">
        <v>76</v>
      </c>
      <c r="E225" s="155" t="s">
        <v>926</v>
      </c>
      <c r="F225" s="155" t="s">
        <v>927</v>
      </c>
      <c r="G225" s="11"/>
      <c r="H225" s="11"/>
      <c r="I225" s="156"/>
      <c r="J225" s="157">
        <f>BK225</f>
        <v>0</v>
      </c>
      <c r="K225" s="11"/>
      <c r="L225" s="153"/>
      <c r="M225" s="158"/>
      <c r="N225" s="159"/>
      <c r="O225" s="159"/>
      <c r="P225" s="160">
        <f>P226</f>
        <v>0</v>
      </c>
      <c r="Q225" s="159"/>
      <c r="R225" s="160">
        <f>R226</f>
        <v>0</v>
      </c>
      <c r="S225" s="159"/>
      <c r="T225" s="161">
        <f>T226</f>
        <v>0</v>
      </c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R225" s="154" t="s">
        <v>84</v>
      </c>
      <c r="AT225" s="162" t="s">
        <v>76</v>
      </c>
      <c r="AU225" s="162" t="s">
        <v>77</v>
      </c>
      <c r="AY225" s="154" t="s">
        <v>158</v>
      </c>
      <c r="BK225" s="163">
        <f>BK226</f>
        <v>0</v>
      </c>
    </row>
    <row r="226" s="2" customFormat="1" ht="16.5" customHeight="1">
      <c r="A226" s="36"/>
      <c r="B226" s="164"/>
      <c r="C226" s="165" t="s">
        <v>359</v>
      </c>
      <c r="D226" s="165" t="s">
        <v>159</v>
      </c>
      <c r="E226" s="166" t="s">
        <v>928</v>
      </c>
      <c r="F226" s="167" t="s">
        <v>929</v>
      </c>
      <c r="G226" s="168" t="s">
        <v>247</v>
      </c>
      <c r="H226" s="169">
        <v>3</v>
      </c>
      <c r="I226" s="170"/>
      <c r="J226" s="171">
        <f>ROUND(I226*H226,2)</f>
        <v>0</v>
      </c>
      <c r="K226" s="172"/>
      <c r="L226" s="37"/>
      <c r="M226" s="173" t="s">
        <v>1</v>
      </c>
      <c r="N226" s="174" t="s">
        <v>42</v>
      </c>
      <c r="O226" s="75"/>
      <c r="P226" s="175">
        <f>O226*H226</f>
        <v>0</v>
      </c>
      <c r="Q226" s="175">
        <v>0</v>
      </c>
      <c r="R226" s="175">
        <f>Q226*H226</f>
        <v>0</v>
      </c>
      <c r="S226" s="175">
        <v>0</v>
      </c>
      <c r="T226" s="176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77" t="s">
        <v>163</v>
      </c>
      <c r="AT226" s="177" t="s">
        <v>159</v>
      </c>
      <c r="AU226" s="177" t="s">
        <v>84</v>
      </c>
      <c r="AY226" s="17" t="s">
        <v>158</v>
      </c>
      <c r="BE226" s="178">
        <f>IF(N226="základní",J226,0)</f>
        <v>0</v>
      </c>
      <c r="BF226" s="178">
        <f>IF(N226="snížená",J226,0)</f>
        <v>0</v>
      </c>
      <c r="BG226" s="178">
        <f>IF(N226="zákl. přenesená",J226,0)</f>
        <v>0</v>
      </c>
      <c r="BH226" s="178">
        <f>IF(N226="sníž. přenesená",J226,0)</f>
        <v>0</v>
      </c>
      <c r="BI226" s="178">
        <f>IF(N226="nulová",J226,0)</f>
        <v>0</v>
      </c>
      <c r="BJ226" s="17" t="s">
        <v>84</v>
      </c>
      <c r="BK226" s="178">
        <f>ROUND(I226*H226,2)</f>
        <v>0</v>
      </c>
      <c r="BL226" s="17" t="s">
        <v>163</v>
      </c>
      <c r="BM226" s="177" t="s">
        <v>363</v>
      </c>
    </row>
    <row r="227" s="11" customFormat="1" ht="25.92" customHeight="1">
      <c r="A227" s="11"/>
      <c r="B227" s="153"/>
      <c r="C227" s="11"/>
      <c r="D227" s="154" t="s">
        <v>76</v>
      </c>
      <c r="E227" s="155" t="s">
        <v>930</v>
      </c>
      <c r="F227" s="155" t="s">
        <v>336</v>
      </c>
      <c r="G227" s="11"/>
      <c r="H227" s="11"/>
      <c r="I227" s="156"/>
      <c r="J227" s="157">
        <f>BK227</f>
        <v>0</v>
      </c>
      <c r="K227" s="11"/>
      <c r="L227" s="153"/>
      <c r="M227" s="158"/>
      <c r="N227" s="159"/>
      <c r="O227" s="159"/>
      <c r="P227" s="160">
        <f>P228</f>
        <v>0</v>
      </c>
      <c r="Q227" s="159"/>
      <c r="R227" s="160">
        <f>R228</f>
        <v>0</v>
      </c>
      <c r="S227" s="159"/>
      <c r="T227" s="161">
        <f>T228</f>
        <v>0</v>
      </c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R227" s="154" t="s">
        <v>84</v>
      </c>
      <c r="AT227" s="162" t="s">
        <v>76</v>
      </c>
      <c r="AU227" s="162" t="s">
        <v>77</v>
      </c>
      <c r="AY227" s="154" t="s">
        <v>158</v>
      </c>
      <c r="BK227" s="163">
        <f>BK228</f>
        <v>0</v>
      </c>
    </row>
    <row r="228" s="2" customFormat="1" ht="16.5" customHeight="1">
      <c r="A228" s="36"/>
      <c r="B228" s="164"/>
      <c r="C228" s="165" t="s">
        <v>258</v>
      </c>
      <c r="D228" s="165" t="s">
        <v>159</v>
      </c>
      <c r="E228" s="166" t="s">
        <v>931</v>
      </c>
      <c r="F228" s="167" t="s">
        <v>932</v>
      </c>
      <c r="G228" s="168" t="s">
        <v>233</v>
      </c>
      <c r="H228" s="169">
        <v>53.841000000000001</v>
      </c>
      <c r="I228" s="170"/>
      <c r="J228" s="171">
        <f>ROUND(I228*H228,2)</f>
        <v>0</v>
      </c>
      <c r="K228" s="172"/>
      <c r="L228" s="37"/>
      <c r="M228" s="173" t="s">
        <v>1</v>
      </c>
      <c r="N228" s="174" t="s">
        <v>42</v>
      </c>
      <c r="O228" s="75"/>
      <c r="P228" s="175">
        <f>O228*H228</f>
        <v>0</v>
      </c>
      <c r="Q228" s="175">
        <v>0</v>
      </c>
      <c r="R228" s="175">
        <f>Q228*H228</f>
        <v>0</v>
      </c>
      <c r="S228" s="175">
        <v>0</v>
      </c>
      <c r="T228" s="176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177" t="s">
        <v>163</v>
      </c>
      <c r="AT228" s="177" t="s">
        <v>159</v>
      </c>
      <c r="AU228" s="177" t="s">
        <v>84</v>
      </c>
      <c r="AY228" s="17" t="s">
        <v>158</v>
      </c>
      <c r="BE228" s="178">
        <f>IF(N228="základní",J228,0)</f>
        <v>0</v>
      </c>
      <c r="BF228" s="178">
        <f>IF(N228="snížená",J228,0)</f>
        <v>0</v>
      </c>
      <c r="BG228" s="178">
        <f>IF(N228="zákl. přenesená",J228,0)</f>
        <v>0</v>
      </c>
      <c r="BH228" s="178">
        <f>IF(N228="sníž. přenesená",J228,0)</f>
        <v>0</v>
      </c>
      <c r="BI228" s="178">
        <f>IF(N228="nulová",J228,0)</f>
        <v>0</v>
      </c>
      <c r="BJ228" s="17" t="s">
        <v>84</v>
      </c>
      <c r="BK228" s="178">
        <f>ROUND(I228*H228,2)</f>
        <v>0</v>
      </c>
      <c r="BL228" s="17" t="s">
        <v>163</v>
      </c>
      <c r="BM228" s="177" t="s">
        <v>368</v>
      </c>
    </row>
    <row r="229" s="11" customFormat="1" ht="25.92" customHeight="1">
      <c r="A229" s="11"/>
      <c r="B229" s="153"/>
      <c r="C229" s="11"/>
      <c r="D229" s="154" t="s">
        <v>76</v>
      </c>
      <c r="E229" s="155" t="s">
        <v>933</v>
      </c>
      <c r="F229" s="155" t="s">
        <v>934</v>
      </c>
      <c r="G229" s="11"/>
      <c r="H229" s="11"/>
      <c r="I229" s="156"/>
      <c r="J229" s="157">
        <f>BK229</f>
        <v>0</v>
      </c>
      <c r="K229" s="11"/>
      <c r="L229" s="153"/>
      <c r="M229" s="158"/>
      <c r="N229" s="159"/>
      <c r="O229" s="159"/>
      <c r="P229" s="160">
        <f>SUM(P230:P234)</f>
        <v>0</v>
      </c>
      <c r="Q229" s="159"/>
      <c r="R229" s="160">
        <f>SUM(R230:R234)</f>
        <v>0</v>
      </c>
      <c r="S229" s="159"/>
      <c r="T229" s="161">
        <f>SUM(T230:T234)</f>
        <v>0</v>
      </c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R229" s="154" t="s">
        <v>84</v>
      </c>
      <c r="AT229" s="162" t="s">
        <v>76</v>
      </c>
      <c r="AU229" s="162" t="s">
        <v>77</v>
      </c>
      <c r="AY229" s="154" t="s">
        <v>158</v>
      </c>
      <c r="BK229" s="163">
        <f>SUM(BK230:BK234)</f>
        <v>0</v>
      </c>
    </row>
    <row r="230" s="2" customFormat="1" ht="16.5" customHeight="1">
      <c r="A230" s="36"/>
      <c r="B230" s="164"/>
      <c r="C230" s="165" t="s">
        <v>370</v>
      </c>
      <c r="D230" s="165" t="s">
        <v>159</v>
      </c>
      <c r="E230" s="166" t="s">
        <v>935</v>
      </c>
      <c r="F230" s="167" t="s">
        <v>936</v>
      </c>
      <c r="G230" s="168" t="s">
        <v>252</v>
      </c>
      <c r="H230" s="169">
        <v>1</v>
      </c>
      <c r="I230" s="170"/>
      <c r="J230" s="171">
        <f>ROUND(I230*H230,2)</f>
        <v>0</v>
      </c>
      <c r="K230" s="172"/>
      <c r="L230" s="37"/>
      <c r="M230" s="173" t="s">
        <v>1</v>
      </c>
      <c r="N230" s="174" t="s">
        <v>42</v>
      </c>
      <c r="O230" s="75"/>
      <c r="P230" s="175">
        <f>O230*H230</f>
        <v>0</v>
      </c>
      <c r="Q230" s="175">
        <v>0</v>
      </c>
      <c r="R230" s="175">
        <f>Q230*H230</f>
        <v>0</v>
      </c>
      <c r="S230" s="175">
        <v>0</v>
      </c>
      <c r="T230" s="176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177" t="s">
        <v>163</v>
      </c>
      <c r="AT230" s="177" t="s">
        <v>159</v>
      </c>
      <c r="AU230" s="177" t="s">
        <v>84</v>
      </c>
      <c r="AY230" s="17" t="s">
        <v>158</v>
      </c>
      <c r="BE230" s="178">
        <f>IF(N230="základní",J230,0)</f>
        <v>0</v>
      </c>
      <c r="BF230" s="178">
        <f>IF(N230="snížená",J230,0)</f>
        <v>0</v>
      </c>
      <c r="BG230" s="178">
        <f>IF(N230="zákl. přenesená",J230,0)</f>
        <v>0</v>
      </c>
      <c r="BH230" s="178">
        <f>IF(N230="sníž. přenesená",J230,0)</f>
        <v>0</v>
      </c>
      <c r="BI230" s="178">
        <f>IF(N230="nulová",J230,0)</f>
        <v>0</v>
      </c>
      <c r="BJ230" s="17" t="s">
        <v>84</v>
      </c>
      <c r="BK230" s="178">
        <f>ROUND(I230*H230,2)</f>
        <v>0</v>
      </c>
      <c r="BL230" s="17" t="s">
        <v>163</v>
      </c>
      <c r="BM230" s="177" t="s">
        <v>373</v>
      </c>
    </row>
    <row r="231" s="2" customFormat="1" ht="21.75" customHeight="1">
      <c r="A231" s="36"/>
      <c r="B231" s="164"/>
      <c r="C231" s="165" t="s">
        <v>263</v>
      </c>
      <c r="D231" s="165" t="s">
        <v>159</v>
      </c>
      <c r="E231" s="166" t="s">
        <v>937</v>
      </c>
      <c r="F231" s="167" t="s">
        <v>938</v>
      </c>
      <c r="G231" s="168" t="s">
        <v>252</v>
      </c>
      <c r="H231" s="169">
        <v>2</v>
      </c>
      <c r="I231" s="170"/>
      <c r="J231" s="171">
        <f>ROUND(I231*H231,2)</f>
        <v>0</v>
      </c>
      <c r="K231" s="172"/>
      <c r="L231" s="37"/>
      <c r="M231" s="173" t="s">
        <v>1</v>
      </c>
      <c r="N231" s="174" t="s">
        <v>42</v>
      </c>
      <c r="O231" s="75"/>
      <c r="P231" s="175">
        <f>O231*H231</f>
        <v>0</v>
      </c>
      <c r="Q231" s="175">
        <v>0</v>
      </c>
      <c r="R231" s="175">
        <f>Q231*H231</f>
        <v>0</v>
      </c>
      <c r="S231" s="175">
        <v>0</v>
      </c>
      <c r="T231" s="176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177" t="s">
        <v>163</v>
      </c>
      <c r="AT231" s="177" t="s">
        <v>159</v>
      </c>
      <c r="AU231" s="177" t="s">
        <v>84</v>
      </c>
      <c r="AY231" s="17" t="s">
        <v>158</v>
      </c>
      <c r="BE231" s="178">
        <f>IF(N231="základní",J231,0)</f>
        <v>0</v>
      </c>
      <c r="BF231" s="178">
        <f>IF(N231="snížená",J231,0)</f>
        <v>0</v>
      </c>
      <c r="BG231" s="178">
        <f>IF(N231="zákl. přenesená",J231,0)</f>
        <v>0</v>
      </c>
      <c r="BH231" s="178">
        <f>IF(N231="sníž. přenesená",J231,0)</f>
        <v>0</v>
      </c>
      <c r="BI231" s="178">
        <f>IF(N231="nulová",J231,0)</f>
        <v>0</v>
      </c>
      <c r="BJ231" s="17" t="s">
        <v>84</v>
      </c>
      <c r="BK231" s="178">
        <f>ROUND(I231*H231,2)</f>
        <v>0</v>
      </c>
      <c r="BL231" s="17" t="s">
        <v>163</v>
      </c>
      <c r="BM231" s="177" t="s">
        <v>376</v>
      </c>
    </row>
    <row r="232" s="2" customFormat="1" ht="21.75" customHeight="1">
      <c r="A232" s="36"/>
      <c r="B232" s="164"/>
      <c r="C232" s="165" t="s">
        <v>377</v>
      </c>
      <c r="D232" s="165" t="s">
        <v>159</v>
      </c>
      <c r="E232" s="166" t="s">
        <v>939</v>
      </c>
      <c r="F232" s="167" t="s">
        <v>940</v>
      </c>
      <c r="G232" s="168" t="s">
        <v>252</v>
      </c>
      <c r="H232" s="169">
        <v>1</v>
      </c>
      <c r="I232" s="170"/>
      <c r="J232" s="171">
        <f>ROUND(I232*H232,2)</f>
        <v>0</v>
      </c>
      <c r="K232" s="172"/>
      <c r="L232" s="37"/>
      <c r="M232" s="173" t="s">
        <v>1</v>
      </c>
      <c r="N232" s="174" t="s">
        <v>42</v>
      </c>
      <c r="O232" s="75"/>
      <c r="P232" s="175">
        <f>O232*H232</f>
        <v>0</v>
      </c>
      <c r="Q232" s="175">
        <v>0</v>
      </c>
      <c r="R232" s="175">
        <f>Q232*H232</f>
        <v>0</v>
      </c>
      <c r="S232" s="175">
        <v>0</v>
      </c>
      <c r="T232" s="176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77" t="s">
        <v>163</v>
      </c>
      <c r="AT232" s="177" t="s">
        <v>159</v>
      </c>
      <c r="AU232" s="177" t="s">
        <v>84</v>
      </c>
      <c r="AY232" s="17" t="s">
        <v>158</v>
      </c>
      <c r="BE232" s="178">
        <f>IF(N232="základní",J232,0)</f>
        <v>0</v>
      </c>
      <c r="BF232" s="178">
        <f>IF(N232="snížená",J232,0)</f>
        <v>0</v>
      </c>
      <c r="BG232" s="178">
        <f>IF(N232="zákl. přenesená",J232,0)</f>
        <v>0</v>
      </c>
      <c r="BH232" s="178">
        <f>IF(N232="sníž. přenesená",J232,0)</f>
        <v>0</v>
      </c>
      <c r="BI232" s="178">
        <f>IF(N232="nulová",J232,0)</f>
        <v>0</v>
      </c>
      <c r="BJ232" s="17" t="s">
        <v>84</v>
      </c>
      <c r="BK232" s="178">
        <f>ROUND(I232*H232,2)</f>
        <v>0</v>
      </c>
      <c r="BL232" s="17" t="s">
        <v>163</v>
      </c>
      <c r="BM232" s="177" t="s">
        <v>314</v>
      </c>
    </row>
    <row r="233" s="2" customFormat="1" ht="16.5" customHeight="1">
      <c r="A233" s="36"/>
      <c r="B233" s="164"/>
      <c r="C233" s="165" t="s">
        <v>266</v>
      </c>
      <c r="D233" s="165" t="s">
        <v>159</v>
      </c>
      <c r="E233" s="166" t="s">
        <v>941</v>
      </c>
      <c r="F233" s="167" t="s">
        <v>942</v>
      </c>
      <c r="G233" s="168" t="s">
        <v>252</v>
      </c>
      <c r="H233" s="169">
        <v>1</v>
      </c>
      <c r="I233" s="170"/>
      <c r="J233" s="171">
        <f>ROUND(I233*H233,2)</f>
        <v>0</v>
      </c>
      <c r="K233" s="172"/>
      <c r="L233" s="37"/>
      <c r="M233" s="173" t="s">
        <v>1</v>
      </c>
      <c r="N233" s="174" t="s">
        <v>42</v>
      </c>
      <c r="O233" s="75"/>
      <c r="P233" s="175">
        <f>O233*H233</f>
        <v>0</v>
      </c>
      <c r="Q233" s="175">
        <v>0</v>
      </c>
      <c r="R233" s="175">
        <f>Q233*H233</f>
        <v>0</v>
      </c>
      <c r="S233" s="175">
        <v>0</v>
      </c>
      <c r="T233" s="176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77" t="s">
        <v>163</v>
      </c>
      <c r="AT233" s="177" t="s">
        <v>159</v>
      </c>
      <c r="AU233" s="177" t="s">
        <v>84</v>
      </c>
      <c r="AY233" s="17" t="s">
        <v>158</v>
      </c>
      <c r="BE233" s="178">
        <f>IF(N233="základní",J233,0)</f>
        <v>0</v>
      </c>
      <c r="BF233" s="178">
        <f>IF(N233="snížená",J233,0)</f>
        <v>0</v>
      </c>
      <c r="BG233" s="178">
        <f>IF(N233="zákl. přenesená",J233,0)</f>
        <v>0</v>
      </c>
      <c r="BH233" s="178">
        <f>IF(N233="sníž. přenesená",J233,0)</f>
        <v>0</v>
      </c>
      <c r="BI233" s="178">
        <f>IF(N233="nulová",J233,0)</f>
        <v>0</v>
      </c>
      <c r="BJ233" s="17" t="s">
        <v>84</v>
      </c>
      <c r="BK233" s="178">
        <f>ROUND(I233*H233,2)</f>
        <v>0</v>
      </c>
      <c r="BL233" s="17" t="s">
        <v>163</v>
      </c>
      <c r="BM233" s="177" t="s">
        <v>383</v>
      </c>
    </row>
    <row r="234" s="2" customFormat="1" ht="16.5" customHeight="1">
      <c r="A234" s="36"/>
      <c r="B234" s="164"/>
      <c r="C234" s="165" t="s">
        <v>385</v>
      </c>
      <c r="D234" s="165" t="s">
        <v>159</v>
      </c>
      <c r="E234" s="166" t="s">
        <v>943</v>
      </c>
      <c r="F234" s="167" t="s">
        <v>944</v>
      </c>
      <c r="G234" s="168" t="s">
        <v>252</v>
      </c>
      <c r="H234" s="169">
        <v>1</v>
      </c>
      <c r="I234" s="170"/>
      <c r="J234" s="171">
        <f>ROUND(I234*H234,2)</f>
        <v>0</v>
      </c>
      <c r="K234" s="172"/>
      <c r="L234" s="37"/>
      <c r="M234" s="173" t="s">
        <v>1</v>
      </c>
      <c r="N234" s="174" t="s">
        <v>42</v>
      </c>
      <c r="O234" s="75"/>
      <c r="P234" s="175">
        <f>O234*H234</f>
        <v>0</v>
      </c>
      <c r="Q234" s="175">
        <v>0</v>
      </c>
      <c r="R234" s="175">
        <f>Q234*H234</f>
        <v>0</v>
      </c>
      <c r="S234" s="175">
        <v>0</v>
      </c>
      <c r="T234" s="176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177" t="s">
        <v>163</v>
      </c>
      <c r="AT234" s="177" t="s">
        <v>159</v>
      </c>
      <c r="AU234" s="177" t="s">
        <v>84</v>
      </c>
      <c r="AY234" s="17" t="s">
        <v>158</v>
      </c>
      <c r="BE234" s="178">
        <f>IF(N234="základní",J234,0)</f>
        <v>0</v>
      </c>
      <c r="BF234" s="178">
        <f>IF(N234="snížená",J234,0)</f>
        <v>0</v>
      </c>
      <c r="BG234" s="178">
        <f>IF(N234="zákl. přenesená",J234,0)</f>
        <v>0</v>
      </c>
      <c r="BH234" s="178">
        <f>IF(N234="sníž. přenesená",J234,0)</f>
        <v>0</v>
      </c>
      <c r="BI234" s="178">
        <f>IF(N234="nulová",J234,0)</f>
        <v>0</v>
      </c>
      <c r="BJ234" s="17" t="s">
        <v>84</v>
      </c>
      <c r="BK234" s="178">
        <f>ROUND(I234*H234,2)</f>
        <v>0</v>
      </c>
      <c r="BL234" s="17" t="s">
        <v>163</v>
      </c>
      <c r="BM234" s="177" t="s">
        <v>388</v>
      </c>
    </row>
    <row r="235" s="11" customFormat="1" ht="25.92" customHeight="1">
      <c r="A235" s="11"/>
      <c r="B235" s="153"/>
      <c r="C235" s="11"/>
      <c r="D235" s="154" t="s">
        <v>76</v>
      </c>
      <c r="E235" s="155" t="s">
        <v>945</v>
      </c>
      <c r="F235" s="155" t="s">
        <v>946</v>
      </c>
      <c r="G235" s="11"/>
      <c r="H235" s="11"/>
      <c r="I235" s="156"/>
      <c r="J235" s="157">
        <f>BK235</f>
        <v>0</v>
      </c>
      <c r="K235" s="11"/>
      <c r="L235" s="153"/>
      <c r="M235" s="158"/>
      <c r="N235" s="159"/>
      <c r="O235" s="159"/>
      <c r="P235" s="160">
        <f>SUM(P236:P240)</f>
        <v>0</v>
      </c>
      <c r="Q235" s="159"/>
      <c r="R235" s="160">
        <f>SUM(R236:R240)</f>
        <v>0</v>
      </c>
      <c r="S235" s="159"/>
      <c r="T235" s="161">
        <f>SUM(T236:T240)</f>
        <v>0</v>
      </c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R235" s="154" t="s">
        <v>84</v>
      </c>
      <c r="AT235" s="162" t="s">
        <v>76</v>
      </c>
      <c r="AU235" s="162" t="s">
        <v>77</v>
      </c>
      <c r="AY235" s="154" t="s">
        <v>158</v>
      </c>
      <c r="BK235" s="163">
        <f>SUM(BK236:BK240)</f>
        <v>0</v>
      </c>
    </row>
    <row r="236" s="2" customFormat="1" ht="21.75" customHeight="1">
      <c r="A236" s="36"/>
      <c r="B236" s="164"/>
      <c r="C236" s="165" t="s">
        <v>271</v>
      </c>
      <c r="D236" s="165" t="s">
        <v>159</v>
      </c>
      <c r="E236" s="166" t="s">
        <v>947</v>
      </c>
      <c r="F236" s="167" t="s">
        <v>948</v>
      </c>
      <c r="G236" s="168" t="s">
        <v>233</v>
      </c>
      <c r="H236" s="169">
        <v>15.33</v>
      </c>
      <c r="I236" s="170"/>
      <c r="J236" s="171">
        <f>ROUND(I236*H236,2)</f>
        <v>0</v>
      </c>
      <c r="K236" s="172"/>
      <c r="L236" s="37"/>
      <c r="M236" s="173" t="s">
        <v>1</v>
      </c>
      <c r="N236" s="174" t="s">
        <v>42</v>
      </c>
      <c r="O236" s="75"/>
      <c r="P236" s="175">
        <f>O236*H236</f>
        <v>0</v>
      </c>
      <c r="Q236" s="175">
        <v>0</v>
      </c>
      <c r="R236" s="175">
        <f>Q236*H236</f>
        <v>0</v>
      </c>
      <c r="S236" s="175">
        <v>0</v>
      </c>
      <c r="T236" s="176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77" t="s">
        <v>163</v>
      </c>
      <c r="AT236" s="177" t="s">
        <v>159</v>
      </c>
      <c r="AU236" s="177" t="s">
        <v>84</v>
      </c>
      <c r="AY236" s="17" t="s">
        <v>158</v>
      </c>
      <c r="BE236" s="178">
        <f>IF(N236="základní",J236,0)</f>
        <v>0</v>
      </c>
      <c r="BF236" s="178">
        <f>IF(N236="snížená",J236,0)</f>
        <v>0</v>
      </c>
      <c r="BG236" s="178">
        <f>IF(N236="zákl. přenesená",J236,0)</f>
        <v>0</v>
      </c>
      <c r="BH236" s="178">
        <f>IF(N236="sníž. přenesená",J236,0)</f>
        <v>0</v>
      </c>
      <c r="BI236" s="178">
        <f>IF(N236="nulová",J236,0)</f>
        <v>0</v>
      </c>
      <c r="BJ236" s="17" t="s">
        <v>84</v>
      </c>
      <c r="BK236" s="178">
        <f>ROUND(I236*H236,2)</f>
        <v>0</v>
      </c>
      <c r="BL236" s="17" t="s">
        <v>163</v>
      </c>
      <c r="BM236" s="177" t="s">
        <v>392</v>
      </c>
    </row>
    <row r="237" s="2" customFormat="1" ht="16.5" customHeight="1">
      <c r="A237" s="36"/>
      <c r="B237" s="164"/>
      <c r="C237" s="165" t="s">
        <v>394</v>
      </c>
      <c r="D237" s="165" t="s">
        <v>159</v>
      </c>
      <c r="E237" s="166" t="s">
        <v>949</v>
      </c>
      <c r="F237" s="167" t="s">
        <v>950</v>
      </c>
      <c r="G237" s="168" t="s">
        <v>233</v>
      </c>
      <c r="H237" s="169">
        <v>229.94999999999999</v>
      </c>
      <c r="I237" s="170"/>
      <c r="J237" s="171">
        <f>ROUND(I237*H237,2)</f>
        <v>0</v>
      </c>
      <c r="K237" s="172"/>
      <c r="L237" s="37"/>
      <c r="M237" s="173" t="s">
        <v>1</v>
      </c>
      <c r="N237" s="174" t="s">
        <v>42</v>
      </c>
      <c r="O237" s="75"/>
      <c r="P237" s="175">
        <f>O237*H237</f>
        <v>0</v>
      </c>
      <c r="Q237" s="175">
        <v>0</v>
      </c>
      <c r="R237" s="175">
        <f>Q237*H237</f>
        <v>0</v>
      </c>
      <c r="S237" s="175">
        <v>0</v>
      </c>
      <c r="T237" s="176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77" t="s">
        <v>163</v>
      </c>
      <c r="AT237" s="177" t="s">
        <v>159</v>
      </c>
      <c r="AU237" s="177" t="s">
        <v>84</v>
      </c>
      <c r="AY237" s="17" t="s">
        <v>158</v>
      </c>
      <c r="BE237" s="178">
        <f>IF(N237="základní",J237,0)</f>
        <v>0</v>
      </c>
      <c r="BF237" s="178">
        <f>IF(N237="snížená",J237,0)</f>
        <v>0</v>
      </c>
      <c r="BG237" s="178">
        <f>IF(N237="zákl. přenesená",J237,0)</f>
        <v>0</v>
      </c>
      <c r="BH237" s="178">
        <f>IF(N237="sníž. přenesená",J237,0)</f>
        <v>0</v>
      </c>
      <c r="BI237" s="178">
        <f>IF(N237="nulová",J237,0)</f>
        <v>0</v>
      </c>
      <c r="BJ237" s="17" t="s">
        <v>84</v>
      </c>
      <c r="BK237" s="178">
        <f>ROUND(I237*H237,2)</f>
        <v>0</v>
      </c>
      <c r="BL237" s="17" t="s">
        <v>163</v>
      </c>
      <c r="BM237" s="177" t="s">
        <v>397</v>
      </c>
    </row>
    <row r="238" s="2" customFormat="1" ht="16.5" customHeight="1">
      <c r="A238" s="36"/>
      <c r="B238" s="164"/>
      <c r="C238" s="165" t="s">
        <v>277</v>
      </c>
      <c r="D238" s="165" t="s">
        <v>159</v>
      </c>
      <c r="E238" s="166" t="s">
        <v>951</v>
      </c>
      <c r="F238" s="167" t="s">
        <v>952</v>
      </c>
      <c r="G238" s="168" t="s">
        <v>233</v>
      </c>
      <c r="H238" s="169">
        <v>15.33</v>
      </c>
      <c r="I238" s="170"/>
      <c r="J238" s="171">
        <f>ROUND(I238*H238,2)</f>
        <v>0</v>
      </c>
      <c r="K238" s="172"/>
      <c r="L238" s="37"/>
      <c r="M238" s="173" t="s">
        <v>1</v>
      </c>
      <c r="N238" s="174" t="s">
        <v>42</v>
      </c>
      <c r="O238" s="75"/>
      <c r="P238" s="175">
        <f>O238*H238</f>
        <v>0</v>
      </c>
      <c r="Q238" s="175">
        <v>0</v>
      </c>
      <c r="R238" s="175">
        <f>Q238*H238</f>
        <v>0</v>
      </c>
      <c r="S238" s="175">
        <v>0</v>
      </c>
      <c r="T238" s="176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77" t="s">
        <v>163</v>
      </c>
      <c r="AT238" s="177" t="s">
        <v>159</v>
      </c>
      <c r="AU238" s="177" t="s">
        <v>84</v>
      </c>
      <c r="AY238" s="17" t="s">
        <v>158</v>
      </c>
      <c r="BE238" s="178">
        <f>IF(N238="základní",J238,0)</f>
        <v>0</v>
      </c>
      <c r="BF238" s="178">
        <f>IF(N238="snížená",J238,0)</f>
        <v>0</v>
      </c>
      <c r="BG238" s="178">
        <f>IF(N238="zákl. přenesená",J238,0)</f>
        <v>0</v>
      </c>
      <c r="BH238" s="178">
        <f>IF(N238="sníž. přenesená",J238,0)</f>
        <v>0</v>
      </c>
      <c r="BI238" s="178">
        <f>IF(N238="nulová",J238,0)</f>
        <v>0</v>
      </c>
      <c r="BJ238" s="17" t="s">
        <v>84</v>
      </c>
      <c r="BK238" s="178">
        <f>ROUND(I238*H238,2)</f>
        <v>0</v>
      </c>
      <c r="BL238" s="17" t="s">
        <v>163</v>
      </c>
      <c r="BM238" s="177" t="s">
        <v>401</v>
      </c>
    </row>
    <row r="239" s="2" customFormat="1" ht="21.75" customHeight="1">
      <c r="A239" s="36"/>
      <c r="B239" s="164"/>
      <c r="C239" s="165" t="s">
        <v>402</v>
      </c>
      <c r="D239" s="165" t="s">
        <v>159</v>
      </c>
      <c r="E239" s="166" t="s">
        <v>953</v>
      </c>
      <c r="F239" s="167" t="s">
        <v>954</v>
      </c>
      <c r="G239" s="168" t="s">
        <v>233</v>
      </c>
      <c r="H239" s="169">
        <v>11.145</v>
      </c>
      <c r="I239" s="170"/>
      <c r="J239" s="171">
        <f>ROUND(I239*H239,2)</f>
        <v>0</v>
      </c>
      <c r="K239" s="172"/>
      <c r="L239" s="37"/>
      <c r="M239" s="173" t="s">
        <v>1</v>
      </c>
      <c r="N239" s="174" t="s">
        <v>42</v>
      </c>
      <c r="O239" s="75"/>
      <c r="P239" s="175">
        <f>O239*H239</f>
        <v>0</v>
      </c>
      <c r="Q239" s="175">
        <v>0</v>
      </c>
      <c r="R239" s="175">
        <f>Q239*H239</f>
        <v>0</v>
      </c>
      <c r="S239" s="175">
        <v>0</v>
      </c>
      <c r="T239" s="176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177" t="s">
        <v>163</v>
      </c>
      <c r="AT239" s="177" t="s">
        <v>159</v>
      </c>
      <c r="AU239" s="177" t="s">
        <v>84</v>
      </c>
      <c r="AY239" s="17" t="s">
        <v>158</v>
      </c>
      <c r="BE239" s="178">
        <f>IF(N239="základní",J239,0)</f>
        <v>0</v>
      </c>
      <c r="BF239" s="178">
        <f>IF(N239="snížená",J239,0)</f>
        <v>0</v>
      </c>
      <c r="BG239" s="178">
        <f>IF(N239="zákl. přenesená",J239,0)</f>
        <v>0</v>
      </c>
      <c r="BH239" s="178">
        <f>IF(N239="sníž. přenesená",J239,0)</f>
        <v>0</v>
      </c>
      <c r="BI239" s="178">
        <f>IF(N239="nulová",J239,0)</f>
        <v>0</v>
      </c>
      <c r="BJ239" s="17" t="s">
        <v>84</v>
      </c>
      <c r="BK239" s="178">
        <f>ROUND(I239*H239,2)</f>
        <v>0</v>
      </c>
      <c r="BL239" s="17" t="s">
        <v>163</v>
      </c>
      <c r="BM239" s="177" t="s">
        <v>405</v>
      </c>
    </row>
    <row r="240" s="2" customFormat="1" ht="24.15" customHeight="1">
      <c r="A240" s="36"/>
      <c r="B240" s="164"/>
      <c r="C240" s="165" t="s">
        <v>282</v>
      </c>
      <c r="D240" s="165" t="s">
        <v>159</v>
      </c>
      <c r="E240" s="166" t="s">
        <v>955</v>
      </c>
      <c r="F240" s="167" t="s">
        <v>956</v>
      </c>
      <c r="G240" s="168" t="s">
        <v>233</v>
      </c>
      <c r="H240" s="169">
        <v>4.1849999999999996</v>
      </c>
      <c r="I240" s="170"/>
      <c r="J240" s="171">
        <f>ROUND(I240*H240,2)</f>
        <v>0</v>
      </c>
      <c r="K240" s="172"/>
      <c r="L240" s="37"/>
      <c r="M240" s="173" t="s">
        <v>1</v>
      </c>
      <c r="N240" s="174" t="s">
        <v>42</v>
      </c>
      <c r="O240" s="75"/>
      <c r="P240" s="175">
        <f>O240*H240</f>
        <v>0</v>
      </c>
      <c r="Q240" s="175">
        <v>0</v>
      </c>
      <c r="R240" s="175">
        <f>Q240*H240</f>
        <v>0</v>
      </c>
      <c r="S240" s="175">
        <v>0</v>
      </c>
      <c r="T240" s="176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77" t="s">
        <v>163</v>
      </c>
      <c r="AT240" s="177" t="s">
        <v>159</v>
      </c>
      <c r="AU240" s="177" t="s">
        <v>84</v>
      </c>
      <c r="AY240" s="17" t="s">
        <v>158</v>
      </c>
      <c r="BE240" s="178">
        <f>IF(N240="základní",J240,0)</f>
        <v>0</v>
      </c>
      <c r="BF240" s="178">
        <f>IF(N240="snížená",J240,0)</f>
        <v>0</v>
      </c>
      <c r="BG240" s="178">
        <f>IF(N240="zákl. přenesená",J240,0)</f>
        <v>0</v>
      </c>
      <c r="BH240" s="178">
        <f>IF(N240="sníž. přenesená",J240,0)</f>
        <v>0</v>
      </c>
      <c r="BI240" s="178">
        <f>IF(N240="nulová",J240,0)</f>
        <v>0</v>
      </c>
      <c r="BJ240" s="17" t="s">
        <v>84</v>
      </c>
      <c r="BK240" s="178">
        <f>ROUND(I240*H240,2)</f>
        <v>0</v>
      </c>
      <c r="BL240" s="17" t="s">
        <v>163</v>
      </c>
      <c r="BM240" s="177" t="s">
        <v>408</v>
      </c>
    </row>
    <row r="241" s="11" customFormat="1" ht="25.92" customHeight="1">
      <c r="A241" s="11"/>
      <c r="B241" s="153"/>
      <c r="C241" s="11"/>
      <c r="D241" s="154" t="s">
        <v>76</v>
      </c>
      <c r="E241" s="155" t="s">
        <v>957</v>
      </c>
      <c r="F241" s="155" t="s">
        <v>1</v>
      </c>
      <c r="G241" s="11"/>
      <c r="H241" s="11"/>
      <c r="I241" s="156"/>
      <c r="J241" s="157">
        <f>BK241</f>
        <v>0</v>
      </c>
      <c r="K241" s="11"/>
      <c r="L241" s="153"/>
      <c r="M241" s="213"/>
      <c r="N241" s="214"/>
      <c r="O241" s="214"/>
      <c r="P241" s="215">
        <v>0</v>
      </c>
      <c r="Q241" s="214"/>
      <c r="R241" s="215">
        <v>0</v>
      </c>
      <c r="S241" s="214"/>
      <c r="T241" s="216">
        <v>0</v>
      </c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R241" s="154" t="s">
        <v>84</v>
      </c>
      <c r="AT241" s="162" t="s">
        <v>76</v>
      </c>
      <c r="AU241" s="162" t="s">
        <v>77</v>
      </c>
      <c r="AY241" s="154" t="s">
        <v>158</v>
      </c>
      <c r="BK241" s="163">
        <v>0</v>
      </c>
    </row>
    <row r="242" s="2" customFormat="1" ht="6.96" customHeight="1">
      <c r="A242" s="36"/>
      <c r="B242" s="58"/>
      <c r="C242" s="59"/>
      <c r="D242" s="59"/>
      <c r="E242" s="59"/>
      <c r="F242" s="59"/>
      <c r="G242" s="59"/>
      <c r="H242" s="59"/>
      <c r="I242" s="59"/>
      <c r="J242" s="59"/>
      <c r="K242" s="59"/>
      <c r="L242" s="37"/>
      <c r="M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</row>
  </sheetData>
  <autoFilter ref="C125:K241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="1" customFormat="1" ht="24.96" customHeight="1">
      <c r="B4" s="20"/>
      <c r="D4" s="21" t="s">
        <v>111</v>
      </c>
      <c r="L4" s="20"/>
      <c r="M4" s="118" t="s">
        <v>10</v>
      </c>
      <c r="AT4" s="17" t="s">
        <v>3</v>
      </c>
    </row>
    <row r="5" s="1" customFormat="1" ht="6.96" customHeight="1">
      <c r="B5" s="20"/>
      <c r="L5" s="20"/>
    </row>
    <row r="6" s="1" customFormat="1" ht="12" customHeight="1">
      <c r="B6" s="20"/>
      <c r="D6" s="30" t="s">
        <v>16</v>
      </c>
      <c r="L6" s="20"/>
    </row>
    <row r="7" s="1" customFormat="1" ht="16.5" customHeight="1">
      <c r="B7" s="20"/>
      <c r="E7" s="119" t="str">
        <f>'Rekapitulace stavby'!K6</f>
        <v>Dětská skupina, p.č.st 24/1 a p.č. 39/6 v k.ú. Nišovice</v>
      </c>
      <c r="F7" s="30"/>
      <c r="G7" s="30"/>
      <c r="H7" s="30"/>
      <c r="L7" s="20"/>
    </row>
    <row r="8" s="2" customFormat="1" ht="12" customHeight="1">
      <c r="A8" s="36"/>
      <c r="B8" s="37"/>
      <c r="C8" s="36"/>
      <c r="D8" s="30" t="s">
        <v>112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958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30" t="s">
        <v>18</v>
      </c>
      <c r="E11" s="36"/>
      <c r="F11" s="25" t="s">
        <v>1</v>
      </c>
      <c r="G11" s="36"/>
      <c r="H11" s="36"/>
      <c r="I11" s="30" t="s">
        <v>19</v>
      </c>
      <c r="J11" s="25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20</v>
      </c>
      <c r="E12" s="36"/>
      <c r="F12" s="25" t="s">
        <v>21</v>
      </c>
      <c r="G12" s="36"/>
      <c r="H12" s="36"/>
      <c r="I12" s="30" t="s">
        <v>22</v>
      </c>
      <c r="J12" s="67" t="str">
        <f>'Rekapitulace stavby'!AN8</f>
        <v>5. 3. 2025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24</v>
      </c>
      <c r="E14" s="36"/>
      <c r="F14" s="36"/>
      <c r="G14" s="36"/>
      <c r="H14" s="36"/>
      <c r="I14" s="30" t="s">
        <v>25</v>
      </c>
      <c r="J14" s="25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5" t="s">
        <v>26</v>
      </c>
      <c r="F15" s="36"/>
      <c r="G15" s="36"/>
      <c r="H15" s="36"/>
      <c r="I15" s="30" t="s">
        <v>27</v>
      </c>
      <c r="J15" s="25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30" t="s">
        <v>28</v>
      </c>
      <c r="E17" s="36"/>
      <c r="F17" s="36"/>
      <c r="G17" s="36"/>
      <c r="H17" s="36"/>
      <c r="I17" s="30" t="s">
        <v>25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30" t="s">
        <v>27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30" t="s">
        <v>30</v>
      </c>
      <c r="E20" s="36"/>
      <c r="F20" s="36"/>
      <c r="G20" s="36"/>
      <c r="H20" s="36"/>
      <c r="I20" s="30" t="s">
        <v>25</v>
      </c>
      <c r="J20" s="25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5" t="s">
        <v>31</v>
      </c>
      <c r="F21" s="36"/>
      <c r="G21" s="36"/>
      <c r="H21" s="36"/>
      <c r="I21" s="30" t="s">
        <v>27</v>
      </c>
      <c r="J21" s="25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30" t="s">
        <v>32</v>
      </c>
      <c r="E23" s="36"/>
      <c r="F23" s="36"/>
      <c r="G23" s="36"/>
      <c r="H23" s="36"/>
      <c r="I23" s="30" t="s">
        <v>25</v>
      </c>
      <c r="J23" s="25" t="str">
        <f>IF('Rekapitulace stavby'!AN19="","",'Rekapitulace stavby'!AN19)</f>
        <v/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5" t="str">
        <f>IF('Rekapitulace stavby'!E20="","",'Rekapitulace stavby'!E20)</f>
        <v xml:space="preserve"> </v>
      </c>
      <c r="F24" s="36"/>
      <c r="G24" s="36"/>
      <c r="H24" s="36"/>
      <c r="I24" s="30" t="s">
        <v>27</v>
      </c>
      <c r="J24" s="25" t="str">
        <f>IF('Rekapitulace stavby'!AN20="","",'Rekapitulace stavby'!AN20)</f>
        <v/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30" t="s">
        <v>35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20"/>
      <c r="B27" s="121"/>
      <c r="C27" s="120"/>
      <c r="D27" s="120"/>
      <c r="E27" s="34" t="s">
        <v>1</v>
      </c>
      <c r="F27" s="34"/>
      <c r="G27" s="34"/>
      <c r="H27" s="34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37"/>
      <c r="C30" s="36"/>
      <c r="D30" s="123" t="s">
        <v>37</v>
      </c>
      <c r="E30" s="36"/>
      <c r="F30" s="36"/>
      <c r="G30" s="36"/>
      <c r="H30" s="36"/>
      <c r="I30" s="36"/>
      <c r="J30" s="94">
        <f>ROUND(J128,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8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6"/>
      <c r="F32" s="41" t="s">
        <v>39</v>
      </c>
      <c r="G32" s="36"/>
      <c r="H32" s="36"/>
      <c r="I32" s="41" t="s">
        <v>38</v>
      </c>
      <c r="J32" s="41" t="s">
        <v>40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124" t="s">
        <v>41</v>
      </c>
      <c r="E33" s="30" t="s">
        <v>42</v>
      </c>
      <c r="F33" s="125">
        <f>ROUND((SUM(BE128:BE247)),  2)</f>
        <v>0</v>
      </c>
      <c r="G33" s="36"/>
      <c r="H33" s="36"/>
      <c r="I33" s="126">
        <v>0.20999999999999999</v>
      </c>
      <c r="J33" s="125">
        <f>ROUND(((SUM(BE128:BE247))*I33),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0" t="s">
        <v>43</v>
      </c>
      <c r="F34" s="125">
        <f>ROUND((SUM(BF128:BF247)),  2)</f>
        <v>0</v>
      </c>
      <c r="G34" s="36"/>
      <c r="H34" s="36"/>
      <c r="I34" s="126">
        <v>0.12</v>
      </c>
      <c r="J34" s="125">
        <f>ROUND(((SUM(BF128:BF247))*I34),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44</v>
      </c>
      <c r="F35" s="125">
        <f>ROUND((SUM(BG128:BG247)),  2)</f>
        <v>0</v>
      </c>
      <c r="G35" s="36"/>
      <c r="H35" s="36"/>
      <c r="I35" s="126">
        <v>0.20999999999999999</v>
      </c>
      <c r="J35" s="125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45</v>
      </c>
      <c r="F36" s="125">
        <f>ROUND((SUM(BH128:BH247)),  2)</f>
        <v>0</v>
      </c>
      <c r="G36" s="36"/>
      <c r="H36" s="36"/>
      <c r="I36" s="126">
        <v>0.12</v>
      </c>
      <c r="J36" s="125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46</v>
      </c>
      <c r="F37" s="125">
        <f>ROUND((SUM(BI128:BI247)),  2)</f>
        <v>0</v>
      </c>
      <c r="G37" s="36"/>
      <c r="H37" s="36"/>
      <c r="I37" s="126">
        <v>0</v>
      </c>
      <c r="J37" s="125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37"/>
      <c r="C39" s="127"/>
      <c r="D39" s="128" t="s">
        <v>47</v>
      </c>
      <c r="E39" s="79"/>
      <c r="F39" s="79"/>
      <c r="G39" s="129" t="s">
        <v>48</v>
      </c>
      <c r="H39" s="130" t="s">
        <v>49</v>
      </c>
      <c r="I39" s="79"/>
      <c r="J39" s="131">
        <f>SUM(J30:J37)</f>
        <v>0</v>
      </c>
      <c r="K39" s="132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53"/>
      <c r="D50" s="54" t="s">
        <v>50</v>
      </c>
      <c r="E50" s="55"/>
      <c r="F50" s="55"/>
      <c r="G50" s="54" t="s">
        <v>51</v>
      </c>
      <c r="H50" s="55"/>
      <c r="I50" s="55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52</v>
      </c>
      <c r="E61" s="39"/>
      <c r="F61" s="133" t="s">
        <v>53</v>
      </c>
      <c r="G61" s="56" t="s">
        <v>52</v>
      </c>
      <c r="H61" s="39"/>
      <c r="I61" s="39"/>
      <c r="J61" s="134" t="s">
        <v>53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54</v>
      </c>
      <c r="E65" s="57"/>
      <c r="F65" s="57"/>
      <c r="G65" s="54" t="s">
        <v>55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52</v>
      </c>
      <c r="E76" s="39"/>
      <c r="F76" s="133" t="s">
        <v>53</v>
      </c>
      <c r="G76" s="56" t="s">
        <v>52</v>
      </c>
      <c r="H76" s="39"/>
      <c r="I76" s="39"/>
      <c r="J76" s="134" t="s">
        <v>53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114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19" t="str">
        <f>E7</f>
        <v>Dětská skupina, p.č.st 24/1 a p.č. 39/6 v k.ú. Nišovice</v>
      </c>
      <c r="F85" s="30"/>
      <c r="G85" s="30"/>
      <c r="H85" s="30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112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DS_Nisovice_destova - DS_Nisovice_destova_kanalizace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6"/>
      <c r="E89" s="36"/>
      <c r="F89" s="25" t="str">
        <f>F12</f>
        <v>p.č.st 24/1 a p.č. 39/6 v k.ú. Nišovice</v>
      </c>
      <c r="G89" s="36"/>
      <c r="H89" s="36"/>
      <c r="I89" s="30" t="s">
        <v>22</v>
      </c>
      <c r="J89" s="67" t="str">
        <f>IF(J12="","",J12)</f>
        <v>5. 3. 2025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6"/>
      <c r="E91" s="36"/>
      <c r="F91" s="25" t="str">
        <f>E15</f>
        <v>Obec Nišovice</v>
      </c>
      <c r="G91" s="36"/>
      <c r="H91" s="36"/>
      <c r="I91" s="30" t="s">
        <v>30</v>
      </c>
      <c r="J91" s="34" t="str">
        <f>E21</f>
        <v>Ing. Pavel Drobil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28</v>
      </c>
      <c r="D92" s="36"/>
      <c r="E92" s="36"/>
      <c r="F92" s="25" t="str">
        <f>IF(E18="","",E18)</f>
        <v>Vyplň údaj</v>
      </c>
      <c r="G92" s="36"/>
      <c r="H92" s="36"/>
      <c r="I92" s="30" t="s">
        <v>32</v>
      </c>
      <c r="J92" s="34" t="str">
        <f>E24</f>
        <v xml:space="preserve"> 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35" t="s">
        <v>115</v>
      </c>
      <c r="D94" s="127"/>
      <c r="E94" s="127"/>
      <c r="F94" s="127"/>
      <c r="G94" s="127"/>
      <c r="H94" s="127"/>
      <c r="I94" s="127"/>
      <c r="J94" s="136" t="s">
        <v>116</v>
      </c>
      <c r="K94" s="127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37" t="s">
        <v>117</v>
      </c>
      <c r="D96" s="36"/>
      <c r="E96" s="36"/>
      <c r="F96" s="36"/>
      <c r="G96" s="36"/>
      <c r="H96" s="36"/>
      <c r="I96" s="36"/>
      <c r="J96" s="94">
        <f>J128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7" t="s">
        <v>118</v>
      </c>
    </row>
    <row r="97" s="9" customFormat="1" ht="24.96" customHeight="1">
      <c r="A97" s="9"/>
      <c r="B97" s="138"/>
      <c r="C97" s="9"/>
      <c r="D97" s="139" t="s">
        <v>959</v>
      </c>
      <c r="E97" s="140"/>
      <c r="F97" s="140"/>
      <c r="G97" s="140"/>
      <c r="H97" s="140"/>
      <c r="I97" s="140"/>
      <c r="J97" s="141">
        <f>J129</f>
        <v>0</v>
      </c>
      <c r="K97" s="9"/>
      <c r="L97" s="13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38"/>
      <c r="C98" s="9"/>
      <c r="D98" s="139" t="s">
        <v>960</v>
      </c>
      <c r="E98" s="140"/>
      <c r="F98" s="140"/>
      <c r="G98" s="140"/>
      <c r="H98" s="140"/>
      <c r="I98" s="140"/>
      <c r="J98" s="141">
        <f>J130</f>
        <v>0</v>
      </c>
      <c r="K98" s="9"/>
      <c r="L98" s="138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38"/>
      <c r="C99" s="9"/>
      <c r="D99" s="139" t="s">
        <v>961</v>
      </c>
      <c r="E99" s="140"/>
      <c r="F99" s="140"/>
      <c r="G99" s="140"/>
      <c r="H99" s="140"/>
      <c r="I99" s="140"/>
      <c r="J99" s="141">
        <f>J131</f>
        <v>0</v>
      </c>
      <c r="K99" s="9"/>
      <c r="L99" s="13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38"/>
      <c r="C100" s="9"/>
      <c r="D100" s="139" t="s">
        <v>962</v>
      </c>
      <c r="E100" s="140"/>
      <c r="F100" s="140"/>
      <c r="G100" s="140"/>
      <c r="H100" s="140"/>
      <c r="I100" s="140"/>
      <c r="J100" s="141">
        <f>J181</f>
        <v>0</v>
      </c>
      <c r="K100" s="9"/>
      <c r="L100" s="138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38"/>
      <c r="C101" s="9"/>
      <c r="D101" s="139" t="s">
        <v>963</v>
      </c>
      <c r="E101" s="140"/>
      <c r="F101" s="140"/>
      <c r="G101" s="140"/>
      <c r="H101" s="140"/>
      <c r="I101" s="140"/>
      <c r="J101" s="141">
        <f>J185</f>
        <v>0</v>
      </c>
      <c r="K101" s="9"/>
      <c r="L101" s="138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38"/>
      <c r="C102" s="9"/>
      <c r="D102" s="139" t="s">
        <v>964</v>
      </c>
      <c r="E102" s="140"/>
      <c r="F102" s="140"/>
      <c r="G102" s="140"/>
      <c r="H102" s="140"/>
      <c r="I102" s="140"/>
      <c r="J102" s="141">
        <f>J198</f>
        <v>0</v>
      </c>
      <c r="K102" s="9"/>
      <c r="L102" s="138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38"/>
      <c r="C103" s="9"/>
      <c r="D103" s="139" t="s">
        <v>965</v>
      </c>
      <c r="E103" s="140"/>
      <c r="F103" s="140"/>
      <c r="G103" s="140"/>
      <c r="H103" s="140"/>
      <c r="I103" s="140"/>
      <c r="J103" s="141">
        <f>J228</f>
        <v>0</v>
      </c>
      <c r="K103" s="9"/>
      <c r="L103" s="138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38"/>
      <c r="C104" s="9"/>
      <c r="D104" s="139" t="s">
        <v>966</v>
      </c>
      <c r="E104" s="140"/>
      <c r="F104" s="140"/>
      <c r="G104" s="140"/>
      <c r="H104" s="140"/>
      <c r="I104" s="140"/>
      <c r="J104" s="141">
        <f>J235</f>
        <v>0</v>
      </c>
      <c r="K104" s="9"/>
      <c r="L104" s="138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38"/>
      <c r="C105" s="9"/>
      <c r="D105" s="139" t="s">
        <v>967</v>
      </c>
      <c r="E105" s="140"/>
      <c r="F105" s="140"/>
      <c r="G105" s="140"/>
      <c r="H105" s="140"/>
      <c r="I105" s="140"/>
      <c r="J105" s="141">
        <f>J237</f>
        <v>0</v>
      </c>
      <c r="K105" s="9"/>
      <c r="L105" s="138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38"/>
      <c r="C106" s="9"/>
      <c r="D106" s="139" t="s">
        <v>968</v>
      </c>
      <c r="E106" s="140"/>
      <c r="F106" s="140"/>
      <c r="G106" s="140"/>
      <c r="H106" s="140"/>
      <c r="I106" s="140"/>
      <c r="J106" s="141">
        <f>J239</f>
        <v>0</v>
      </c>
      <c r="K106" s="9"/>
      <c r="L106" s="138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38"/>
      <c r="C107" s="9"/>
      <c r="D107" s="139" t="s">
        <v>969</v>
      </c>
      <c r="E107" s="140"/>
      <c r="F107" s="140"/>
      <c r="G107" s="140"/>
      <c r="H107" s="140"/>
      <c r="I107" s="140"/>
      <c r="J107" s="141">
        <f>J241</f>
        <v>0</v>
      </c>
      <c r="K107" s="9"/>
      <c r="L107" s="138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38"/>
      <c r="C108" s="9"/>
      <c r="D108" s="139" t="s">
        <v>960</v>
      </c>
      <c r="E108" s="140"/>
      <c r="F108" s="140"/>
      <c r="G108" s="140"/>
      <c r="H108" s="140"/>
      <c r="I108" s="140"/>
      <c r="J108" s="141">
        <f>J247</f>
        <v>0</v>
      </c>
      <c r="K108" s="9"/>
      <c r="L108" s="138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2" customFormat="1" ht="21.84" customHeight="1">
      <c r="A109" s="36"/>
      <c r="B109" s="37"/>
      <c r="C109" s="36"/>
      <c r="D109" s="36"/>
      <c r="E109" s="36"/>
      <c r="F109" s="36"/>
      <c r="G109" s="36"/>
      <c r="H109" s="36"/>
      <c r="I109" s="36"/>
      <c r="J109" s="36"/>
      <c r="K109" s="36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6.96" customHeight="1">
      <c r="A110" s="36"/>
      <c r="B110" s="58"/>
      <c r="C110" s="59"/>
      <c r="D110" s="59"/>
      <c r="E110" s="59"/>
      <c r="F110" s="59"/>
      <c r="G110" s="59"/>
      <c r="H110" s="59"/>
      <c r="I110" s="59"/>
      <c r="J110" s="59"/>
      <c r="K110" s="59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4" s="2" customFormat="1" ht="6.96" customHeight="1">
      <c r="A114" s="36"/>
      <c r="B114" s="60"/>
      <c r="C114" s="61"/>
      <c r="D114" s="61"/>
      <c r="E114" s="61"/>
      <c r="F114" s="61"/>
      <c r="G114" s="61"/>
      <c r="H114" s="61"/>
      <c r="I114" s="61"/>
      <c r="J114" s="61"/>
      <c r="K114" s="61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24.96" customHeight="1">
      <c r="A115" s="36"/>
      <c r="B115" s="37"/>
      <c r="C115" s="21" t="s">
        <v>144</v>
      </c>
      <c r="D115" s="36"/>
      <c r="E115" s="36"/>
      <c r="F115" s="36"/>
      <c r="G115" s="36"/>
      <c r="H115" s="36"/>
      <c r="I115" s="36"/>
      <c r="J115" s="36"/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6.96" customHeight="1">
      <c r="A116" s="36"/>
      <c r="B116" s="37"/>
      <c r="C116" s="36"/>
      <c r="D116" s="36"/>
      <c r="E116" s="36"/>
      <c r="F116" s="36"/>
      <c r="G116" s="36"/>
      <c r="H116" s="36"/>
      <c r="I116" s="36"/>
      <c r="J116" s="36"/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2" customHeight="1">
      <c r="A117" s="36"/>
      <c r="B117" s="37"/>
      <c r="C117" s="30" t="s">
        <v>16</v>
      </c>
      <c r="D117" s="36"/>
      <c r="E117" s="36"/>
      <c r="F117" s="36"/>
      <c r="G117" s="36"/>
      <c r="H117" s="36"/>
      <c r="I117" s="36"/>
      <c r="J117" s="36"/>
      <c r="K117" s="36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6.5" customHeight="1">
      <c r="A118" s="36"/>
      <c r="B118" s="37"/>
      <c r="C118" s="36"/>
      <c r="D118" s="36"/>
      <c r="E118" s="119" t="str">
        <f>E7</f>
        <v>Dětská skupina, p.č.st 24/1 a p.č. 39/6 v k.ú. Nišovice</v>
      </c>
      <c r="F118" s="30"/>
      <c r="G118" s="30"/>
      <c r="H118" s="30"/>
      <c r="I118" s="36"/>
      <c r="J118" s="36"/>
      <c r="K118" s="36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112</v>
      </c>
      <c r="D119" s="36"/>
      <c r="E119" s="36"/>
      <c r="F119" s="36"/>
      <c r="G119" s="36"/>
      <c r="H119" s="36"/>
      <c r="I119" s="36"/>
      <c r="J119" s="36"/>
      <c r="K119" s="36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6.5" customHeight="1">
      <c r="A120" s="36"/>
      <c r="B120" s="37"/>
      <c r="C120" s="36"/>
      <c r="D120" s="36"/>
      <c r="E120" s="65" t="str">
        <f>E9</f>
        <v>DS_Nisovice_destova - DS_Nisovice_destova_kanalizace</v>
      </c>
      <c r="F120" s="36"/>
      <c r="G120" s="36"/>
      <c r="H120" s="36"/>
      <c r="I120" s="36"/>
      <c r="J120" s="36"/>
      <c r="K120" s="36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6.96" customHeight="1">
      <c r="A121" s="36"/>
      <c r="B121" s="37"/>
      <c r="C121" s="36"/>
      <c r="D121" s="36"/>
      <c r="E121" s="36"/>
      <c r="F121" s="36"/>
      <c r="G121" s="36"/>
      <c r="H121" s="36"/>
      <c r="I121" s="36"/>
      <c r="J121" s="36"/>
      <c r="K121" s="36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2" customHeight="1">
      <c r="A122" s="36"/>
      <c r="B122" s="37"/>
      <c r="C122" s="30" t="s">
        <v>20</v>
      </c>
      <c r="D122" s="36"/>
      <c r="E122" s="36"/>
      <c r="F122" s="25" t="str">
        <f>F12</f>
        <v>p.č.st 24/1 a p.č. 39/6 v k.ú. Nišovice</v>
      </c>
      <c r="G122" s="36"/>
      <c r="H122" s="36"/>
      <c r="I122" s="30" t="s">
        <v>22</v>
      </c>
      <c r="J122" s="67" t="str">
        <f>IF(J12="","",J12)</f>
        <v>5. 3. 2025</v>
      </c>
      <c r="K122" s="36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6.96" customHeight="1">
      <c r="A123" s="36"/>
      <c r="B123" s="37"/>
      <c r="C123" s="36"/>
      <c r="D123" s="36"/>
      <c r="E123" s="36"/>
      <c r="F123" s="36"/>
      <c r="G123" s="36"/>
      <c r="H123" s="36"/>
      <c r="I123" s="36"/>
      <c r="J123" s="36"/>
      <c r="K123" s="36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5.15" customHeight="1">
      <c r="A124" s="36"/>
      <c r="B124" s="37"/>
      <c r="C124" s="30" t="s">
        <v>24</v>
      </c>
      <c r="D124" s="36"/>
      <c r="E124" s="36"/>
      <c r="F124" s="25" t="str">
        <f>E15</f>
        <v>Obec Nišovice</v>
      </c>
      <c r="G124" s="36"/>
      <c r="H124" s="36"/>
      <c r="I124" s="30" t="s">
        <v>30</v>
      </c>
      <c r="J124" s="34" t="str">
        <f>E21</f>
        <v>Ing. Pavel Drobil</v>
      </c>
      <c r="K124" s="36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15.15" customHeight="1">
      <c r="A125" s="36"/>
      <c r="B125" s="37"/>
      <c r="C125" s="30" t="s">
        <v>28</v>
      </c>
      <c r="D125" s="36"/>
      <c r="E125" s="36"/>
      <c r="F125" s="25" t="str">
        <f>IF(E18="","",E18)</f>
        <v>Vyplň údaj</v>
      </c>
      <c r="G125" s="36"/>
      <c r="H125" s="36"/>
      <c r="I125" s="30" t="s">
        <v>32</v>
      </c>
      <c r="J125" s="34" t="str">
        <f>E24</f>
        <v xml:space="preserve"> </v>
      </c>
      <c r="K125" s="36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0.32" customHeight="1">
      <c r="A126" s="36"/>
      <c r="B126" s="37"/>
      <c r="C126" s="36"/>
      <c r="D126" s="36"/>
      <c r="E126" s="36"/>
      <c r="F126" s="36"/>
      <c r="G126" s="36"/>
      <c r="H126" s="36"/>
      <c r="I126" s="36"/>
      <c r="J126" s="36"/>
      <c r="K126" s="36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10" customFormat="1" ht="29.28" customHeight="1">
      <c r="A127" s="142"/>
      <c r="B127" s="143"/>
      <c r="C127" s="144" t="s">
        <v>145</v>
      </c>
      <c r="D127" s="145" t="s">
        <v>62</v>
      </c>
      <c r="E127" s="145" t="s">
        <v>58</v>
      </c>
      <c r="F127" s="145" t="s">
        <v>59</v>
      </c>
      <c r="G127" s="145" t="s">
        <v>146</v>
      </c>
      <c r="H127" s="145" t="s">
        <v>147</v>
      </c>
      <c r="I127" s="145" t="s">
        <v>148</v>
      </c>
      <c r="J127" s="146" t="s">
        <v>116</v>
      </c>
      <c r="K127" s="147" t="s">
        <v>149</v>
      </c>
      <c r="L127" s="148"/>
      <c r="M127" s="84" t="s">
        <v>1</v>
      </c>
      <c r="N127" s="85" t="s">
        <v>41</v>
      </c>
      <c r="O127" s="85" t="s">
        <v>150</v>
      </c>
      <c r="P127" s="85" t="s">
        <v>151</v>
      </c>
      <c r="Q127" s="85" t="s">
        <v>152</v>
      </c>
      <c r="R127" s="85" t="s">
        <v>153</v>
      </c>
      <c r="S127" s="85" t="s">
        <v>154</v>
      </c>
      <c r="T127" s="86" t="s">
        <v>155</v>
      </c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</row>
    <row r="128" s="2" customFormat="1" ht="22.8" customHeight="1">
      <c r="A128" s="36"/>
      <c r="B128" s="37"/>
      <c r="C128" s="91" t="s">
        <v>156</v>
      </c>
      <c r="D128" s="36"/>
      <c r="E128" s="36"/>
      <c r="F128" s="36"/>
      <c r="G128" s="36"/>
      <c r="H128" s="36"/>
      <c r="I128" s="36"/>
      <c r="J128" s="149">
        <f>BK128</f>
        <v>0</v>
      </c>
      <c r="K128" s="36"/>
      <c r="L128" s="37"/>
      <c r="M128" s="87"/>
      <c r="N128" s="71"/>
      <c r="O128" s="88"/>
      <c r="P128" s="150">
        <f>P129+P130+P131+P181+P185+P198+P228+P235+P237+P239+P241+P247</f>
        <v>0</v>
      </c>
      <c r="Q128" s="88"/>
      <c r="R128" s="150">
        <f>R129+R130+R131+R181+R185+R198+R228+R235+R237+R239+R241+R247</f>
        <v>0</v>
      </c>
      <c r="S128" s="88"/>
      <c r="T128" s="151">
        <f>T129+T130+T131+T181+T185+T198+T228+T235+T237+T239+T241+T247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7" t="s">
        <v>76</v>
      </c>
      <c r="AU128" s="17" t="s">
        <v>118</v>
      </c>
      <c r="BK128" s="152">
        <f>BK129+BK130+BK131+BK181+BK185+BK198+BK228+BK235+BK237+BK239+BK241+BK247</f>
        <v>0</v>
      </c>
    </row>
    <row r="129" s="11" customFormat="1" ht="25.92" customHeight="1">
      <c r="A129" s="11"/>
      <c r="B129" s="153"/>
      <c r="C129" s="11"/>
      <c r="D129" s="154" t="s">
        <v>76</v>
      </c>
      <c r="E129" s="155" t="s">
        <v>812</v>
      </c>
      <c r="F129" s="155" t="s">
        <v>970</v>
      </c>
      <c r="G129" s="11"/>
      <c r="H129" s="11"/>
      <c r="I129" s="156"/>
      <c r="J129" s="157">
        <f>BK129</f>
        <v>0</v>
      </c>
      <c r="K129" s="11"/>
      <c r="L129" s="153"/>
      <c r="M129" s="158"/>
      <c r="N129" s="159"/>
      <c r="O129" s="159"/>
      <c r="P129" s="160">
        <v>0</v>
      </c>
      <c r="Q129" s="159"/>
      <c r="R129" s="160">
        <v>0</v>
      </c>
      <c r="S129" s="159"/>
      <c r="T129" s="161"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154" t="s">
        <v>84</v>
      </c>
      <c r="AT129" s="162" t="s">
        <v>76</v>
      </c>
      <c r="AU129" s="162" t="s">
        <v>77</v>
      </c>
      <c r="AY129" s="154" t="s">
        <v>158</v>
      </c>
      <c r="BK129" s="163">
        <v>0</v>
      </c>
    </row>
    <row r="130" s="11" customFormat="1" ht="25.92" customHeight="1">
      <c r="A130" s="11"/>
      <c r="B130" s="153"/>
      <c r="C130" s="11"/>
      <c r="D130" s="154" t="s">
        <v>76</v>
      </c>
      <c r="E130" s="155" t="s">
        <v>847</v>
      </c>
      <c r="F130" s="155" t="s">
        <v>1</v>
      </c>
      <c r="G130" s="11"/>
      <c r="H130" s="11"/>
      <c r="I130" s="156"/>
      <c r="J130" s="157">
        <f>BK130</f>
        <v>0</v>
      </c>
      <c r="K130" s="11"/>
      <c r="L130" s="153"/>
      <c r="M130" s="158"/>
      <c r="N130" s="159"/>
      <c r="O130" s="159"/>
      <c r="P130" s="160">
        <v>0</v>
      </c>
      <c r="Q130" s="159"/>
      <c r="R130" s="160">
        <v>0</v>
      </c>
      <c r="S130" s="159"/>
      <c r="T130" s="161">
        <v>0</v>
      </c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R130" s="154" t="s">
        <v>84</v>
      </c>
      <c r="AT130" s="162" t="s">
        <v>76</v>
      </c>
      <c r="AU130" s="162" t="s">
        <v>77</v>
      </c>
      <c r="AY130" s="154" t="s">
        <v>158</v>
      </c>
      <c r="BK130" s="163">
        <v>0</v>
      </c>
    </row>
    <row r="131" s="11" customFormat="1" ht="25.92" customHeight="1">
      <c r="A131" s="11"/>
      <c r="B131" s="153"/>
      <c r="C131" s="11"/>
      <c r="D131" s="154" t="s">
        <v>76</v>
      </c>
      <c r="E131" s="155" t="s">
        <v>853</v>
      </c>
      <c r="F131" s="155" t="s">
        <v>157</v>
      </c>
      <c r="G131" s="11"/>
      <c r="H131" s="11"/>
      <c r="I131" s="156"/>
      <c r="J131" s="157">
        <f>BK131</f>
        <v>0</v>
      </c>
      <c r="K131" s="11"/>
      <c r="L131" s="153"/>
      <c r="M131" s="158"/>
      <c r="N131" s="159"/>
      <c r="O131" s="159"/>
      <c r="P131" s="160">
        <f>SUM(P132:P180)</f>
        <v>0</v>
      </c>
      <c r="Q131" s="159"/>
      <c r="R131" s="160">
        <f>SUM(R132:R180)</f>
        <v>0</v>
      </c>
      <c r="S131" s="159"/>
      <c r="T131" s="161">
        <f>SUM(T132:T180)</f>
        <v>0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R131" s="154" t="s">
        <v>84</v>
      </c>
      <c r="AT131" s="162" t="s">
        <v>76</v>
      </c>
      <c r="AU131" s="162" t="s">
        <v>77</v>
      </c>
      <c r="AY131" s="154" t="s">
        <v>158</v>
      </c>
      <c r="BK131" s="163">
        <f>SUM(BK132:BK180)</f>
        <v>0</v>
      </c>
    </row>
    <row r="132" s="2" customFormat="1" ht="21.75" customHeight="1">
      <c r="A132" s="36"/>
      <c r="B132" s="164"/>
      <c r="C132" s="165" t="s">
        <v>84</v>
      </c>
      <c r="D132" s="165" t="s">
        <v>159</v>
      </c>
      <c r="E132" s="166" t="s">
        <v>813</v>
      </c>
      <c r="F132" s="167" t="s">
        <v>814</v>
      </c>
      <c r="G132" s="168" t="s">
        <v>203</v>
      </c>
      <c r="H132" s="169">
        <v>14</v>
      </c>
      <c r="I132" s="170"/>
      <c r="J132" s="171">
        <f>ROUND(I132*H132,2)</f>
        <v>0</v>
      </c>
      <c r="K132" s="172"/>
      <c r="L132" s="37"/>
      <c r="M132" s="173" t="s">
        <v>1</v>
      </c>
      <c r="N132" s="174" t="s">
        <v>42</v>
      </c>
      <c r="O132" s="75"/>
      <c r="P132" s="175">
        <f>O132*H132</f>
        <v>0</v>
      </c>
      <c r="Q132" s="175">
        <v>0</v>
      </c>
      <c r="R132" s="175">
        <f>Q132*H132</f>
        <v>0</v>
      </c>
      <c r="S132" s="175">
        <v>0</v>
      </c>
      <c r="T132" s="176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77" t="s">
        <v>163</v>
      </c>
      <c r="AT132" s="177" t="s">
        <v>159</v>
      </c>
      <c r="AU132" s="177" t="s">
        <v>84</v>
      </c>
      <c r="AY132" s="17" t="s">
        <v>158</v>
      </c>
      <c r="BE132" s="178">
        <f>IF(N132="základní",J132,0)</f>
        <v>0</v>
      </c>
      <c r="BF132" s="178">
        <f>IF(N132="snížená",J132,0)</f>
        <v>0</v>
      </c>
      <c r="BG132" s="178">
        <f>IF(N132="zákl. přenesená",J132,0)</f>
        <v>0</v>
      </c>
      <c r="BH132" s="178">
        <f>IF(N132="sníž. přenesená",J132,0)</f>
        <v>0</v>
      </c>
      <c r="BI132" s="178">
        <f>IF(N132="nulová",J132,0)</f>
        <v>0</v>
      </c>
      <c r="BJ132" s="17" t="s">
        <v>84</v>
      </c>
      <c r="BK132" s="178">
        <f>ROUND(I132*H132,2)</f>
        <v>0</v>
      </c>
      <c r="BL132" s="17" t="s">
        <v>163</v>
      </c>
      <c r="BM132" s="177" t="s">
        <v>86</v>
      </c>
    </row>
    <row r="133" s="12" customFormat="1">
      <c r="A133" s="12"/>
      <c r="B133" s="179"/>
      <c r="C133" s="12"/>
      <c r="D133" s="180" t="s">
        <v>164</v>
      </c>
      <c r="E133" s="181" t="s">
        <v>1</v>
      </c>
      <c r="F133" s="182" t="s">
        <v>971</v>
      </c>
      <c r="G133" s="12"/>
      <c r="H133" s="183">
        <v>14</v>
      </c>
      <c r="I133" s="184"/>
      <c r="J133" s="12"/>
      <c r="K133" s="12"/>
      <c r="L133" s="179"/>
      <c r="M133" s="185"/>
      <c r="N133" s="186"/>
      <c r="O133" s="186"/>
      <c r="P133" s="186"/>
      <c r="Q133" s="186"/>
      <c r="R133" s="186"/>
      <c r="S133" s="186"/>
      <c r="T133" s="187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T133" s="181" t="s">
        <v>164</v>
      </c>
      <c r="AU133" s="181" t="s">
        <v>84</v>
      </c>
      <c r="AV133" s="12" t="s">
        <v>86</v>
      </c>
      <c r="AW133" s="12" t="s">
        <v>34</v>
      </c>
      <c r="AX133" s="12" t="s">
        <v>77</v>
      </c>
      <c r="AY133" s="181" t="s">
        <v>158</v>
      </c>
    </row>
    <row r="134" s="13" customFormat="1">
      <c r="A134" s="13"/>
      <c r="B134" s="188"/>
      <c r="C134" s="13"/>
      <c r="D134" s="180" t="s">
        <v>164</v>
      </c>
      <c r="E134" s="189" t="s">
        <v>1</v>
      </c>
      <c r="F134" s="190" t="s">
        <v>166</v>
      </c>
      <c r="G134" s="13"/>
      <c r="H134" s="191">
        <v>14</v>
      </c>
      <c r="I134" s="192"/>
      <c r="J134" s="13"/>
      <c r="K134" s="13"/>
      <c r="L134" s="188"/>
      <c r="M134" s="193"/>
      <c r="N134" s="194"/>
      <c r="O134" s="194"/>
      <c r="P134" s="194"/>
      <c r="Q134" s="194"/>
      <c r="R134" s="194"/>
      <c r="S134" s="194"/>
      <c r="T134" s="19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89" t="s">
        <v>164</v>
      </c>
      <c r="AU134" s="189" t="s">
        <v>84</v>
      </c>
      <c r="AV134" s="13" t="s">
        <v>163</v>
      </c>
      <c r="AW134" s="13" t="s">
        <v>34</v>
      </c>
      <c r="AX134" s="13" t="s">
        <v>84</v>
      </c>
      <c r="AY134" s="189" t="s">
        <v>158</v>
      </c>
    </row>
    <row r="135" s="2" customFormat="1" ht="21.75" customHeight="1">
      <c r="A135" s="36"/>
      <c r="B135" s="164"/>
      <c r="C135" s="165" t="s">
        <v>86</v>
      </c>
      <c r="D135" s="165" t="s">
        <v>159</v>
      </c>
      <c r="E135" s="166" t="s">
        <v>816</v>
      </c>
      <c r="F135" s="167" t="s">
        <v>817</v>
      </c>
      <c r="G135" s="168" t="s">
        <v>203</v>
      </c>
      <c r="H135" s="169">
        <v>14</v>
      </c>
      <c r="I135" s="170"/>
      <c r="J135" s="171">
        <f>ROUND(I135*H135,2)</f>
        <v>0</v>
      </c>
      <c r="K135" s="172"/>
      <c r="L135" s="37"/>
      <c r="M135" s="173" t="s">
        <v>1</v>
      </c>
      <c r="N135" s="174" t="s">
        <v>42</v>
      </c>
      <c r="O135" s="75"/>
      <c r="P135" s="175">
        <f>O135*H135</f>
        <v>0</v>
      </c>
      <c r="Q135" s="175">
        <v>0</v>
      </c>
      <c r="R135" s="175">
        <f>Q135*H135</f>
        <v>0</v>
      </c>
      <c r="S135" s="175">
        <v>0</v>
      </c>
      <c r="T135" s="176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77" t="s">
        <v>163</v>
      </c>
      <c r="AT135" s="177" t="s">
        <v>159</v>
      </c>
      <c r="AU135" s="177" t="s">
        <v>84</v>
      </c>
      <c r="AY135" s="17" t="s">
        <v>158</v>
      </c>
      <c r="BE135" s="178">
        <f>IF(N135="základní",J135,0)</f>
        <v>0</v>
      </c>
      <c r="BF135" s="178">
        <f>IF(N135="snížená",J135,0)</f>
        <v>0</v>
      </c>
      <c r="BG135" s="178">
        <f>IF(N135="zákl. přenesená",J135,0)</f>
        <v>0</v>
      </c>
      <c r="BH135" s="178">
        <f>IF(N135="sníž. přenesená",J135,0)</f>
        <v>0</v>
      </c>
      <c r="BI135" s="178">
        <f>IF(N135="nulová",J135,0)</f>
        <v>0</v>
      </c>
      <c r="BJ135" s="17" t="s">
        <v>84</v>
      </c>
      <c r="BK135" s="178">
        <f>ROUND(I135*H135,2)</f>
        <v>0</v>
      </c>
      <c r="BL135" s="17" t="s">
        <v>163</v>
      </c>
      <c r="BM135" s="177" t="s">
        <v>163</v>
      </c>
    </row>
    <row r="136" s="12" customFormat="1">
      <c r="A136" s="12"/>
      <c r="B136" s="179"/>
      <c r="C136" s="12"/>
      <c r="D136" s="180" t="s">
        <v>164</v>
      </c>
      <c r="E136" s="181" t="s">
        <v>1</v>
      </c>
      <c r="F136" s="182" t="s">
        <v>971</v>
      </c>
      <c r="G136" s="12"/>
      <c r="H136" s="183">
        <v>14</v>
      </c>
      <c r="I136" s="184"/>
      <c r="J136" s="12"/>
      <c r="K136" s="12"/>
      <c r="L136" s="179"/>
      <c r="M136" s="185"/>
      <c r="N136" s="186"/>
      <c r="O136" s="186"/>
      <c r="P136" s="186"/>
      <c r="Q136" s="186"/>
      <c r="R136" s="186"/>
      <c r="S136" s="186"/>
      <c r="T136" s="187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T136" s="181" t="s">
        <v>164</v>
      </c>
      <c r="AU136" s="181" t="s">
        <v>84</v>
      </c>
      <c r="AV136" s="12" t="s">
        <v>86</v>
      </c>
      <c r="AW136" s="12" t="s">
        <v>34</v>
      </c>
      <c r="AX136" s="12" t="s">
        <v>77</v>
      </c>
      <c r="AY136" s="181" t="s">
        <v>158</v>
      </c>
    </row>
    <row r="137" s="13" customFormat="1">
      <c r="A137" s="13"/>
      <c r="B137" s="188"/>
      <c r="C137" s="13"/>
      <c r="D137" s="180" t="s">
        <v>164</v>
      </c>
      <c r="E137" s="189" t="s">
        <v>1</v>
      </c>
      <c r="F137" s="190" t="s">
        <v>166</v>
      </c>
      <c r="G137" s="13"/>
      <c r="H137" s="191">
        <v>14</v>
      </c>
      <c r="I137" s="192"/>
      <c r="J137" s="13"/>
      <c r="K137" s="13"/>
      <c r="L137" s="188"/>
      <c r="M137" s="193"/>
      <c r="N137" s="194"/>
      <c r="O137" s="194"/>
      <c r="P137" s="194"/>
      <c r="Q137" s="194"/>
      <c r="R137" s="194"/>
      <c r="S137" s="194"/>
      <c r="T137" s="19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9" t="s">
        <v>164</v>
      </c>
      <c r="AU137" s="189" t="s">
        <v>84</v>
      </c>
      <c r="AV137" s="13" t="s">
        <v>163</v>
      </c>
      <c r="AW137" s="13" t="s">
        <v>34</v>
      </c>
      <c r="AX137" s="13" t="s">
        <v>84</v>
      </c>
      <c r="AY137" s="189" t="s">
        <v>158</v>
      </c>
    </row>
    <row r="138" s="2" customFormat="1" ht="16.5" customHeight="1">
      <c r="A138" s="36"/>
      <c r="B138" s="164"/>
      <c r="C138" s="165" t="s">
        <v>170</v>
      </c>
      <c r="D138" s="165" t="s">
        <v>159</v>
      </c>
      <c r="E138" s="166" t="s">
        <v>818</v>
      </c>
      <c r="F138" s="167" t="s">
        <v>819</v>
      </c>
      <c r="G138" s="168" t="s">
        <v>247</v>
      </c>
      <c r="H138" s="169">
        <v>2</v>
      </c>
      <c r="I138" s="170"/>
      <c r="J138" s="171">
        <f>ROUND(I138*H138,2)</f>
        <v>0</v>
      </c>
      <c r="K138" s="172"/>
      <c r="L138" s="37"/>
      <c r="M138" s="173" t="s">
        <v>1</v>
      </c>
      <c r="N138" s="174" t="s">
        <v>42</v>
      </c>
      <c r="O138" s="75"/>
      <c r="P138" s="175">
        <f>O138*H138</f>
        <v>0</v>
      </c>
      <c r="Q138" s="175">
        <v>0</v>
      </c>
      <c r="R138" s="175">
        <f>Q138*H138</f>
        <v>0</v>
      </c>
      <c r="S138" s="175">
        <v>0</v>
      </c>
      <c r="T138" s="176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77" t="s">
        <v>163</v>
      </c>
      <c r="AT138" s="177" t="s">
        <v>159</v>
      </c>
      <c r="AU138" s="177" t="s">
        <v>84</v>
      </c>
      <c r="AY138" s="17" t="s">
        <v>158</v>
      </c>
      <c r="BE138" s="178">
        <f>IF(N138="základní",J138,0)</f>
        <v>0</v>
      </c>
      <c r="BF138" s="178">
        <f>IF(N138="snížená",J138,0)</f>
        <v>0</v>
      </c>
      <c r="BG138" s="178">
        <f>IF(N138="zákl. přenesená",J138,0)</f>
        <v>0</v>
      </c>
      <c r="BH138" s="178">
        <f>IF(N138="sníž. přenesená",J138,0)</f>
        <v>0</v>
      </c>
      <c r="BI138" s="178">
        <f>IF(N138="nulová",J138,0)</f>
        <v>0</v>
      </c>
      <c r="BJ138" s="17" t="s">
        <v>84</v>
      </c>
      <c r="BK138" s="178">
        <f>ROUND(I138*H138,2)</f>
        <v>0</v>
      </c>
      <c r="BL138" s="17" t="s">
        <v>163</v>
      </c>
      <c r="BM138" s="177" t="s">
        <v>173</v>
      </c>
    </row>
    <row r="139" s="2" customFormat="1" ht="16.5" customHeight="1">
      <c r="A139" s="36"/>
      <c r="B139" s="164"/>
      <c r="C139" s="165" t="s">
        <v>163</v>
      </c>
      <c r="D139" s="165" t="s">
        <v>159</v>
      </c>
      <c r="E139" s="166" t="s">
        <v>820</v>
      </c>
      <c r="F139" s="167" t="s">
        <v>821</v>
      </c>
      <c r="G139" s="168" t="s">
        <v>162</v>
      </c>
      <c r="H139" s="169">
        <v>5.7599999999999998</v>
      </c>
      <c r="I139" s="170"/>
      <c r="J139" s="171">
        <f>ROUND(I139*H139,2)</f>
        <v>0</v>
      </c>
      <c r="K139" s="172"/>
      <c r="L139" s="37"/>
      <c r="M139" s="173" t="s">
        <v>1</v>
      </c>
      <c r="N139" s="174" t="s">
        <v>42</v>
      </c>
      <c r="O139" s="75"/>
      <c r="P139" s="175">
        <f>O139*H139</f>
        <v>0</v>
      </c>
      <c r="Q139" s="175">
        <v>0</v>
      </c>
      <c r="R139" s="175">
        <f>Q139*H139</f>
        <v>0</v>
      </c>
      <c r="S139" s="175">
        <v>0</v>
      </c>
      <c r="T139" s="176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77" t="s">
        <v>163</v>
      </c>
      <c r="AT139" s="177" t="s">
        <v>159</v>
      </c>
      <c r="AU139" s="177" t="s">
        <v>84</v>
      </c>
      <c r="AY139" s="17" t="s">
        <v>158</v>
      </c>
      <c r="BE139" s="178">
        <f>IF(N139="základní",J139,0)</f>
        <v>0</v>
      </c>
      <c r="BF139" s="178">
        <f>IF(N139="snížená",J139,0)</f>
        <v>0</v>
      </c>
      <c r="BG139" s="178">
        <f>IF(N139="zákl. přenesená",J139,0)</f>
        <v>0</v>
      </c>
      <c r="BH139" s="178">
        <f>IF(N139="sníž. přenesená",J139,0)</f>
        <v>0</v>
      </c>
      <c r="BI139" s="178">
        <f>IF(N139="nulová",J139,0)</f>
        <v>0</v>
      </c>
      <c r="BJ139" s="17" t="s">
        <v>84</v>
      </c>
      <c r="BK139" s="178">
        <f>ROUND(I139*H139,2)</f>
        <v>0</v>
      </c>
      <c r="BL139" s="17" t="s">
        <v>163</v>
      </c>
      <c r="BM139" s="177" t="s">
        <v>176</v>
      </c>
    </row>
    <row r="140" s="12" customFormat="1">
      <c r="A140" s="12"/>
      <c r="B140" s="179"/>
      <c r="C140" s="12"/>
      <c r="D140" s="180" t="s">
        <v>164</v>
      </c>
      <c r="E140" s="181" t="s">
        <v>1</v>
      </c>
      <c r="F140" s="182" t="s">
        <v>972</v>
      </c>
      <c r="G140" s="12"/>
      <c r="H140" s="183">
        <v>5.7600000000000007</v>
      </c>
      <c r="I140" s="184"/>
      <c r="J140" s="12"/>
      <c r="K140" s="12"/>
      <c r="L140" s="179"/>
      <c r="M140" s="185"/>
      <c r="N140" s="186"/>
      <c r="O140" s="186"/>
      <c r="P140" s="186"/>
      <c r="Q140" s="186"/>
      <c r="R140" s="186"/>
      <c r="S140" s="186"/>
      <c r="T140" s="187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T140" s="181" t="s">
        <v>164</v>
      </c>
      <c r="AU140" s="181" t="s">
        <v>84</v>
      </c>
      <c r="AV140" s="12" t="s">
        <v>86</v>
      </c>
      <c r="AW140" s="12" t="s">
        <v>34</v>
      </c>
      <c r="AX140" s="12" t="s">
        <v>77</v>
      </c>
      <c r="AY140" s="181" t="s">
        <v>158</v>
      </c>
    </row>
    <row r="141" s="13" customFormat="1">
      <c r="A141" s="13"/>
      <c r="B141" s="188"/>
      <c r="C141" s="13"/>
      <c r="D141" s="180" t="s">
        <v>164</v>
      </c>
      <c r="E141" s="189" t="s">
        <v>1</v>
      </c>
      <c r="F141" s="190" t="s">
        <v>166</v>
      </c>
      <c r="G141" s="13"/>
      <c r="H141" s="191">
        <v>5.7600000000000007</v>
      </c>
      <c r="I141" s="192"/>
      <c r="J141" s="13"/>
      <c r="K141" s="13"/>
      <c r="L141" s="188"/>
      <c r="M141" s="193"/>
      <c r="N141" s="194"/>
      <c r="O141" s="194"/>
      <c r="P141" s="194"/>
      <c r="Q141" s="194"/>
      <c r="R141" s="194"/>
      <c r="S141" s="194"/>
      <c r="T141" s="19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89" t="s">
        <v>164</v>
      </c>
      <c r="AU141" s="189" t="s">
        <v>84</v>
      </c>
      <c r="AV141" s="13" t="s">
        <v>163</v>
      </c>
      <c r="AW141" s="13" t="s">
        <v>34</v>
      </c>
      <c r="AX141" s="13" t="s">
        <v>84</v>
      </c>
      <c r="AY141" s="189" t="s">
        <v>158</v>
      </c>
    </row>
    <row r="142" s="2" customFormat="1" ht="21.75" customHeight="1">
      <c r="A142" s="36"/>
      <c r="B142" s="164"/>
      <c r="C142" s="165" t="s">
        <v>178</v>
      </c>
      <c r="D142" s="165" t="s">
        <v>159</v>
      </c>
      <c r="E142" s="166" t="s">
        <v>823</v>
      </c>
      <c r="F142" s="167" t="s">
        <v>824</v>
      </c>
      <c r="G142" s="168" t="s">
        <v>162</v>
      </c>
      <c r="H142" s="169">
        <v>58.32</v>
      </c>
      <c r="I142" s="170"/>
      <c r="J142" s="171">
        <f>ROUND(I142*H142,2)</f>
        <v>0</v>
      </c>
      <c r="K142" s="172"/>
      <c r="L142" s="37"/>
      <c r="M142" s="173" t="s">
        <v>1</v>
      </c>
      <c r="N142" s="174" t="s">
        <v>42</v>
      </c>
      <c r="O142" s="75"/>
      <c r="P142" s="175">
        <f>O142*H142</f>
        <v>0</v>
      </c>
      <c r="Q142" s="175">
        <v>0</v>
      </c>
      <c r="R142" s="175">
        <f>Q142*H142</f>
        <v>0</v>
      </c>
      <c r="S142" s="175">
        <v>0</v>
      </c>
      <c r="T142" s="176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77" t="s">
        <v>163</v>
      </c>
      <c r="AT142" s="177" t="s">
        <v>159</v>
      </c>
      <c r="AU142" s="177" t="s">
        <v>84</v>
      </c>
      <c r="AY142" s="17" t="s">
        <v>158</v>
      </c>
      <c r="BE142" s="178">
        <f>IF(N142="základní",J142,0)</f>
        <v>0</v>
      </c>
      <c r="BF142" s="178">
        <f>IF(N142="snížená",J142,0)</f>
        <v>0</v>
      </c>
      <c r="BG142" s="178">
        <f>IF(N142="zákl. přenesená",J142,0)</f>
        <v>0</v>
      </c>
      <c r="BH142" s="178">
        <f>IF(N142="sníž. přenesená",J142,0)</f>
        <v>0</v>
      </c>
      <c r="BI142" s="178">
        <f>IF(N142="nulová",J142,0)</f>
        <v>0</v>
      </c>
      <c r="BJ142" s="17" t="s">
        <v>84</v>
      </c>
      <c r="BK142" s="178">
        <f>ROUND(I142*H142,2)</f>
        <v>0</v>
      </c>
      <c r="BL142" s="17" t="s">
        <v>163</v>
      </c>
      <c r="BM142" s="177" t="s">
        <v>181</v>
      </c>
    </row>
    <row r="143" s="12" customFormat="1">
      <c r="A143" s="12"/>
      <c r="B143" s="179"/>
      <c r="C143" s="12"/>
      <c r="D143" s="180" t="s">
        <v>164</v>
      </c>
      <c r="E143" s="181" t="s">
        <v>1</v>
      </c>
      <c r="F143" s="182" t="s">
        <v>973</v>
      </c>
      <c r="G143" s="12"/>
      <c r="H143" s="183">
        <v>49.920000000000009</v>
      </c>
      <c r="I143" s="184"/>
      <c r="J143" s="12"/>
      <c r="K143" s="12"/>
      <c r="L143" s="179"/>
      <c r="M143" s="185"/>
      <c r="N143" s="186"/>
      <c r="O143" s="186"/>
      <c r="P143" s="186"/>
      <c r="Q143" s="186"/>
      <c r="R143" s="186"/>
      <c r="S143" s="186"/>
      <c r="T143" s="187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T143" s="181" t="s">
        <v>164</v>
      </c>
      <c r="AU143" s="181" t="s">
        <v>84</v>
      </c>
      <c r="AV143" s="12" t="s">
        <v>86</v>
      </c>
      <c r="AW143" s="12" t="s">
        <v>34</v>
      </c>
      <c r="AX143" s="12" t="s">
        <v>77</v>
      </c>
      <c r="AY143" s="181" t="s">
        <v>158</v>
      </c>
    </row>
    <row r="144" s="12" customFormat="1">
      <c r="A144" s="12"/>
      <c r="B144" s="179"/>
      <c r="C144" s="12"/>
      <c r="D144" s="180" t="s">
        <v>164</v>
      </c>
      <c r="E144" s="181" t="s">
        <v>1</v>
      </c>
      <c r="F144" s="182" t="s">
        <v>974</v>
      </c>
      <c r="G144" s="12"/>
      <c r="H144" s="183">
        <v>8.4000000000000021</v>
      </c>
      <c r="I144" s="184"/>
      <c r="J144" s="12"/>
      <c r="K144" s="12"/>
      <c r="L144" s="179"/>
      <c r="M144" s="185"/>
      <c r="N144" s="186"/>
      <c r="O144" s="186"/>
      <c r="P144" s="186"/>
      <c r="Q144" s="186"/>
      <c r="R144" s="186"/>
      <c r="S144" s="186"/>
      <c r="T144" s="187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T144" s="181" t="s">
        <v>164</v>
      </c>
      <c r="AU144" s="181" t="s">
        <v>84</v>
      </c>
      <c r="AV144" s="12" t="s">
        <v>86</v>
      </c>
      <c r="AW144" s="12" t="s">
        <v>34</v>
      </c>
      <c r="AX144" s="12" t="s">
        <v>77</v>
      </c>
      <c r="AY144" s="181" t="s">
        <v>158</v>
      </c>
    </row>
    <row r="145" s="13" customFormat="1">
      <c r="A145" s="13"/>
      <c r="B145" s="188"/>
      <c r="C145" s="13"/>
      <c r="D145" s="180" t="s">
        <v>164</v>
      </c>
      <c r="E145" s="189" t="s">
        <v>1</v>
      </c>
      <c r="F145" s="190" t="s">
        <v>166</v>
      </c>
      <c r="G145" s="13"/>
      <c r="H145" s="191">
        <v>58.320000000000007</v>
      </c>
      <c r="I145" s="192"/>
      <c r="J145" s="13"/>
      <c r="K145" s="13"/>
      <c r="L145" s="188"/>
      <c r="M145" s="193"/>
      <c r="N145" s="194"/>
      <c r="O145" s="194"/>
      <c r="P145" s="194"/>
      <c r="Q145" s="194"/>
      <c r="R145" s="194"/>
      <c r="S145" s="194"/>
      <c r="T145" s="19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9" t="s">
        <v>164</v>
      </c>
      <c r="AU145" s="189" t="s">
        <v>84</v>
      </c>
      <c r="AV145" s="13" t="s">
        <v>163</v>
      </c>
      <c r="AW145" s="13" t="s">
        <v>34</v>
      </c>
      <c r="AX145" s="13" t="s">
        <v>84</v>
      </c>
      <c r="AY145" s="189" t="s">
        <v>158</v>
      </c>
    </row>
    <row r="146" s="2" customFormat="1" ht="21.75" customHeight="1">
      <c r="A146" s="36"/>
      <c r="B146" s="164"/>
      <c r="C146" s="165" t="s">
        <v>173</v>
      </c>
      <c r="D146" s="165" t="s">
        <v>159</v>
      </c>
      <c r="E146" s="166" t="s">
        <v>975</v>
      </c>
      <c r="F146" s="167" t="s">
        <v>976</v>
      </c>
      <c r="G146" s="168" t="s">
        <v>203</v>
      </c>
      <c r="H146" s="169">
        <v>145.80000000000001</v>
      </c>
      <c r="I146" s="170"/>
      <c r="J146" s="171">
        <f>ROUND(I146*H146,2)</f>
        <v>0</v>
      </c>
      <c r="K146" s="172"/>
      <c r="L146" s="37"/>
      <c r="M146" s="173" t="s">
        <v>1</v>
      </c>
      <c r="N146" s="174" t="s">
        <v>42</v>
      </c>
      <c r="O146" s="75"/>
      <c r="P146" s="175">
        <f>O146*H146</f>
        <v>0</v>
      </c>
      <c r="Q146" s="175">
        <v>0</v>
      </c>
      <c r="R146" s="175">
        <f>Q146*H146</f>
        <v>0</v>
      </c>
      <c r="S146" s="175">
        <v>0</v>
      </c>
      <c r="T146" s="17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77" t="s">
        <v>163</v>
      </c>
      <c r="AT146" s="177" t="s">
        <v>159</v>
      </c>
      <c r="AU146" s="177" t="s">
        <v>84</v>
      </c>
      <c r="AY146" s="17" t="s">
        <v>158</v>
      </c>
      <c r="BE146" s="178">
        <f>IF(N146="základní",J146,0)</f>
        <v>0</v>
      </c>
      <c r="BF146" s="178">
        <f>IF(N146="snížená",J146,0)</f>
        <v>0</v>
      </c>
      <c r="BG146" s="178">
        <f>IF(N146="zákl. přenesená",J146,0)</f>
        <v>0</v>
      </c>
      <c r="BH146" s="178">
        <f>IF(N146="sníž. přenesená",J146,0)</f>
        <v>0</v>
      </c>
      <c r="BI146" s="178">
        <f>IF(N146="nulová",J146,0)</f>
        <v>0</v>
      </c>
      <c r="BJ146" s="17" t="s">
        <v>84</v>
      </c>
      <c r="BK146" s="178">
        <f>ROUND(I146*H146,2)</f>
        <v>0</v>
      </c>
      <c r="BL146" s="17" t="s">
        <v>163</v>
      </c>
      <c r="BM146" s="177" t="s">
        <v>8</v>
      </c>
    </row>
    <row r="147" s="12" customFormat="1">
      <c r="A147" s="12"/>
      <c r="B147" s="179"/>
      <c r="C147" s="12"/>
      <c r="D147" s="180" t="s">
        <v>164</v>
      </c>
      <c r="E147" s="181" t="s">
        <v>1</v>
      </c>
      <c r="F147" s="182" t="s">
        <v>977</v>
      </c>
      <c r="G147" s="12"/>
      <c r="H147" s="183">
        <v>124.80000000000001</v>
      </c>
      <c r="I147" s="184"/>
      <c r="J147" s="12"/>
      <c r="K147" s="12"/>
      <c r="L147" s="179"/>
      <c r="M147" s="185"/>
      <c r="N147" s="186"/>
      <c r="O147" s="186"/>
      <c r="P147" s="186"/>
      <c r="Q147" s="186"/>
      <c r="R147" s="186"/>
      <c r="S147" s="186"/>
      <c r="T147" s="187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T147" s="181" t="s">
        <v>164</v>
      </c>
      <c r="AU147" s="181" t="s">
        <v>84</v>
      </c>
      <c r="AV147" s="12" t="s">
        <v>86</v>
      </c>
      <c r="AW147" s="12" t="s">
        <v>34</v>
      </c>
      <c r="AX147" s="12" t="s">
        <v>77</v>
      </c>
      <c r="AY147" s="181" t="s">
        <v>158</v>
      </c>
    </row>
    <row r="148" s="12" customFormat="1">
      <c r="A148" s="12"/>
      <c r="B148" s="179"/>
      <c r="C148" s="12"/>
      <c r="D148" s="180" t="s">
        <v>164</v>
      </c>
      <c r="E148" s="181" t="s">
        <v>1</v>
      </c>
      <c r="F148" s="182" t="s">
        <v>978</v>
      </c>
      <c r="G148" s="12"/>
      <c r="H148" s="183">
        <v>21</v>
      </c>
      <c r="I148" s="184"/>
      <c r="J148" s="12"/>
      <c r="K148" s="12"/>
      <c r="L148" s="179"/>
      <c r="M148" s="185"/>
      <c r="N148" s="186"/>
      <c r="O148" s="186"/>
      <c r="P148" s="186"/>
      <c r="Q148" s="186"/>
      <c r="R148" s="186"/>
      <c r="S148" s="186"/>
      <c r="T148" s="187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T148" s="181" t="s">
        <v>164</v>
      </c>
      <c r="AU148" s="181" t="s">
        <v>84</v>
      </c>
      <c r="AV148" s="12" t="s">
        <v>86</v>
      </c>
      <c r="AW148" s="12" t="s">
        <v>34</v>
      </c>
      <c r="AX148" s="12" t="s">
        <v>77</v>
      </c>
      <c r="AY148" s="181" t="s">
        <v>158</v>
      </c>
    </row>
    <row r="149" s="13" customFormat="1">
      <c r="A149" s="13"/>
      <c r="B149" s="188"/>
      <c r="C149" s="13"/>
      <c r="D149" s="180" t="s">
        <v>164</v>
      </c>
      <c r="E149" s="189" t="s">
        <v>1</v>
      </c>
      <c r="F149" s="190" t="s">
        <v>166</v>
      </c>
      <c r="G149" s="13"/>
      <c r="H149" s="191">
        <v>145.80000000000001</v>
      </c>
      <c r="I149" s="192"/>
      <c r="J149" s="13"/>
      <c r="K149" s="13"/>
      <c r="L149" s="188"/>
      <c r="M149" s="193"/>
      <c r="N149" s="194"/>
      <c r="O149" s="194"/>
      <c r="P149" s="194"/>
      <c r="Q149" s="194"/>
      <c r="R149" s="194"/>
      <c r="S149" s="194"/>
      <c r="T149" s="19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9" t="s">
        <v>164</v>
      </c>
      <c r="AU149" s="189" t="s">
        <v>84</v>
      </c>
      <c r="AV149" s="13" t="s">
        <v>163</v>
      </c>
      <c r="AW149" s="13" t="s">
        <v>34</v>
      </c>
      <c r="AX149" s="13" t="s">
        <v>84</v>
      </c>
      <c r="AY149" s="189" t="s">
        <v>158</v>
      </c>
    </row>
    <row r="150" s="2" customFormat="1" ht="21.75" customHeight="1">
      <c r="A150" s="36"/>
      <c r="B150" s="164"/>
      <c r="C150" s="165" t="s">
        <v>185</v>
      </c>
      <c r="D150" s="165" t="s">
        <v>159</v>
      </c>
      <c r="E150" s="166" t="s">
        <v>979</v>
      </c>
      <c r="F150" s="167" t="s">
        <v>980</v>
      </c>
      <c r="G150" s="168" t="s">
        <v>203</v>
      </c>
      <c r="H150" s="169">
        <v>145.80000000000001</v>
      </c>
      <c r="I150" s="170"/>
      <c r="J150" s="171">
        <f>ROUND(I150*H150,2)</f>
        <v>0</v>
      </c>
      <c r="K150" s="172"/>
      <c r="L150" s="37"/>
      <c r="M150" s="173" t="s">
        <v>1</v>
      </c>
      <c r="N150" s="174" t="s">
        <v>42</v>
      </c>
      <c r="O150" s="75"/>
      <c r="P150" s="175">
        <f>O150*H150</f>
        <v>0</v>
      </c>
      <c r="Q150" s="175">
        <v>0</v>
      </c>
      <c r="R150" s="175">
        <f>Q150*H150</f>
        <v>0</v>
      </c>
      <c r="S150" s="175">
        <v>0</v>
      </c>
      <c r="T150" s="176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77" t="s">
        <v>163</v>
      </c>
      <c r="AT150" s="177" t="s">
        <v>159</v>
      </c>
      <c r="AU150" s="177" t="s">
        <v>84</v>
      </c>
      <c r="AY150" s="17" t="s">
        <v>158</v>
      </c>
      <c r="BE150" s="178">
        <f>IF(N150="základní",J150,0)</f>
        <v>0</v>
      </c>
      <c r="BF150" s="178">
        <f>IF(N150="snížená",J150,0)</f>
        <v>0</v>
      </c>
      <c r="BG150" s="178">
        <f>IF(N150="zákl. přenesená",J150,0)</f>
        <v>0</v>
      </c>
      <c r="BH150" s="178">
        <f>IF(N150="sníž. přenesená",J150,0)</f>
        <v>0</v>
      </c>
      <c r="BI150" s="178">
        <f>IF(N150="nulová",J150,0)</f>
        <v>0</v>
      </c>
      <c r="BJ150" s="17" t="s">
        <v>84</v>
      </c>
      <c r="BK150" s="178">
        <f>ROUND(I150*H150,2)</f>
        <v>0</v>
      </c>
      <c r="BL150" s="17" t="s">
        <v>163</v>
      </c>
      <c r="BM150" s="177" t="s">
        <v>188</v>
      </c>
    </row>
    <row r="151" s="12" customFormat="1">
      <c r="A151" s="12"/>
      <c r="B151" s="179"/>
      <c r="C151" s="12"/>
      <c r="D151" s="180" t="s">
        <v>164</v>
      </c>
      <c r="E151" s="181" t="s">
        <v>1</v>
      </c>
      <c r="F151" s="182" t="s">
        <v>977</v>
      </c>
      <c r="G151" s="12"/>
      <c r="H151" s="183">
        <v>124.80000000000001</v>
      </c>
      <c r="I151" s="184"/>
      <c r="J151" s="12"/>
      <c r="K151" s="12"/>
      <c r="L151" s="179"/>
      <c r="M151" s="185"/>
      <c r="N151" s="186"/>
      <c r="O151" s="186"/>
      <c r="P151" s="186"/>
      <c r="Q151" s="186"/>
      <c r="R151" s="186"/>
      <c r="S151" s="186"/>
      <c r="T151" s="187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T151" s="181" t="s">
        <v>164</v>
      </c>
      <c r="AU151" s="181" t="s">
        <v>84</v>
      </c>
      <c r="AV151" s="12" t="s">
        <v>86</v>
      </c>
      <c r="AW151" s="12" t="s">
        <v>34</v>
      </c>
      <c r="AX151" s="12" t="s">
        <v>77</v>
      </c>
      <c r="AY151" s="181" t="s">
        <v>158</v>
      </c>
    </row>
    <row r="152" s="12" customFormat="1">
      <c r="A152" s="12"/>
      <c r="B152" s="179"/>
      <c r="C152" s="12"/>
      <c r="D152" s="180" t="s">
        <v>164</v>
      </c>
      <c r="E152" s="181" t="s">
        <v>1</v>
      </c>
      <c r="F152" s="182" t="s">
        <v>978</v>
      </c>
      <c r="G152" s="12"/>
      <c r="H152" s="183">
        <v>21</v>
      </c>
      <c r="I152" s="184"/>
      <c r="J152" s="12"/>
      <c r="K152" s="12"/>
      <c r="L152" s="179"/>
      <c r="M152" s="185"/>
      <c r="N152" s="186"/>
      <c r="O152" s="186"/>
      <c r="P152" s="186"/>
      <c r="Q152" s="186"/>
      <c r="R152" s="186"/>
      <c r="S152" s="186"/>
      <c r="T152" s="187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T152" s="181" t="s">
        <v>164</v>
      </c>
      <c r="AU152" s="181" t="s">
        <v>84</v>
      </c>
      <c r="AV152" s="12" t="s">
        <v>86</v>
      </c>
      <c r="AW152" s="12" t="s">
        <v>34</v>
      </c>
      <c r="AX152" s="12" t="s">
        <v>77</v>
      </c>
      <c r="AY152" s="181" t="s">
        <v>158</v>
      </c>
    </row>
    <row r="153" s="13" customFormat="1">
      <c r="A153" s="13"/>
      <c r="B153" s="188"/>
      <c r="C153" s="13"/>
      <c r="D153" s="180" t="s">
        <v>164</v>
      </c>
      <c r="E153" s="189" t="s">
        <v>1</v>
      </c>
      <c r="F153" s="190" t="s">
        <v>166</v>
      </c>
      <c r="G153" s="13"/>
      <c r="H153" s="191">
        <v>145.80000000000001</v>
      </c>
      <c r="I153" s="192"/>
      <c r="J153" s="13"/>
      <c r="K153" s="13"/>
      <c r="L153" s="188"/>
      <c r="M153" s="193"/>
      <c r="N153" s="194"/>
      <c r="O153" s="194"/>
      <c r="P153" s="194"/>
      <c r="Q153" s="194"/>
      <c r="R153" s="194"/>
      <c r="S153" s="194"/>
      <c r="T153" s="19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9" t="s">
        <v>164</v>
      </c>
      <c r="AU153" s="189" t="s">
        <v>84</v>
      </c>
      <c r="AV153" s="13" t="s">
        <v>163</v>
      </c>
      <c r="AW153" s="13" t="s">
        <v>34</v>
      </c>
      <c r="AX153" s="13" t="s">
        <v>84</v>
      </c>
      <c r="AY153" s="189" t="s">
        <v>158</v>
      </c>
    </row>
    <row r="154" s="2" customFormat="1" ht="16.5" customHeight="1">
      <c r="A154" s="36"/>
      <c r="B154" s="164"/>
      <c r="C154" s="165" t="s">
        <v>176</v>
      </c>
      <c r="D154" s="165" t="s">
        <v>159</v>
      </c>
      <c r="E154" s="166" t="s">
        <v>827</v>
      </c>
      <c r="F154" s="167" t="s">
        <v>828</v>
      </c>
      <c r="G154" s="168" t="s">
        <v>162</v>
      </c>
      <c r="H154" s="169">
        <v>58.32</v>
      </c>
      <c r="I154" s="170"/>
      <c r="J154" s="171">
        <f>ROUND(I154*H154,2)</f>
        <v>0</v>
      </c>
      <c r="K154" s="172"/>
      <c r="L154" s="37"/>
      <c r="M154" s="173" t="s">
        <v>1</v>
      </c>
      <c r="N154" s="174" t="s">
        <v>42</v>
      </c>
      <c r="O154" s="75"/>
      <c r="P154" s="175">
        <f>O154*H154</f>
        <v>0</v>
      </c>
      <c r="Q154" s="175">
        <v>0</v>
      </c>
      <c r="R154" s="175">
        <f>Q154*H154</f>
        <v>0</v>
      </c>
      <c r="S154" s="175">
        <v>0</v>
      </c>
      <c r="T154" s="17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77" t="s">
        <v>163</v>
      </c>
      <c r="AT154" s="177" t="s">
        <v>159</v>
      </c>
      <c r="AU154" s="177" t="s">
        <v>84</v>
      </c>
      <c r="AY154" s="17" t="s">
        <v>158</v>
      </c>
      <c r="BE154" s="178">
        <f>IF(N154="základní",J154,0)</f>
        <v>0</v>
      </c>
      <c r="BF154" s="178">
        <f>IF(N154="snížená",J154,0)</f>
        <v>0</v>
      </c>
      <c r="BG154" s="178">
        <f>IF(N154="zákl. přenesená",J154,0)</f>
        <v>0</v>
      </c>
      <c r="BH154" s="178">
        <f>IF(N154="sníž. přenesená",J154,0)</f>
        <v>0</v>
      </c>
      <c r="BI154" s="178">
        <f>IF(N154="nulová",J154,0)</f>
        <v>0</v>
      </c>
      <c r="BJ154" s="17" t="s">
        <v>84</v>
      </c>
      <c r="BK154" s="178">
        <f>ROUND(I154*H154,2)</f>
        <v>0</v>
      </c>
      <c r="BL154" s="17" t="s">
        <v>163</v>
      </c>
      <c r="BM154" s="177" t="s">
        <v>192</v>
      </c>
    </row>
    <row r="155" s="12" customFormat="1">
      <c r="A155" s="12"/>
      <c r="B155" s="179"/>
      <c r="C155" s="12"/>
      <c r="D155" s="180" t="s">
        <v>164</v>
      </c>
      <c r="E155" s="181" t="s">
        <v>1</v>
      </c>
      <c r="F155" s="182" t="s">
        <v>973</v>
      </c>
      <c r="G155" s="12"/>
      <c r="H155" s="183">
        <v>49.920000000000009</v>
      </c>
      <c r="I155" s="184"/>
      <c r="J155" s="12"/>
      <c r="K155" s="12"/>
      <c r="L155" s="179"/>
      <c r="M155" s="185"/>
      <c r="N155" s="186"/>
      <c r="O155" s="186"/>
      <c r="P155" s="186"/>
      <c r="Q155" s="186"/>
      <c r="R155" s="186"/>
      <c r="S155" s="186"/>
      <c r="T155" s="187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T155" s="181" t="s">
        <v>164</v>
      </c>
      <c r="AU155" s="181" t="s">
        <v>84</v>
      </c>
      <c r="AV155" s="12" t="s">
        <v>86</v>
      </c>
      <c r="AW155" s="12" t="s">
        <v>34</v>
      </c>
      <c r="AX155" s="12" t="s">
        <v>77</v>
      </c>
      <c r="AY155" s="181" t="s">
        <v>158</v>
      </c>
    </row>
    <row r="156" s="12" customFormat="1">
      <c r="A156" s="12"/>
      <c r="B156" s="179"/>
      <c r="C156" s="12"/>
      <c r="D156" s="180" t="s">
        <v>164</v>
      </c>
      <c r="E156" s="181" t="s">
        <v>1</v>
      </c>
      <c r="F156" s="182" t="s">
        <v>974</v>
      </c>
      <c r="G156" s="12"/>
      <c r="H156" s="183">
        <v>8.4000000000000021</v>
      </c>
      <c r="I156" s="184"/>
      <c r="J156" s="12"/>
      <c r="K156" s="12"/>
      <c r="L156" s="179"/>
      <c r="M156" s="185"/>
      <c r="N156" s="186"/>
      <c r="O156" s="186"/>
      <c r="P156" s="186"/>
      <c r="Q156" s="186"/>
      <c r="R156" s="186"/>
      <c r="S156" s="186"/>
      <c r="T156" s="187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T156" s="181" t="s">
        <v>164</v>
      </c>
      <c r="AU156" s="181" t="s">
        <v>84</v>
      </c>
      <c r="AV156" s="12" t="s">
        <v>86</v>
      </c>
      <c r="AW156" s="12" t="s">
        <v>34</v>
      </c>
      <c r="AX156" s="12" t="s">
        <v>77</v>
      </c>
      <c r="AY156" s="181" t="s">
        <v>158</v>
      </c>
    </row>
    <row r="157" s="13" customFormat="1">
      <c r="A157" s="13"/>
      <c r="B157" s="188"/>
      <c r="C157" s="13"/>
      <c r="D157" s="180" t="s">
        <v>164</v>
      </c>
      <c r="E157" s="189" t="s">
        <v>1</v>
      </c>
      <c r="F157" s="190" t="s">
        <v>166</v>
      </c>
      <c r="G157" s="13"/>
      <c r="H157" s="191">
        <v>58.320000000000007</v>
      </c>
      <c r="I157" s="192"/>
      <c r="J157" s="13"/>
      <c r="K157" s="13"/>
      <c r="L157" s="188"/>
      <c r="M157" s="193"/>
      <c r="N157" s="194"/>
      <c r="O157" s="194"/>
      <c r="P157" s="194"/>
      <c r="Q157" s="194"/>
      <c r="R157" s="194"/>
      <c r="S157" s="194"/>
      <c r="T157" s="19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9" t="s">
        <v>164</v>
      </c>
      <c r="AU157" s="189" t="s">
        <v>84</v>
      </c>
      <c r="AV157" s="13" t="s">
        <v>163</v>
      </c>
      <c r="AW157" s="13" t="s">
        <v>34</v>
      </c>
      <c r="AX157" s="13" t="s">
        <v>84</v>
      </c>
      <c r="AY157" s="189" t="s">
        <v>158</v>
      </c>
    </row>
    <row r="158" s="2" customFormat="1" ht="21.75" customHeight="1">
      <c r="A158" s="36"/>
      <c r="B158" s="164"/>
      <c r="C158" s="165" t="s">
        <v>193</v>
      </c>
      <c r="D158" s="165" t="s">
        <v>159</v>
      </c>
      <c r="E158" s="166" t="s">
        <v>186</v>
      </c>
      <c r="F158" s="167" t="s">
        <v>187</v>
      </c>
      <c r="G158" s="168" t="s">
        <v>162</v>
      </c>
      <c r="H158" s="169">
        <v>20.239999999999998</v>
      </c>
      <c r="I158" s="170"/>
      <c r="J158" s="171">
        <f>ROUND(I158*H158,2)</f>
        <v>0</v>
      </c>
      <c r="K158" s="172"/>
      <c r="L158" s="37"/>
      <c r="M158" s="173" t="s">
        <v>1</v>
      </c>
      <c r="N158" s="174" t="s">
        <v>42</v>
      </c>
      <c r="O158" s="75"/>
      <c r="P158" s="175">
        <f>O158*H158</f>
        <v>0</v>
      </c>
      <c r="Q158" s="175">
        <v>0</v>
      </c>
      <c r="R158" s="175">
        <f>Q158*H158</f>
        <v>0</v>
      </c>
      <c r="S158" s="175">
        <v>0</v>
      </c>
      <c r="T158" s="17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77" t="s">
        <v>163</v>
      </c>
      <c r="AT158" s="177" t="s">
        <v>159</v>
      </c>
      <c r="AU158" s="177" t="s">
        <v>84</v>
      </c>
      <c r="AY158" s="17" t="s">
        <v>158</v>
      </c>
      <c r="BE158" s="178">
        <f>IF(N158="základní",J158,0)</f>
        <v>0</v>
      </c>
      <c r="BF158" s="178">
        <f>IF(N158="snížená",J158,0)</f>
        <v>0</v>
      </c>
      <c r="BG158" s="178">
        <f>IF(N158="zákl. přenesená",J158,0)</f>
        <v>0</v>
      </c>
      <c r="BH158" s="178">
        <f>IF(N158="sníž. přenesená",J158,0)</f>
        <v>0</v>
      </c>
      <c r="BI158" s="178">
        <f>IF(N158="nulová",J158,0)</f>
        <v>0</v>
      </c>
      <c r="BJ158" s="17" t="s">
        <v>84</v>
      </c>
      <c r="BK158" s="178">
        <f>ROUND(I158*H158,2)</f>
        <v>0</v>
      </c>
      <c r="BL158" s="17" t="s">
        <v>163</v>
      </c>
      <c r="BM158" s="177" t="s">
        <v>196</v>
      </c>
    </row>
    <row r="159" s="12" customFormat="1">
      <c r="A159" s="12"/>
      <c r="B159" s="179"/>
      <c r="C159" s="12"/>
      <c r="D159" s="180" t="s">
        <v>164</v>
      </c>
      <c r="E159" s="181" t="s">
        <v>1</v>
      </c>
      <c r="F159" s="182" t="s">
        <v>981</v>
      </c>
      <c r="G159" s="12"/>
      <c r="H159" s="183">
        <v>20.240000000000002</v>
      </c>
      <c r="I159" s="184"/>
      <c r="J159" s="12"/>
      <c r="K159" s="12"/>
      <c r="L159" s="179"/>
      <c r="M159" s="185"/>
      <c r="N159" s="186"/>
      <c r="O159" s="186"/>
      <c r="P159" s="186"/>
      <c r="Q159" s="186"/>
      <c r="R159" s="186"/>
      <c r="S159" s="186"/>
      <c r="T159" s="187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T159" s="181" t="s">
        <v>164</v>
      </c>
      <c r="AU159" s="181" t="s">
        <v>84</v>
      </c>
      <c r="AV159" s="12" t="s">
        <v>86</v>
      </c>
      <c r="AW159" s="12" t="s">
        <v>34</v>
      </c>
      <c r="AX159" s="12" t="s">
        <v>77</v>
      </c>
      <c r="AY159" s="181" t="s">
        <v>158</v>
      </c>
    </row>
    <row r="160" s="13" customFormat="1">
      <c r="A160" s="13"/>
      <c r="B160" s="188"/>
      <c r="C160" s="13"/>
      <c r="D160" s="180" t="s">
        <v>164</v>
      </c>
      <c r="E160" s="189" t="s">
        <v>1</v>
      </c>
      <c r="F160" s="190" t="s">
        <v>166</v>
      </c>
      <c r="G160" s="13"/>
      <c r="H160" s="191">
        <v>20.240000000000002</v>
      </c>
      <c r="I160" s="192"/>
      <c r="J160" s="13"/>
      <c r="K160" s="13"/>
      <c r="L160" s="188"/>
      <c r="M160" s="193"/>
      <c r="N160" s="194"/>
      <c r="O160" s="194"/>
      <c r="P160" s="194"/>
      <c r="Q160" s="194"/>
      <c r="R160" s="194"/>
      <c r="S160" s="194"/>
      <c r="T160" s="19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9" t="s">
        <v>164</v>
      </c>
      <c r="AU160" s="189" t="s">
        <v>84</v>
      </c>
      <c r="AV160" s="13" t="s">
        <v>163</v>
      </c>
      <c r="AW160" s="13" t="s">
        <v>34</v>
      </c>
      <c r="AX160" s="13" t="s">
        <v>84</v>
      </c>
      <c r="AY160" s="189" t="s">
        <v>158</v>
      </c>
    </row>
    <row r="161" s="2" customFormat="1" ht="21.75" customHeight="1">
      <c r="A161" s="36"/>
      <c r="B161" s="164"/>
      <c r="C161" s="165" t="s">
        <v>181</v>
      </c>
      <c r="D161" s="165" t="s">
        <v>159</v>
      </c>
      <c r="E161" s="166" t="s">
        <v>194</v>
      </c>
      <c r="F161" s="167" t="s">
        <v>195</v>
      </c>
      <c r="G161" s="168" t="s">
        <v>162</v>
      </c>
      <c r="H161" s="169">
        <v>20.239999999999998</v>
      </c>
      <c r="I161" s="170"/>
      <c r="J161" s="171">
        <f>ROUND(I161*H161,2)</f>
        <v>0</v>
      </c>
      <c r="K161" s="172"/>
      <c r="L161" s="37"/>
      <c r="M161" s="173" t="s">
        <v>1</v>
      </c>
      <c r="N161" s="174" t="s">
        <v>42</v>
      </c>
      <c r="O161" s="75"/>
      <c r="P161" s="175">
        <f>O161*H161</f>
        <v>0</v>
      </c>
      <c r="Q161" s="175">
        <v>0</v>
      </c>
      <c r="R161" s="175">
        <f>Q161*H161</f>
        <v>0</v>
      </c>
      <c r="S161" s="175">
        <v>0</v>
      </c>
      <c r="T161" s="17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77" t="s">
        <v>163</v>
      </c>
      <c r="AT161" s="177" t="s">
        <v>159</v>
      </c>
      <c r="AU161" s="177" t="s">
        <v>84</v>
      </c>
      <c r="AY161" s="17" t="s">
        <v>158</v>
      </c>
      <c r="BE161" s="178">
        <f>IF(N161="základní",J161,0)</f>
        <v>0</v>
      </c>
      <c r="BF161" s="178">
        <f>IF(N161="snížená",J161,0)</f>
        <v>0</v>
      </c>
      <c r="BG161" s="178">
        <f>IF(N161="zákl. přenesená",J161,0)</f>
        <v>0</v>
      </c>
      <c r="BH161" s="178">
        <f>IF(N161="sníž. přenesená",J161,0)</f>
        <v>0</v>
      </c>
      <c r="BI161" s="178">
        <f>IF(N161="nulová",J161,0)</f>
        <v>0</v>
      </c>
      <c r="BJ161" s="17" t="s">
        <v>84</v>
      </c>
      <c r="BK161" s="178">
        <f>ROUND(I161*H161,2)</f>
        <v>0</v>
      </c>
      <c r="BL161" s="17" t="s">
        <v>163</v>
      </c>
      <c r="BM161" s="177" t="s">
        <v>199</v>
      </c>
    </row>
    <row r="162" s="12" customFormat="1">
      <c r="A162" s="12"/>
      <c r="B162" s="179"/>
      <c r="C162" s="12"/>
      <c r="D162" s="180" t="s">
        <v>164</v>
      </c>
      <c r="E162" s="181" t="s">
        <v>1</v>
      </c>
      <c r="F162" s="182" t="s">
        <v>982</v>
      </c>
      <c r="G162" s="12"/>
      <c r="H162" s="183">
        <v>20.239999999999998</v>
      </c>
      <c r="I162" s="184"/>
      <c r="J162" s="12"/>
      <c r="K162" s="12"/>
      <c r="L162" s="179"/>
      <c r="M162" s="185"/>
      <c r="N162" s="186"/>
      <c r="O162" s="186"/>
      <c r="P162" s="186"/>
      <c r="Q162" s="186"/>
      <c r="R162" s="186"/>
      <c r="S162" s="186"/>
      <c r="T162" s="187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T162" s="181" t="s">
        <v>164</v>
      </c>
      <c r="AU162" s="181" t="s">
        <v>84</v>
      </c>
      <c r="AV162" s="12" t="s">
        <v>86</v>
      </c>
      <c r="AW162" s="12" t="s">
        <v>34</v>
      </c>
      <c r="AX162" s="12" t="s">
        <v>77</v>
      </c>
      <c r="AY162" s="181" t="s">
        <v>158</v>
      </c>
    </row>
    <row r="163" s="13" customFormat="1">
      <c r="A163" s="13"/>
      <c r="B163" s="188"/>
      <c r="C163" s="13"/>
      <c r="D163" s="180" t="s">
        <v>164</v>
      </c>
      <c r="E163" s="189" t="s">
        <v>1</v>
      </c>
      <c r="F163" s="190" t="s">
        <v>166</v>
      </c>
      <c r="G163" s="13"/>
      <c r="H163" s="191">
        <v>20.239999999999998</v>
      </c>
      <c r="I163" s="192"/>
      <c r="J163" s="13"/>
      <c r="K163" s="13"/>
      <c r="L163" s="188"/>
      <c r="M163" s="193"/>
      <c r="N163" s="194"/>
      <c r="O163" s="194"/>
      <c r="P163" s="194"/>
      <c r="Q163" s="194"/>
      <c r="R163" s="194"/>
      <c r="S163" s="194"/>
      <c r="T163" s="19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89" t="s">
        <v>164</v>
      </c>
      <c r="AU163" s="189" t="s">
        <v>84</v>
      </c>
      <c r="AV163" s="13" t="s">
        <v>163</v>
      </c>
      <c r="AW163" s="13" t="s">
        <v>34</v>
      </c>
      <c r="AX163" s="13" t="s">
        <v>84</v>
      </c>
      <c r="AY163" s="189" t="s">
        <v>158</v>
      </c>
    </row>
    <row r="164" s="2" customFormat="1" ht="16.5" customHeight="1">
      <c r="A164" s="36"/>
      <c r="B164" s="164"/>
      <c r="C164" s="165" t="s">
        <v>200</v>
      </c>
      <c r="D164" s="165" t="s">
        <v>159</v>
      </c>
      <c r="E164" s="166" t="s">
        <v>834</v>
      </c>
      <c r="F164" s="167" t="s">
        <v>835</v>
      </c>
      <c r="G164" s="168" t="s">
        <v>162</v>
      </c>
      <c r="H164" s="169">
        <v>38.079999999999998</v>
      </c>
      <c r="I164" s="170"/>
      <c r="J164" s="171">
        <f>ROUND(I164*H164,2)</f>
        <v>0</v>
      </c>
      <c r="K164" s="172"/>
      <c r="L164" s="37"/>
      <c r="M164" s="173" t="s">
        <v>1</v>
      </c>
      <c r="N164" s="174" t="s">
        <v>42</v>
      </c>
      <c r="O164" s="75"/>
      <c r="P164" s="175">
        <f>O164*H164</f>
        <v>0</v>
      </c>
      <c r="Q164" s="175">
        <v>0</v>
      </c>
      <c r="R164" s="175">
        <f>Q164*H164</f>
        <v>0</v>
      </c>
      <c r="S164" s="175">
        <v>0</v>
      </c>
      <c r="T164" s="176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77" t="s">
        <v>163</v>
      </c>
      <c r="AT164" s="177" t="s">
        <v>159</v>
      </c>
      <c r="AU164" s="177" t="s">
        <v>84</v>
      </c>
      <c r="AY164" s="17" t="s">
        <v>158</v>
      </c>
      <c r="BE164" s="178">
        <f>IF(N164="základní",J164,0)</f>
        <v>0</v>
      </c>
      <c r="BF164" s="178">
        <f>IF(N164="snížená",J164,0)</f>
        <v>0</v>
      </c>
      <c r="BG164" s="178">
        <f>IF(N164="zákl. přenesená",J164,0)</f>
        <v>0</v>
      </c>
      <c r="BH164" s="178">
        <f>IF(N164="sníž. přenesená",J164,0)</f>
        <v>0</v>
      </c>
      <c r="BI164" s="178">
        <f>IF(N164="nulová",J164,0)</f>
        <v>0</v>
      </c>
      <c r="BJ164" s="17" t="s">
        <v>84</v>
      </c>
      <c r="BK164" s="178">
        <f>ROUND(I164*H164,2)</f>
        <v>0</v>
      </c>
      <c r="BL164" s="17" t="s">
        <v>163</v>
      </c>
      <c r="BM164" s="177" t="s">
        <v>204</v>
      </c>
    </row>
    <row r="165" s="12" customFormat="1">
      <c r="A165" s="12"/>
      <c r="B165" s="179"/>
      <c r="C165" s="12"/>
      <c r="D165" s="180" t="s">
        <v>164</v>
      </c>
      <c r="E165" s="181" t="s">
        <v>1</v>
      </c>
      <c r="F165" s="182" t="s">
        <v>983</v>
      </c>
      <c r="G165" s="12"/>
      <c r="H165" s="183">
        <v>32.760000000000005</v>
      </c>
      <c r="I165" s="184"/>
      <c r="J165" s="12"/>
      <c r="K165" s="12"/>
      <c r="L165" s="179"/>
      <c r="M165" s="185"/>
      <c r="N165" s="186"/>
      <c r="O165" s="186"/>
      <c r="P165" s="186"/>
      <c r="Q165" s="186"/>
      <c r="R165" s="186"/>
      <c r="S165" s="186"/>
      <c r="T165" s="187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T165" s="181" t="s">
        <v>164</v>
      </c>
      <c r="AU165" s="181" t="s">
        <v>84</v>
      </c>
      <c r="AV165" s="12" t="s">
        <v>86</v>
      </c>
      <c r="AW165" s="12" t="s">
        <v>34</v>
      </c>
      <c r="AX165" s="12" t="s">
        <v>77</v>
      </c>
      <c r="AY165" s="181" t="s">
        <v>158</v>
      </c>
    </row>
    <row r="166" s="12" customFormat="1">
      <c r="A166" s="12"/>
      <c r="B166" s="179"/>
      <c r="C166" s="12"/>
      <c r="D166" s="180" t="s">
        <v>164</v>
      </c>
      <c r="E166" s="181" t="s">
        <v>1</v>
      </c>
      <c r="F166" s="182" t="s">
        <v>984</v>
      </c>
      <c r="G166" s="12"/>
      <c r="H166" s="183">
        <v>5.3200000000000003</v>
      </c>
      <c r="I166" s="184"/>
      <c r="J166" s="12"/>
      <c r="K166" s="12"/>
      <c r="L166" s="179"/>
      <c r="M166" s="185"/>
      <c r="N166" s="186"/>
      <c r="O166" s="186"/>
      <c r="P166" s="186"/>
      <c r="Q166" s="186"/>
      <c r="R166" s="186"/>
      <c r="S166" s="186"/>
      <c r="T166" s="187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T166" s="181" t="s">
        <v>164</v>
      </c>
      <c r="AU166" s="181" t="s">
        <v>84</v>
      </c>
      <c r="AV166" s="12" t="s">
        <v>86</v>
      </c>
      <c r="AW166" s="12" t="s">
        <v>34</v>
      </c>
      <c r="AX166" s="12" t="s">
        <v>77</v>
      </c>
      <c r="AY166" s="181" t="s">
        <v>158</v>
      </c>
    </row>
    <row r="167" s="13" customFormat="1">
      <c r="A167" s="13"/>
      <c r="B167" s="188"/>
      <c r="C167" s="13"/>
      <c r="D167" s="180" t="s">
        <v>164</v>
      </c>
      <c r="E167" s="189" t="s">
        <v>1</v>
      </c>
      <c r="F167" s="190" t="s">
        <v>166</v>
      </c>
      <c r="G167" s="13"/>
      <c r="H167" s="191">
        <v>38.080000000000005</v>
      </c>
      <c r="I167" s="192"/>
      <c r="J167" s="13"/>
      <c r="K167" s="13"/>
      <c r="L167" s="188"/>
      <c r="M167" s="193"/>
      <c r="N167" s="194"/>
      <c r="O167" s="194"/>
      <c r="P167" s="194"/>
      <c r="Q167" s="194"/>
      <c r="R167" s="194"/>
      <c r="S167" s="194"/>
      <c r="T167" s="19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9" t="s">
        <v>164</v>
      </c>
      <c r="AU167" s="189" t="s">
        <v>84</v>
      </c>
      <c r="AV167" s="13" t="s">
        <v>163</v>
      </c>
      <c r="AW167" s="13" t="s">
        <v>34</v>
      </c>
      <c r="AX167" s="13" t="s">
        <v>84</v>
      </c>
      <c r="AY167" s="189" t="s">
        <v>158</v>
      </c>
    </row>
    <row r="168" s="2" customFormat="1" ht="16.5" customHeight="1">
      <c r="A168" s="36"/>
      <c r="B168" s="164"/>
      <c r="C168" s="165" t="s">
        <v>8</v>
      </c>
      <c r="D168" s="165" t="s">
        <v>159</v>
      </c>
      <c r="E168" s="166" t="s">
        <v>838</v>
      </c>
      <c r="F168" s="167" t="s">
        <v>839</v>
      </c>
      <c r="G168" s="168" t="s">
        <v>162</v>
      </c>
      <c r="H168" s="169">
        <v>16.559999999999999</v>
      </c>
      <c r="I168" s="170"/>
      <c r="J168" s="171">
        <f>ROUND(I168*H168,2)</f>
        <v>0</v>
      </c>
      <c r="K168" s="172"/>
      <c r="L168" s="37"/>
      <c r="M168" s="173" t="s">
        <v>1</v>
      </c>
      <c r="N168" s="174" t="s">
        <v>42</v>
      </c>
      <c r="O168" s="75"/>
      <c r="P168" s="175">
        <f>O168*H168</f>
        <v>0</v>
      </c>
      <c r="Q168" s="175">
        <v>0</v>
      </c>
      <c r="R168" s="175">
        <f>Q168*H168</f>
        <v>0</v>
      </c>
      <c r="S168" s="175">
        <v>0</v>
      </c>
      <c r="T168" s="176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77" t="s">
        <v>163</v>
      </c>
      <c r="AT168" s="177" t="s">
        <v>159</v>
      </c>
      <c r="AU168" s="177" t="s">
        <v>84</v>
      </c>
      <c r="AY168" s="17" t="s">
        <v>158</v>
      </c>
      <c r="BE168" s="178">
        <f>IF(N168="základní",J168,0)</f>
        <v>0</v>
      </c>
      <c r="BF168" s="178">
        <f>IF(N168="snížená",J168,0)</f>
        <v>0</v>
      </c>
      <c r="BG168" s="178">
        <f>IF(N168="zákl. přenesená",J168,0)</f>
        <v>0</v>
      </c>
      <c r="BH168" s="178">
        <f>IF(N168="sníž. přenesená",J168,0)</f>
        <v>0</v>
      </c>
      <c r="BI168" s="178">
        <f>IF(N168="nulová",J168,0)</f>
        <v>0</v>
      </c>
      <c r="BJ168" s="17" t="s">
        <v>84</v>
      </c>
      <c r="BK168" s="178">
        <f>ROUND(I168*H168,2)</f>
        <v>0</v>
      </c>
      <c r="BL168" s="17" t="s">
        <v>163</v>
      </c>
      <c r="BM168" s="177" t="s">
        <v>208</v>
      </c>
    </row>
    <row r="169" s="12" customFormat="1">
      <c r="A169" s="12"/>
      <c r="B169" s="179"/>
      <c r="C169" s="12"/>
      <c r="D169" s="180" t="s">
        <v>164</v>
      </c>
      <c r="E169" s="181" t="s">
        <v>1</v>
      </c>
      <c r="F169" s="182" t="s">
        <v>985</v>
      </c>
      <c r="G169" s="12"/>
      <c r="H169" s="183">
        <v>16.560000000000002</v>
      </c>
      <c r="I169" s="184"/>
      <c r="J169" s="12"/>
      <c r="K169" s="12"/>
      <c r="L169" s="179"/>
      <c r="M169" s="185"/>
      <c r="N169" s="186"/>
      <c r="O169" s="186"/>
      <c r="P169" s="186"/>
      <c r="Q169" s="186"/>
      <c r="R169" s="186"/>
      <c r="S169" s="186"/>
      <c r="T169" s="187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T169" s="181" t="s">
        <v>164</v>
      </c>
      <c r="AU169" s="181" t="s">
        <v>84</v>
      </c>
      <c r="AV169" s="12" t="s">
        <v>86</v>
      </c>
      <c r="AW169" s="12" t="s">
        <v>34</v>
      </c>
      <c r="AX169" s="12" t="s">
        <v>77</v>
      </c>
      <c r="AY169" s="181" t="s">
        <v>158</v>
      </c>
    </row>
    <row r="170" s="13" customFormat="1">
      <c r="A170" s="13"/>
      <c r="B170" s="188"/>
      <c r="C170" s="13"/>
      <c r="D170" s="180" t="s">
        <v>164</v>
      </c>
      <c r="E170" s="189" t="s">
        <v>1</v>
      </c>
      <c r="F170" s="190" t="s">
        <v>166</v>
      </c>
      <c r="G170" s="13"/>
      <c r="H170" s="191">
        <v>16.560000000000002</v>
      </c>
      <c r="I170" s="192"/>
      <c r="J170" s="13"/>
      <c r="K170" s="13"/>
      <c r="L170" s="188"/>
      <c r="M170" s="193"/>
      <c r="N170" s="194"/>
      <c r="O170" s="194"/>
      <c r="P170" s="194"/>
      <c r="Q170" s="194"/>
      <c r="R170" s="194"/>
      <c r="S170" s="194"/>
      <c r="T170" s="19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9" t="s">
        <v>164</v>
      </c>
      <c r="AU170" s="189" t="s">
        <v>84</v>
      </c>
      <c r="AV170" s="13" t="s">
        <v>163</v>
      </c>
      <c r="AW170" s="13" t="s">
        <v>34</v>
      </c>
      <c r="AX170" s="13" t="s">
        <v>84</v>
      </c>
      <c r="AY170" s="189" t="s">
        <v>158</v>
      </c>
    </row>
    <row r="171" s="2" customFormat="1" ht="21.75" customHeight="1">
      <c r="A171" s="36"/>
      <c r="B171" s="164"/>
      <c r="C171" s="165" t="s">
        <v>210</v>
      </c>
      <c r="D171" s="165" t="s">
        <v>159</v>
      </c>
      <c r="E171" s="166" t="s">
        <v>986</v>
      </c>
      <c r="F171" s="167" t="s">
        <v>987</v>
      </c>
      <c r="G171" s="168" t="s">
        <v>203</v>
      </c>
      <c r="H171" s="169">
        <v>14</v>
      </c>
      <c r="I171" s="170"/>
      <c r="J171" s="171">
        <f>ROUND(I171*H171,2)</f>
        <v>0</v>
      </c>
      <c r="K171" s="172"/>
      <c r="L171" s="37"/>
      <c r="M171" s="173" t="s">
        <v>1</v>
      </c>
      <c r="N171" s="174" t="s">
        <v>42</v>
      </c>
      <c r="O171" s="75"/>
      <c r="P171" s="175">
        <f>O171*H171</f>
        <v>0</v>
      </c>
      <c r="Q171" s="175">
        <v>0</v>
      </c>
      <c r="R171" s="175">
        <f>Q171*H171</f>
        <v>0</v>
      </c>
      <c r="S171" s="175">
        <v>0</v>
      </c>
      <c r="T171" s="176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77" t="s">
        <v>163</v>
      </c>
      <c r="AT171" s="177" t="s">
        <v>159</v>
      </c>
      <c r="AU171" s="177" t="s">
        <v>84</v>
      </c>
      <c r="AY171" s="17" t="s">
        <v>158</v>
      </c>
      <c r="BE171" s="178">
        <f>IF(N171="základní",J171,0)</f>
        <v>0</v>
      </c>
      <c r="BF171" s="178">
        <f>IF(N171="snížená",J171,0)</f>
        <v>0</v>
      </c>
      <c r="BG171" s="178">
        <f>IF(N171="zákl. přenesená",J171,0)</f>
        <v>0</v>
      </c>
      <c r="BH171" s="178">
        <f>IF(N171="sníž. přenesená",J171,0)</f>
        <v>0</v>
      </c>
      <c r="BI171" s="178">
        <f>IF(N171="nulová",J171,0)</f>
        <v>0</v>
      </c>
      <c r="BJ171" s="17" t="s">
        <v>84</v>
      </c>
      <c r="BK171" s="178">
        <f>ROUND(I171*H171,2)</f>
        <v>0</v>
      </c>
      <c r="BL171" s="17" t="s">
        <v>163</v>
      </c>
      <c r="BM171" s="177" t="s">
        <v>213</v>
      </c>
    </row>
    <row r="172" s="12" customFormat="1">
      <c r="A172" s="12"/>
      <c r="B172" s="179"/>
      <c r="C172" s="12"/>
      <c r="D172" s="180" t="s">
        <v>164</v>
      </c>
      <c r="E172" s="181" t="s">
        <v>1</v>
      </c>
      <c r="F172" s="182" t="s">
        <v>988</v>
      </c>
      <c r="G172" s="12"/>
      <c r="H172" s="183">
        <v>14</v>
      </c>
      <c r="I172" s="184"/>
      <c r="J172" s="12"/>
      <c r="K172" s="12"/>
      <c r="L172" s="179"/>
      <c r="M172" s="185"/>
      <c r="N172" s="186"/>
      <c r="O172" s="186"/>
      <c r="P172" s="186"/>
      <c r="Q172" s="186"/>
      <c r="R172" s="186"/>
      <c r="S172" s="186"/>
      <c r="T172" s="187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T172" s="181" t="s">
        <v>164</v>
      </c>
      <c r="AU172" s="181" t="s">
        <v>84</v>
      </c>
      <c r="AV172" s="12" t="s">
        <v>86</v>
      </c>
      <c r="AW172" s="12" t="s">
        <v>34</v>
      </c>
      <c r="AX172" s="12" t="s">
        <v>77</v>
      </c>
      <c r="AY172" s="181" t="s">
        <v>158</v>
      </c>
    </row>
    <row r="173" s="13" customFormat="1">
      <c r="A173" s="13"/>
      <c r="B173" s="188"/>
      <c r="C173" s="13"/>
      <c r="D173" s="180" t="s">
        <v>164</v>
      </c>
      <c r="E173" s="189" t="s">
        <v>1</v>
      </c>
      <c r="F173" s="190" t="s">
        <v>166</v>
      </c>
      <c r="G173" s="13"/>
      <c r="H173" s="191">
        <v>14</v>
      </c>
      <c r="I173" s="192"/>
      <c r="J173" s="13"/>
      <c r="K173" s="13"/>
      <c r="L173" s="188"/>
      <c r="M173" s="193"/>
      <c r="N173" s="194"/>
      <c r="O173" s="194"/>
      <c r="P173" s="194"/>
      <c r="Q173" s="194"/>
      <c r="R173" s="194"/>
      <c r="S173" s="194"/>
      <c r="T173" s="19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9" t="s">
        <v>164</v>
      </c>
      <c r="AU173" s="189" t="s">
        <v>84</v>
      </c>
      <c r="AV173" s="13" t="s">
        <v>163</v>
      </c>
      <c r="AW173" s="13" t="s">
        <v>34</v>
      </c>
      <c r="AX173" s="13" t="s">
        <v>84</v>
      </c>
      <c r="AY173" s="189" t="s">
        <v>158</v>
      </c>
    </row>
    <row r="174" s="2" customFormat="1" ht="24.15" customHeight="1">
      <c r="A174" s="36"/>
      <c r="B174" s="164"/>
      <c r="C174" s="165" t="s">
        <v>188</v>
      </c>
      <c r="D174" s="165" t="s">
        <v>159</v>
      </c>
      <c r="E174" s="166" t="s">
        <v>197</v>
      </c>
      <c r="F174" s="167" t="s">
        <v>198</v>
      </c>
      <c r="G174" s="168" t="s">
        <v>162</v>
      </c>
      <c r="H174" s="169">
        <v>20.239999999999998</v>
      </c>
      <c r="I174" s="170"/>
      <c r="J174" s="171">
        <f>ROUND(I174*H174,2)</f>
        <v>0</v>
      </c>
      <c r="K174" s="172"/>
      <c r="L174" s="37"/>
      <c r="M174" s="173" t="s">
        <v>1</v>
      </c>
      <c r="N174" s="174" t="s">
        <v>42</v>
      </c>
      <c r="O174" s="75"/>
      <c r="P174" s="175">
        <f>O174*H174</f>
        <v>0</v>
      </c>
      <c r="Q174" s="175">
        <v>0</v>
      </c>
      <c r="R174" s="175">
        <f>Q174*H174</f>
        <v>0</v>
      </c>
      <c r="S174" s="175">
        <v>0</v>
      </c>
      <c r="T174" s="176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77" t="s">
        <v>163</v>
      </c>
      <c r="AT174" s="177" t="s">
        <v>159</v>
      </c>
      <c r="AU174" s="177" t="s">
        <v>84</v>
      </c>
      <c r="AY174" s="17" t="s">
        <v>158</v>
      </c>
      <c r="BE174" s="178">
        <f>IF(N174="základní",J174,0)</f>
        <v>0</v>
      </c>
      <c r="BF174" s="178">
        <f>IF(N174="snížená",J174,0)</f>
        <v>0</v>
      </c>
      <c r="BG174" s="178">
        <f>IF(N174="zákl. přenesená",J174,0)</f>
        <v>0</v>
      </c>
      <c r="BH174" s="178">
        <f>IF(N174="sníž. přenesená",J174,0)</f>
        <v>0</v>
      </c>
      <c r="BI174" s="178">
        <f>IF(N174="nulová",J174,0)</f>
        <v>0</v>
      </c>
      <c r="BJ174" s="17" t="s">
        <v>84</v>
      </c>
      <c r="BK174" s="178">
        <f>ROUND(I174*H174,2)</f>
        <v>0</v>
      </c>
      <c r="BL174" s="17" t="s">
        <v>163</v>
      </c>
      <c r="BM174" s="177" t="s">
        <v>218</v>
      </c>
    </row>
    <row r="175" s="12" customFormat="1">
      <c r="A175" s="12"/>
      <c r="B175" s="179"/>
      <c r="C175" s="12"/>
      <c r="D175" s="180" t="s">
        <v>164</v>
      </c>
      <c r="E175" s="181" t="s">
        <v>1</v>
      </c>
      <c r="F175" s="182" t="s">
        <v>989</v>
      </c>
      <c r="G175" s="12"/>
      <c r="H175" s="183">
        <v>20.239999999999998</v>
      </c>
      <c r="I175" s="184"/>
      <c r="J175" s="12"/>
      <c r="K175" s="12"/>
      <c r="L175" s="179"/>
      <c r="M175" s="185"/>
      <c r="N175" s="186"/>
      <c r="O175" s="186"/>
      <c r="P175" s="186"/>
      <c r="Q175" s="186"/>
      <c r="R175" s="186"/>
      <c r="S175" s="186"/>
      <c r="T175" s="187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T175" s="181" t="s">
        <v>164</v>
      </c>
      <c r="AU175" s="181" t="s">
        <v>84</v>
      </c>
      <c r="AV175" s="12" t="s">
        <v>86</v>
      </c>
      <c r="AW175" s="12" t="s">
        <v>34</v>
      </c>
      <c r="AX175" s="12" t="s">
        <v>77</v>
      </c>
      <c r="AY175" s="181" t="s">
        <v>158</v>
      </c>
    </row>
    <row r="176" s="13" customFormat="1">
      <c r="A176" s="13"/>
      <c r="B176" s="188"/>
      <c r="C176" s="13"/>
      <c r="D176" s="180" t="s">
        <v>164</v>
      </c>
      <c r="E176" s="189" t="s">
        <v>1</v>
      </c>
      <c r="F176" s="190" t="s">
        <v>166</v>
      </c>
      <c r="G176" s="13"/>
      <c r="H176" s="191">
        <v>20.239999999999998</v>
      </c>
      <c r="I176" s="192"/>
      <c r="J176" s="13"/>
      <c r="K176" s="13"/>
      <c r="L176" s="188"/>
      <c r="M176" s="193"/>
      <c r="N176" s="194"/>
      <c r="O176" s="194"/>
      <c r="P176" s="194"/>
      <c r="Q176" s="194"/>
      <c r="R176" s="194"/>
      <c r="S176" s="194"/>
      <c r="T176" s="19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9" t="s">
        <v>164</v>
      </c>
      <c r="AU176" s="189" t="s">
        <v>84</v>
      </c>
      <c r="AV176" s="13" t="s">
        <v>163</v>
      </c>
      <c r="AW176" s="13" t="s">
        <v>34</v>
      </c>
      <c r="AX176" s="13" t="s">
        <v>84</v>
      </c>
      <c r="AY176" s="189" t="s">
        <v>158</v>
      </c>
    </row>
    <row r="177" s="2" customFormat="1" ht="16.5" customHeight="1">
      <c r="A177" s="36"/>
      <c r="B177" s="164"/>
      <c r="C177" s="165" t="s">
        <v>220</v>
      </c>
      <c r="D177" s="165" t="s">
        <v>159</v>
      </c>
      <c r="E177" s="166" t="s">
        <v>843</v>
      </c>
      <c r="F177" s="167" t="s">
        <v>844</v>
      </c>
      <c r="G177" s="168" t="s">
        <v>233</v>
      </c>
      <c r="H177" s="169">
        <v>29.808</v>
      </c>
      <c r="I177" s="170"/>
      <c r="J177" s="171">
        <f>ROUND(I177*H177,2)</f>
        <v>0</v>
      </c>
      <c r="K177" s="172"/>
      <c r="L177" s="37"/>
      <c r="M177" s="173" t="s">
        <v>1</v>
      </c>
      <c r="N177" s="174" t="s">
        <v>42</v>
      </c>
      <c r="O177" s="75"/>
      <c r="P177" s="175">
        <f>O177*H177</f>
        <v>0</v>
      </c>
      <c r="Q177" s="175">
        <v>0</v>
      </c>
      <c r="R177" s="175">
        <f>Q177*H177</f>
        <v>0</v>
      </c>
      <c r="S177" s="175">
        <v>0</v>
      </c>
      <c r="T177" s="176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77" t="s">
        <v>163</v>
      </c>
      <c r="AT177" s="177" t="s">
        <v>159</v>
      </c>
      <c r="AU177" s="177" t="s">
        <v>84</v>
      </c>
      <c r="AY177" s="17" t="s">
        <v>158</v>
      </c>
      <c r="BE177" s="178">
        <f>IF(N177="základní",J177,0)</f>
        <v>0</v>
      </c>
      <c r="BF177" s="178">
        <f>IF(N177="snížená",J177,0)</f>
        <v>0</v>
      </c>
      <c r="BG177" s="178">
        <f>IF(N177="zákl. přenesená",J177,0)</f>
        <v>0</v>
      </c>
      <c r="BH177" s="178">
        <f>IF(N177="sníž. přenesená",J177,0)</f>
        <v>0</v>
      </c>
      <c r="BI177" s="178">
        <f>IF(N177="nulová",J177,0)</f>
        <v>0</v>
      </c>
      <c r="BJ177" s="17" t="s">
        <v>84</v>
      </c>
      <c r="BK177" s="178">
        <f>ROUND(I177*H177,2)</f>
        <v>0</v>
      </c>
      <c r="BL177" s="17" t="s">
        <v>163</v>
      </c>
      <c r="BM177" s="177" t="s">
        <v>223</v>
      </c>
    </row>
    <row r="178" s="14" customFormat="1">
      <c r="A178" s="14"/>
      <c r="B178" s="201"/>
      <c r="C178" s="14"/>
      <c r="D178" s="180" t="s">
        <v>164</v>
      </c>
      <c r="E178" s="202" t="s">
        <v>1</v>
      </c>
      <c r="F178" s="203" t="s">
        <v>845</v>
      </c>
      <c r="G178" s="14"/>
      <c r="H178" s="202" t="s">
        <v>1</v>
      </c>
      <c r="I178" s="204"/>
      <c r="J178" s="14"/>
      <c r="K178" s="14"/>
      <c r="L178" s="201"/>
      <c r="M178" s="205"/>
      <c r="N178" s="206"/>
      <c r="O178" s="206"/>
      <c r="P178" s="206"/>
      <c r="Q178" s="206"/>
      <c r="R178" s="206"/>
      <c r="S178" s="206"/>
      <c r="T178" s="207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02" t="s">
        <v>164</v>
      </c>
      <c r="AU178" s="202" t="s">
        <v>84</v>
      </c>
      <c r="AV178" s="14" t="s">
        <v>84</v>
      </c>
      <c r="AW178" s="14" t="s">
        <v>34</v>
      </c>
      <c r="AX178" s="14" t="s">
        <v>77</v>
      </c>
      <c r="AY178" s="202" t="s">
        <v>158</v>
      </c>
    </row>
    <row r="179" s="12" customFormat="1">
      <c r="A179" s="12"/>
      <c r="B179" s="179"/>
      <c r="C179" s="12"/>
      <c r="D179" s="180" t="s">
        <v>164</v>
      </c>
      <c r="E179" s="181" t="s">
        <v>1</v>
      </c>
      <c r="F179" s="182" t="s">
        <v>990</v>
      </c>
      <c r="G179" s="12"/>
      <c r="H179" s="183">
        <v>29.808</v>
      </c>
      <c r="I179" s="184"/>
      <c r="J179" s="12"/>
      <c r="K179" s="12"/>
      <c r="L179" s="179"/>
      <c r="M179" s="185"/>
      <c r="N179" s="186"/>
      <c r="O179" s="186"/>
      <c r="P179" s="186"/>
      <c r="Q179" s="186"/>
      <c r="R179" s="186"/>
      <c r="S179" s="186"/>
      <c r="T179" s="187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T179" s="181" t="s">
        <v>164</v>
      </c>
      <c r="AU179" s="181" t="s">
        <v>84</v>
      </c>
      <c r="AV179" s="12" t="s">
        <v>86</v>
      </c>
      <c r="AW179" s="12" t="s">
        <v>34</v>
      </c>
      <c r="AX179" s="12" t="s">
        <v>77</v>
      </c>
      <c r="AY179" s="181" t="s">
        <v>158</v>
      </c>
    </row>
    <row r="180" s="13" customFormat="1">
      <c r="A180" s="13"/>
      <c r="B180" s="188"/>
      <c r="C180" s="13"/>
      <c r="D180" s="180" t="s">
        <v>164</v>
      </c>
      <c r="E180" s="189" t="s">
        <v>1</v>
      </c>
      <c r="F180" s="190" t="s">
        <v>166</v>
      </c>
      <c r="G180" s="13"/>
      <c r="H180" s="191">
        <v>29.808</v>
      </c>
      <c r="I180" s="192"/>
      <c r="J180" s="13"/>
      <c r="K180" s="13"/>
      <c r="L180" s="188"/>
      <c r="M180" s="193"/>
      <c r="N180" s="194"/>
      <c r="O180" s="194"/>
      <c r="P180" s="194"/>
      <c r="Q180" s="194"/>
      <c r="R180" s="194"/>
      <c r="S180" s="194"/>
      <c r="T180" s="19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89" t="s">
        <v>164</v>
      </c>
      <c r="AU180" s="189" t="s">
        <v>84</v>
      </c>
      <c r="AV180" s="13" t="s">
        <v>163</v>
      </c>
      <c r="AW180" s="13" t="s">
        <v>34</v>
      </c>
      <c r="AX180" s="13" t="s">
        <v>84</v>
      </c>
      <c r="AY180" s="189" t="s">
        <v>158</v>
      </c>
    </row>
    <row r="181" s="11" customFormat="1" ht="25.92" customHeight="1">
      <c r="A181" s="11"/>
      <c r="B181" s="153"/>
      <c r="C181" s="11"/>
      <c r="D181" s="154" t="s">
        <v>76</v>
      </c>
      <c r="E181" s="155" t="s">
        <v>866</v>
      </c>
      <c r="F181" s="155" t="s">
        <v>991</v>
      </c>
      <c r="G181" s="11"/>
      <c r="H181" s="11"/>
      <c r="I181" s="156"/>
      <c r="J181" s="157">
        <f>BK181</f>
        <v>0</v>
      </c>
      <c r="K181" s="11"/>
      <c r="L181" s="153"/>
      <c r="M181" s="158"/>
      <c r="N181" s="159"/>
      <c r="O181" s="159"/>
      <c r="P181" s="160">
        <f>SUM(P182:P184)</f>
        <v>0</v>
      </c>
      <c r="Q181" s="159"/>
      <c r="R181" s="160">
        <f>SUM(R182:R184)</f>
        <v>0</v>
      </c>
      <c r="S181" s="159"/>
      <c r="T181" s="161">
        <f>SUM(T182:T184)</f>
        <v>0</v>
      </c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R181" s="154" t="s">
        <v>84</v>
      </c>
      <c r="AT181" s="162" t="s">
        <v>76</v>
      </c>
      <c r="AU181" s="162" t="s">
        <v>77</v>
      </c>
      <c r="AY181" s="154" t="s">
        <v>158</v>
      </c>
      <c r="BK181" s="163">
        <f>SUM(BK182:BK184)</f>
        <v>0</v>
      </c>
    </row>
    <row r="182" s="2" customFormat="1" ht="21.75" customHeight="1">
      <c r="A182" s="36"/>
      <c r="B182" s="164"/>
      <c r="C182" s="165" t="s">
        <v>192</v>
      </c>
      <c r="D182" s="165" t="s">
        <v>159</v>
      </c>
      <c r="E182" s="166" t="s">
        <v>849</v>
      </c>
      <c r="F182" s="167" t="s">
        <v>850</v>
      </c>
      <c r="G182" s="168" t="s">
        <v>162</v>
      </c>
      <c r="H182" s="169">
        <v>2.7599999999999998</v>
      </c>
      <c r="I182" s="170"/>
      <c r="J182" s="171">
        <f>ROUND(I182*H182,2)</f>
        <v>0</v>
      </c>
      <c r="K182" s="172"/>
      <c r="L182" s="37"/>
      <c r="M182" s="173" t="s">
        <v>1</v>
      </c>
      <c r="N182" s="174" t="s">
        <v>42</v>
      </c>
      <c r="O182" s="75"/>
      <c r="P182" s="175">
        <f>O182*H182</f>
        <v>0</v>
      </c>
      <c r="Q182" s="175">
        <v>0</v>
      </c>
      <c r="R182" s="175">
        <f>Q182*H182</f>
        <v>0</v>
      </c>
      <c r="S182" s="175">
        <v>0</v>
      </c>
      <c r="T182" s="176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77" t="s">
        <v>163</v>
      </c>
      <c r="AT182" s="177" t="s">
        <v>159</v>
      </c>
      <c r="AU182" s="177" t="s">
        <v>84</v>
      </c>
      <c r="AY182" s="17" t="s">
        <v>158</v>
      </c>
      <c r="BE182" s="178">
        <f>IF(N182="základní",J182,0)</f>
        <v>0</v>
      </c>
      <c r="BF182" s="178">
        <f>IF(N182="snížená",J182,0)</f>
        <v>0</v>
      </c>
      <c r="BG182" s="178">
        <f>IF(N182="zákl. přenesená",J182,0)</f>
        <v>0</v>
      </c>
      <c r="BH182" s="178">
        <f>IF(N182="sníž. přenesená",J182,0)</f>
        <v>0</v>
      </c>
      <c r="BI182" s="178">
        <f>IF(N182="nulová",J182,0)</f>
        <v>0</v>
      </c>
      <c r="BJ182" s="17" t="s">
        <v>84</v>
      </c>
      <c r="BK182" s="178">
        <f>ROUND(I182*H182,2)</f>
        <v>0</v>
      </c>
      <c r="BL182" s="17" t="s">
        <v>163</v>
      </c>
      <c r="BM182" s="177" t="s">
        <v>228</v>
      </c>
    </row>
    <row r="183" s="12" customFormat="1">
      <c r="A183" s="12"/>
      <c r="B183" s="179"/>
      <c r="C183" s="12"/>
      <c r="D183" s="180" t="s">
        <v>164</v>
      </c>
      <c r="E183" s="181" t="s">
        <v>1</v>
      </c>
      <c r="F183" s="182" t="s">
        <v>992</v>
      </c>
      <c r="G183" s="12"/>
      <c r="H183" s="183">
        <v>2.7599999999999998</v>
      </c>
      <c r="I183" s="184"/>
      <c r="J183" s="12"/>
      <c r="K183" s="12"/>
      <c r="L183" s="179"/>
      <c r="M183" s="185"/>
      <c r="N183" s="186"/>
      <c r="O183" s="186"/>
      <c r="P183" s="186"/>
      <c r="Q183" s="186"/>
      <c r="R183" s="186"/>
      <c r="S183" s="186"/>
      <c r="T183" s="187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T183" s="181" t="s">
        <v>164</v>
      </c>
      <c r="AU183" s="181" t="s">
        <v>84</v>
      </c>
      <c r="AV183" s="12" t="s">
        <v>86</v>
      </c>
      <c r="AW183" s="12" t="s">
        <v>34</v>
      </c>
      <c r="AX183" s="12" t="s">
        <v>77</v>
      </c>
      <c r="AY183" s="181" t="s">
        <v>158</v>
      </c>
    </row>
    <row r="184" s="13" customFormat="1">
      <c r="A184" s="13"/>
      <c r="B184" s="188"/>
      <c r="C184" s="13"/>
      <c r="D184" s="180" t="s">
        <v>164</v>
      </c>
      <c r="E184" s="189" t="s">
        <v>1</v>
      </c>
      <c r="F184" s="190" t="s">
        <v>166</v>
      </c>
      <c r="G184" s="13"/>
      <c r="H184" s="191">
        <v>2.7599999999999998</v>
      </c>
      <c r="I184" s="192"/>
      <c r="J184" s="13"/>
      <c r="K184" s="13"/>
      <c r="L184" s="188"/>
      <c r="M184" s="193"/>
      <c r="N184" s="194"/>
      <c r="O184" s="194"/>
      <c r="P184" s="194"/>
      <c r="Q184" s="194"/>
      <c r="R184" s="194"/>
      <c r="S184" s="194"/>
      <c r="T184" s="19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89" t="s">
        <v>164</v>
      </c>
      <c r="AU184" s="189" t="s">
        <v>84</v>
      </c>
      <c r="AV184" s="13" t="s">
        <v>163</v>
      </c>
      <c r="AW184" s="13" t="s">
        <v>34</v>
      </c>
      <c r="AX184" s="13" t="s">
        <v>84</v>
      </c>
      <c r="AY184" s="189" t="s">
        <v>158</v>
      </c>
    </row>
    <row r="185" s="11" customFormat="1" ht="25.92" customHeight="1">
      <c r="A185" s="11"/>
      <c r="B185" s="153"/>
      <c r="C185" s="11"/>
      <c r="D185" s="154" t="s">
        <v>76</v>
      </c>
      <c r="E185" s="155" t="s">
        <v>919</v>
      </c>
      <c r="F185" s="155" t="s">
        <v>854</v>
      </c>
      <c r="G185" s="11"/>
      <c r="H185" s="11"/>
      <c r="I185" s="156"/>
      <c r="J185" s="157">
        <f>BK185</f>
        <v>0</v>
      </c>
      <c r="K185" s="11"/>
      <c r="L185" s="153"/>
      <c r="M185" s="158"/>
      <c r="N185" s="159"/>
      <c r="O185" s="159"/>
      <c r="P185" s="160">
        <f>SUM(P186:P197)</f>
        <v>0</v>
      </c>
      <c r="Q185" s="159"/>
      <c r="R185" s="160">
        <f>SUM(R186:R197)</f>
        <v>0</v>
      </c>
      <c r="S185" s="159"/>
      <c r="T185" s="161">
        <f>SUM(T186:T197)</f>
        <v>0</v>
      </c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R185" s="154" t="s">
        <v>84</v>
      </c>
      <c r="AT185" s="162" t="s">
        <v>76</v>
      </c>
      <c r="AU185" s="162" t="s">
        <v>77</v>
      </c>
      <c r="AY185" s="154" t="s">
        <v>158</v>
      </c>
      <c r="BK185" s="163">
        <f>SUM(BK186:BK197)</f>
        <v>0</v>
      </c>
    </row>
    <row r="186" s="2" customFormat="1" ht="24.15" customHeight="1">
      <c r="A186" s="36"/>
      <c r="B186" s="164"/>
      <c r="C186" s="165" t="s">
        <v>230</v>
      </c>
      <c r="D186" s="165" t="s">
        <v>159</v>
      </c>
      <c r="E186" s="166" t="s">
        <v>855</v>
      </c>
      <c r="F186" s="167" t="s">
        <v>856</v>
      </c>
      <c r="G186" s="168" t="s">
        <v>233</v>
      </c>
      <c r="H186" s="169">
        <v>11.199999999999999</v>
      </c>
      <c r="I186" s="170"/>
      <c r="J186" s="171">
        <f>ROUND(I186*H186,2)</f>
        <v>0</v>
      </c>
      <c r="K186" s="172"/>
      <c r="L186" s="37"/>
      <c r="M186" s="173" t="s">
        <v>1</v>
      </c>
      <c r="N186" s="174" t="s">
        <v>42</v>
      </c>
      <c r="O186" s="75"/>
      <c r="P186" s="175">
        <f>O186*H186</f>
        <v>0</v>
      </c>
      <c r="Q186" s="175">
        <v>0</v>
      </c>
      <c r="R186" s="175">
        <f>Q186*H186</f>
        <v>0</v>
      </c>
      <c r="S186" s="175">
        <v>0</v>
      </c>
      <c r="T186" s="176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77" t="s">
        <v>163</v>
      </c>
      <c r="AT186" s="177" t="s">
        <v>159</v>
      </c>
      <c r="AU186" s="177" t="s">
        <v>84</v>
      </c>
      <c r="AY186" s="17" t="s">
        <v>158</v>
      </c>
      <c r="BE186" s="178">
        <f>IF(N186="základní",J186,0)</f>
        <v>0</v>
      </c>
      <c r="BF186" s="178">
        <f>IF(N186="snížená",J186,0)</f>
        <v>0</v>
      </c>
      <c r="BG186" s="178">
        <f>IF(N186="zákl. přenesená",J186,0)</f>
        <v>0</v>
      </c>
      <c r="BH186" s="178">
        <f>IF(N186="sníž. přenesená",J186,0)</f>
        <v>0</v>
      </c>
      <c r="BI186" s="178">
        <f>IF(N186="nulová",J186,0)</f>
        <v>0</v>
      </c>
      <c r="BJ186" s="17" t="s">
        <v>84</v>
      </c>
      <c r="BK186" s="178">
        <f>ROUND(I186*H186,2)</f>
        <v>0</v>
      </c>
      <c r="BL186" s="17" t="s">
        <v>163</v>
      </c>
      <c r="BM186" s="177" t="s">
        <v>234</v>
      </c>
    </row>
    <row r="187" s="12" customFormat="1">
      <c r="A187" s="12"/>
      <c r="B187" s="179"/>
      <c r="C187" s="12"/>
      <c r="D187" s="180" t="s">
        <v>164</v>
      </c>
      <c r="E187" s="181" t="s">
        <v>1</v>
      </c>
      <c r="F187" s="182" t="s">
        <v>993</v>
      </c>
      <c r="G187" s="12"/>
      <c r="H187" s="183">
        <v>11.200000000000001</v>
      </c>
      <c r="I187" s="184"/>
      <c r="J187" s="12"/>
      <c r="K187" s="12"/>
      <c r="L187" s="179"/>
      <c r="M187" s="185"/>
      <c r="N187" s="186"/>
      <c r="O187" s="186"/>
      <c r="P187" s="186"/>
      <c r="Q187" s="186"/>
      <c r="R187" s="186"/>
      <c r="S187" s="186"/>
      <c r="T187" s="187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T187" s="181" t="s">
        <v>164</v>
      </c>
      <c r="AU187" s="181" t="s">
        <v>84</v>
      </c>
      <c r="AV187" s="12" t="s">
        <v>86</v>
      </c>
      <c r="AW187" s="12" t="s">
        <v>34</v>
      </c>
      <c r="AX187" s="12" t="s">
        <v>77</v>
      </c>
      <c r="AY187" s="181" t="s">
        <v>158</v>
      </c>
    </row>
    <row r="188" s="13" customFormat="1">
      <c r="A188" s="13"/>
      <c r="B188" s="188"/>
      <c r="C188" s="13"/>
      <c r="D188" s="180" t="s">
        <v>164</v>
      </c>
      <c r="E188" s="189" t="s">
        <v>1</v>
      </c>
      <c r="F188" s="190" t="s">
        <v>166</v>
      </c>
      <c r="G188" s="13"/>
      <c r="H188" s="191">
        <v>11.200000000000001</v>
      </c>
      <c r="I188" s="192"/>
      <c r="J188" s="13"/>
      <c r="K188" s="13"/>
      <c r="L188" s="188"/>
      <c r="M188" s="193"/>
      <c r="N188" s="194"/>
      <c r="O188" s="194"/>
      <c r="P188" s="194"/>
      <c r="Q188" s="194"/>
      <c r="R188" s="194"/>
      <c r="S188" s="194"/>
      <c r="T188" s="19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9" t="s">
        <v>164</v>
      </c>
      <c r="AU188" s="189" t="s">
        <v>84</v>
      </c>
      <c r="AV188" s="13" t="s">
        <v>163</v>
      </c>
      <c r="AW188" s="13" t="s">
        <v>34</v>
      </c>
      <c r="AX188" s="13" t="s">
        <v>84</v>
      </c>
      <c r="AY188" s="189" t="s">
        <v>158</v>
      </c>
    </row>
    <row r="189" s="2" customFormat="1" ht="21.75" customHeight="1">
      <c r="A189" s="36"/>
      <c r="B189" s="164"/>
      <c r="C189" s="165" t="s">
        <v>196</v>
      </c>
      <c r="D189" s="165" t="s">
        <v>159</v>
      </c>
      <c r="E189" s="166" t="s">
        <v>858</v>
      </c>
      <c r="F189" s="167" t="s">
        <v>859</v>
      </c>
      <c r="G189" s="168" t="s">
        <v>233</v>
      </c>
      <c r="H189" s="169">
        <v>3.3599999999999999</v>
      </c>
      <c r="I189" s="170"/>
      <c r="J189" s="171">
        <f>ROUND(I189*H189,2)</f>
        <v>0</v>
      </c>
      <c r="K189" s="172"/>
      <c r="L189" s="37"/>
      <c r="M189" s="173" t="s">
        <v>1</v>
      </c>
      <c r="N189" s="174" t="s">
        <v>42</v>
      </c>
      <c r="O189" s="75"/>
      <c r="P189" s="175">
        <f>O189*H189</f>
        <v>0</v>
      </c>
      <c r="Q189" s="175">
        <v>0</v>
      </c>
      <c r="R189" s="175">
        <f>Q189*H189</f>
        <v>0</v>
      </c>
      <c r="S189" s="175">
        <v>0</v>
      </c>
      <c r="T189" s="176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77" t="s">
        <v>163</v>
      </c>
      <c r="AT189" s="177" t="s">
        <v>159</v>
      </c>
      <c r="AU189" s="177" t="s">
        <v>84</v>
      </c>
      <c r="AY189" s="17" t="s">
        <v>158</v>
      </c>
      <c r="BE189" s="178">
        <f>IF(N189="základní",J189,0)</f>
        <v>0</v>
      </c>
      <c r="BF189" s="178">
        <f>IF(N189="snížená",J189,0)</f>
        <v>0</v>
      </c>
      <c r="BG189" s="178">
        <f>IF(N189="zákl. přenesená",J189,0)</f>
        <v>0</v>
      </c>
      <c r="BH189" s="178">
        <f>IF(N189="sníž. přenesená",J189,0)</f>
        <v>0</v>
      </c>
      <c r="BI189" s="178">
        <f>IF(N189="nulová",J189,0)</f>
        <v>0</v>
      </c>
      <c r="BJ189" s="17" t="s">
        <v>84</v>
      </c>
      <c r="BK189" s="178">
        <f>ROUND(I189*H189,2)</f>
        <v>0</v>
      </c>
      <c r="BL189" s="17" t="s">
        <v>163</v>
      </c>
      <c r="BM189" s="177" t="s">
        <v>238</v>
      </c>
    </row>
    <row r="190" s="12" customFormat="1">
      <c r="A190" s="12"/>
      <c r="B190" s="179"/>
      <c r="C190" s="12"/>
      <c r="D190" s="180" t="s">
        <v>164</v>
      </c>
      <c r="E190" s="181" t="s">
        <v>1</v>
      </c>
      <c r="F190" s="182" t="s">
        <v>994</v>
      </c>
      <c r="G190" s="12"/>
      <c r="H190" s="183">
        <v>3.3599999999999999</v>
      </c>
      <c r="I190" s="184"/>
      <c r="J190" s="12"/>
      <c r="K190" s="12"/>
      <c r="L190" s="179"/>
      <c r="M190" s="185"/>
      <c r="N190" s="186"/>
      <c r="O190" s="186"/>
      <c r="P190" s="186"/>
      <c r="Q190" s="186"/>
      <c r="R190" s="186"/>
      <c r="S190" s="186"/>
      <c r="T190" s="187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T190" s="181" t="s">
        <v>164</v>
      </c>
      <c r="AU190" s="181" t="s">
        <v>84</v>
      </c>
      <c r="AV190" s="12" t="s">
        <v>86</v>
      </c>
      <c r="AW190" s="12" t="s">
        <v>34</v>
      </c>
      <c r="AX190" s="12" t="s">
        <v>77</v>
      </c>
      <c r="AY190" s="181" t="s">
        <v>158</v>
      </c>
    </row>
    <row r="191" s="13" customFormat="1">
      <c r="A191" s="13"/>
      <c r="B191" s="188"/>
      <c r="C191" s="13"/>
      <c r="D191" s="180" t="s">
        <v>164</v>
      </c>
      <c r="E191" s="189" t="s">
        <v>1</v>
      </c>
      <c r="F191" s="190" t="s">
        <v>166</v>
      </c>
      <c r="G191" s="13"/>
      <c r="H191" s="191">
        <v>3.3599999999999999</v>
      </c>
      <c r="I191" s="192"/>
      <c r="J191" s="13"/>
      <c r="K191" s="13"/>
      <c r="L191" s="188"/>
      <c r="M191" s="193"/>
      <c r="N191" s="194"/>
      <c r="O191" s="194"/>
      <c r="P191" s="194"/>
      <c r="Q191" s="194"/>
      <c r="R191" s="194"/>
      <c r="S191" s="194"/>
      <c r="T191" s="19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89" t="s">
        <v>164</v>
      </c>
      <c r="AU191" s="189" t="s">
        <v>84</v>
      </c>
      <c r="AV191" s="13" t="s">
        <v>163</v>
      </c>
      <c r="AW191" s="13" t="s">
        <v>34</v>
      </c>
      <c r="AX191" s="13" t="s">
        <v>84</v>
      </c>
      <c r="AY191" s="189" t="s">
        <v>158</v>
      </c>
    </row>
    <row r="192" s="2" customFormat="1" ht="21.75" customHeight="1">
      <c r="A192" s="36"/>
      <c r="B192" s="164"/>
      <c r="C192" s="165" t="s">
        <v>240</v>
      </c>
      <c r="D192" s="165" t="s">
        <v>159</v>
      </c>
      <c r="E192" s="166" t="s">
        <v>861</v>
      </c>
      <c r="F192" s="167" t="s">
        <v>862</v>
      </c>
      <c r="G192" s="168" t="s">
        <v>203</v>
      </c>
      <c r="H192" s="169">
        <v>14</v>
      </c>
      <c r="I192" s="170"/>
      <c r="J192" s="171">
        <f>ROUND(I192*H192,2)</f>
        <v>0</v>
      </c>
      <c r="K192" s="172"/>
      <c r="L192" s="37"/>
      <c r="M192" s="173" t="s">
        <v>1</v>
      </c>
      <c r="N192" s="174" t="s">
        <v>42</v>
      </c>
      <c r="O192" s="75"/>
      <c r="P192" s="175">
        <f>O192*H192</f>
        <v>0</v>
      </c>
      <c r="Q192" s="175">
        <v>0</v>
      </c>
      <c r="R192" s="175">
        <f>Q192*H192</f>
        <v>0</v>
      </c>
      <c r="S192" s="175">
        <v>0</v>
      </c>
      <c r="T192" s="176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77" t="s">
        <v>163</v>
      </c>
      <c r="AT192" s="177" t="s">
        <v>159</v>
      </c>
      <c r="AU192" s="177" t="s">
        <v>84</v>
      </c>
      <c r="AY192" s="17" t="s">
        <v>158</v>
      </c>
      <c r="BE192" s="178">
        <f>IF(N192="základní",J192,0)</f>
        <v>0</v>
      </c>
      <c r="BF192" s="178">
        <f>IF(N192="snížená",J192,0)</f>
        <v>0</v>
      </c>
      <c r="BG192" s="178">
        <f>IF(N192="zákl. přenesená",J192,0)</f>
        <v>0</v>
      </c>
      <c r="BH192" s="178">
        <f>IF(N192="sníž. přenesená",J192,0)</f>
        <v>0</v>
      </c>
      <c r="BI192" s="178">
        <f>IF(N192="nulová",J192,0)</f>
        <v>0</v>
      </c>
      <c r="BJ192" s="17" t="s">
        <v>84</v>
      </c>
      <c r="BK192" s="178">
        <f>ROUND(I192*H192,2)</f>
        <v>0</v>
      </c>
      <c r="BL192" s="17" t="s">
        <v>163</v>
      </c>
      <c r="BM192" s="177" t="s">
        <v>243</v>
      </c>
    </row>
    <row r="193" s="12" customFormat="1">
      <c r="A193" s="12"/>
      <c r="B193" s="179"/>
      <c r="C193" s="12"/>
      <c r="D193" s="180" t="s">
        <v>164</v>
      </c>
      <c r="E193" s="181" t="s">
        <v>1</v>
      </c>
      <c r="F193" s="182" t="s">
        <v>971</v>
      </c>
      <c r="G193" s="12"/>
      <c r="H193" s="183">
        <v>14</v>
      </c>
      <c r="I193" s="184"/>
      <c r="J193" s="12"/>
      <c r="K193" s="12"/>
      <c r="L193" s="179"/>
      <c r="M193" s="185"/>
      <c r="N193" s="186"/>
      <c r="O193" s="186"/>
      <c r="P193" s="186"/>
      <c r="Q193" s="186"/>
      <c r="R193" s="186"/>
      <c r="S193" s="186"/>
      <c r="T193" s="187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T193" s="181" t="s">
        <v>164</v>
      </c>
      <c r="AU193" s="181" t="s">
        <v>84</v>
      </c>
      <c r="AV193" s="12" t="s">
        <v>86</v>
      </c>
      <c r="AW193" s="12" t="s">
        <v>34</v>
      </c>
      <c r="AX193" s="12" t="s">
        <v>77</v>
      </c>
      <c r="AY193" s="181" t="s">
        <v>158</v>
      </c>
    </row>
    <row r="194" s="13" customFormat="1">
      <c r="A194" s="13"/>
      <c r="B194" s="188"/>
      <c r="C194" s="13"/>
      <c r="D194" s="180" t="s">
        <v>164</v>
      </c>
      <c r="E194" s="189" t="s">
        <v>1</v>
      </c>
      <c r="F194" s="190" t="s">
        <v>166</v>
      </c>
      <c r="G194" s="13"/>
      <c r="H194" s="191">
        <v>14</v>
      </c>
      <c r="I194" s="192"/>
      <c r="J194" s="13"/>
      <c r="K194" s="13"/>
      <c r="L194" s="188"/>
      <c r="M194" s="193"/>
      <c r="N194" s="194"/>
      <c r="O194" s="194"/>
      <c r="P194" s="194"/>
      <c r="Q194" s="194"/>
      <c r="R194" s="194"/>
      <c r="S194" s="194"/>
      <c r="T194" s="19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89" t="s">
        <v>164</v>
      </c>
      <c r="AU194" s="189" t="s">
        <v>84</v>
      </c>
      <c r="AV194" s="13" t="s">
        <v>163</v>
      </c>
      <c r="AW194" s="13" t="s">
        <v>34</v>
      </c>
      <c r="AX194" s="13" t="s">
        <v>84</v>
      </c>
      <c r="AY194" s="189" t="s">
        <v>158</v>
      </c>
    </row>
    <row r="195" s="2" customFormat="1" ht="16.5" customHeight="1">
      <c r="A195" s="36"/>
      <c r="B195" s="164"/>
      <c r="C195" s="165" t="s">
        <v>199</v>
      </c>
      <c r="D195" s="165" t="s">
        <v>159</v>
      </c>
      <c r="E195" s="166" t="s">
        <v>995</v>
      </c>
      <c r="F195" s="167" t="s">
        <v>864</v>
      </c>
      <c r="G195" s="168" t="s">
        <v>247</v>
      </c>
      <c r="H195" s="169">
        <v>16</v>
      </c>
      <c r="I195" s="170"/>
      <c r="J195" s="171">
        <f>ROUND(I195*H195,2)</f>
        <v>0</v>
      </c>
      <c r="K195" s="172"/>
      <c r="L195" s="37"/>
      <c r="M195" s="173" t="s">
        <v>1</v>
      </c>
      <c r="N195" s="174" t="s">
        <v>42</v>
      </c>
      <c r="O195" s="75"/>
      <c r="P195" s="175">
        <f>O195*H195</f>
        <v>0</v>
      </c>
      <c r="Q195" s="175">
        <v>0</v>
      </c>
      <c r="R195" s="175">
        <f>Q195*H195</f>
        <v>0</v>
      </c>
      <c r="S195" s="175">
        <v>0</v>
      </c>
      <c r="T195" s="176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77" t="s">
        <v>163</v>
      </c>
      <c r="AT195" s="177" t="s">
        <v>159</v>
      </c>
      <c r="AU195" s="177" t="s">
        <v>84</v>
      </c>
      <c r="AY195" s="17" t="s">
        <v>158</v>
      </c>
      <c r="BE195" s="178">
        <f>IF(N195="základní",J195,0)</f>
        <v>0</v>
      </c>
      <c r="BF195" s="178">
        <f>IF(N195="snížená",J195,0)</f>
        <v>0</v>
      </c>
      <c r="BG195" s="178">
        <f>IF(N195="zákl. přenesená",J195,0)</f>
        <v>0</v>
      </c>
      <c r="BH195" s="178">
        <f>IF(N195="sníž. přenesená",J195,0)</f>
        <v>0</v>
      </c>
      <c r="BI195" s="178">
        <f>IF(N195="nulová",J195,0)</f>
        <v>0</v>
      </c>
      <c r="BJ195" s="17" t="s">
        <v>84</v>
      </c>
      <c r="BK195" s="178">
        <f>ROUND(I195*H195,2)</f>
        <v>0</v>
      </c>
      <c r="BL195" s="17" t="s">
        <v>163</v>
      </c>
      <c r="BM195" s="177" t="s">
        <v>248</v>
      </c>
    </row>
    <row r="196" s="12" customFormat="1">
      <c r="A196" s="12"/>
      <c r="B196" s="179"/>
      <c r="C196" s="12"/>
      <c r="D196" s="180" t="s">
        <v>164</v>
      </c>
      <c r="E196" s="181" t="s">
        <v>1</v>
      </c>
      <c r="F196" s="182" t="s">
        <v>996</v>
      </c>
      <c r="G196" s="12"/>
      <c r="H196" s="183">
        <v>16</v>
      </c>
      <c r="I196" s="184"/>
      <c r="J196" s="12"/>
      <c r="K196" s="12"/>
      <c r="L196" s="179"/>
      <c r="M196" s="185"/>
      <c r="N196" s="186"/>
      <c r="O196" s="186"/>
      <c r="P196" s="186"/>
      <c r="Q196" s="186"/>
      <c r="R196" s="186"/>
      <c r="S196" s="186"/>
      <c r="T196" s="187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T196" s="181" t="s">
        <v>164</v>
      </c>
      <c r="AU196" s="181" t="s">
        <v>84</v>
      </c>
      <c r="AV196" s="12" t="s">
        <v>86</v>
      </c>
      <c r="AW196" s="12" t="s">
        <v>34</v>
      </c>
      <c r="AX196" s="12" t="s">
        <v>77</v>
      </c>
      <c r="AY196" s="181" t="s">
        <v>158</v>
      </c>
    </row>
    <row r="197" s="13" customFormat="1">
      <c r="A197" s="13"/>
      <c r="B197" s="188"/>
      <c r="C197" s="13"/>
      <c r="D197" s="180" t="s">
        <v>164</v>
      </c>
      <c r="E197" s="189" t="s">
        <v>1</v>
      </c>
      <c r="F197" s="190" t="s">
        <v>166</v>
      </c>
      <c r="G197" s="13"/>
      <c r="H197" s="191">
        <v>16</v>
      </c>
      <c r="I197" s="192"/>
      <c r="J197" s="13"/>
      <c r="K197" s="13"/>
      <c r="L197" s="188"/>
      <c r="M197" s="193"/>
      <c r="N197" s="194"/>
      <c r="O197" s="194"/>
      <c r="P197" s="194"/>
      <c r="Q197" s="194"/>
      <c r="R197" s="194"/>
      <c r="S197" s="194"/>
      <c r="T197" s="19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89" t="s">
        <v>164</v>
      </c>
      <c r="AU197" s="189" t="s">
        <v>84</v>
      </c>
      <c r="AV197" s="13" t="s">
        <v>163</v>
      </c>
      <c r="AW197" s="13" t="s">
        <v>34</v>
      </c>
      <c r="AX197" s="13" t="s">
        <v>84</v>
      </c>
      <c r="AY197" s="189" t="s">
        <v>158</v>
      </c>
    </row>
    <row r="198" s="11" customFormat="1" ht="25.92" customHeight="1">
      <c r="A198" s="11"/>
      <c r="B198" s="153"/>
      <c r="C198" s="11"/>
      <c r="D198" s="154" t="s">
        <v>76</v>
      </c>
      <c r="E198" s="155" t="s">
        <v>926</v>
      </c>
      <c r="F198" s="155" t="s">
        <v>867</v>
      </c>
      <c r="G198" s="11"/>
      <c r="H198" s="11"/>
      <c r="I198" s="156"/>
      <c r="J198" s="157">
        <f>BK198</f>
        <v>0</v>
      </c>
      <c r="K198" s="11"/>
      <c r="L198" s="153"/>
      <c r="M198" s="158"/>
      <c r="N198" s="159"/>
      <c r="O198" s="159"/>
      <c r="P198" s="160">
        <f>SUM(P199:P227)</f>
        <v>0</v>
      </c>
      <c r="Q198" s="159"/>
      <c r="R198" s="160">
        <f>SUM(R199:R227)</f>
        <v>0</v>
      </c>
      <c r="S198" s="159"/>
      <c r="T198" s="161">
        <f>SUM(T199:T227)</f>
        <v>0</v>
      </c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R198" s="154" t="s">
        <v>84</v>
      </c>
      <c r="AT198" s="162" t="s">
        <v>76</v>
      </c>
      <c r="AU198" s="162" t="s">
        <v>77</v>
      </c>
      <c r="AY198" s="154" t="s">
        <v>158</v>
      </c>
      <c r="BK198" s="163">
        <f>SUM(BK199:BK227)</f>
        <v>0</v>
      </c>
    </row>
    <row r="199" s="2" customFormat="1" ht="16.5" customHeight="1">
      <c r="A199" s="36"/>
      <c r="B199" s="164"/>
      <c r="C199" s="165" t="s">
        <v>7</v>
      </c>
      <c r="D199" s="165" t="s">
        <v>159</v>
      </c>
      <c r="E199" s="166" t="s">
        <v>870</v>
      </c>
      <c r="F199" s="167" t="s">
        <v>871</v>
      </c>
      <c r="G199" s="168" t="s">
        <v>247</v>
      </c>
      <c r="H199" s="169">
        <v>49</v>
      </c>
      <c r="I199" s="170"/>
      <c r="J199" s="171">
        <f>ROUND(I199*H199,2)</f>
        <v>0</v>
      </c>
      <c r="K199" s="172"/>
      <c r="L199" s="37"/>
      <c r="M199" s="173" t="s">
        <v>1</v>
      </c>
      <c r="N199" s="174" t="s">
        <v>42</v>
      </c>
      <c r="O199" s="75"/>
      <c r="P199" s="175">
        <f>O199*H199</f>
        <v>0</v>
      </c>
      <c r="Q199" s="175">
        <v>0</v>
      </c>
      <c r="R199" s="175">
        <f>Q199*H199</f>
        <v>0</v>
      </c>
      <c r="S199" s="175">
        <v>0</v>
      </c>
      <c r="T199" s="176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77" t="s">
        <v>163</v>
      </c>
      <c r="AT199" s="177" t="s">
        <v>159</v>
      </c>
      <c r="AU199" s="177" t="s">
        <v>84</v>
      </c>
      <c r="AY199" s="17" t="s">
        <v>158</v>
      </c>
      <c r="BE199" s="178">
        <f>IF(N199="základní",J199,0)</f>
        <v>0</v>
      </c>
      <c r="BF199" s="178">
        <f>IF(N199="snížená",J199,0)</f>
        <v>0</v>
      </c>
      <c r="BG199" s="178">
        <f>IF(N199="zákl. přenesená",J199,0)</f>
        <v>0</v>
      </c>
      <c r="BH199" s="178">
        <f>IF(N199="sníž. přenesená",J199,0)</f>
        <v>0</v>
      </c>
      <c r="BI199" s="178">
        <f>IF(N199="nulová",J199,0)</f>
        <v>0</v>
      </c>
      <c r="BJ199" s="17" t="s">
        <v>84</v>
      </c>
      <c r="BK199" s="178">
        <f>ROUND(I199*H199,2)</f>
        <v>0</v>
      </c>
      <c r="BL199" s="17" t="s">
        <v>163</v>
      </c>
      <c r="BM199" s="177" t="s">
        <v>253</v>
      </c>
    </row>
    <row r="200" s="12" customFormat="1">
      <c r="A200" s="12"/>
      <c r="B200" s="179"/>
      <c r="C200" s="12"/>
      <c r="D200" s="180" t="s">
        <v>164</v>
      </c>
      <c r="E200" s="181" t="s">
        <v>1</v>
      </c>
      <c r="F200" s="182" t="s">
        <v>997</v>
      </c>
      <c r="G200" s="12"/>
      <c r="H200" s="183">
        <v>6</v>
      </c>
      <c r="I200" s="184"/>
      <c r="J200" s="12"/>
      <c r="K200" s="12"/>
      <c r="L200" s="179"/>
      <c r="M200" s="185"/>
      <c r="N200" s="186"/>
      <c r="O200" s="186"/>
      <c r="P200" s="186"/>
      <c r="Q200" s="186"/>
      <c r="R200" s="186"/>
      <c r="S200" s="186"/>
      <c r="T200" s="187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T200" s="181" t="s">
        <v>164</v>
      </c>
      <c r="AU200" s="181" t="s">
        <v>84</v>
      </c>
      <c r="AV200" s="12" t="s">
        <v>86</v>
      </c>
      <c r="AW200" s="12" t="s">
        <v>34</v>
      </c>
      <c r="AX200" s="12" t="s">
        <v>77</v>
      </c>
      <c r="AY200" s="181" t="s">
        <v>158</v>
      </c>
    </row>
    <row r="201" s="12" customFormat="1">
      <c r="A201" s="12"/>
      <c r="B201" s="179"/>
      <c r="C201" s="12"/>
      <c r="D201" s="180" t="s">
        <v>164</v>
      </c>
      <c r="E201" s="181" t="s">
        <v>1</v>
      </c>
      <c r="F201" s="182" t="s">
        <v>998</v>
      </c>
      <c r="G201" s="12"/>
      <c r="H201" s="183">
        <v>33</v>
      </c>
      <c r="I201" s="184"/>
      <c r="J201" s="12"/>
      <c r="K201" s="12"/>
      <c r="L201" s="179"/>
      <c r="M201" s="185"/>
      <c r="N201" s="186"/>
      <c r="O201" s="186"/>
      <c r="P201" s="186"/>
      <c r="Q201" s="186"/>
      <c r="R201" s="186"/>
      <c r="S201" s="186"/>
      <c r="T201" s="187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T201" s="181" t="s">
        <v>164</v>
      </c>
      <c r="AU201" s="181" t="s">
        <v>84</v>
      </c>
      <c r="AV201" s="12" t="s">
        <v>86</v>
      </c>
      <c r="AW201" s="12" t="s">
        <v>34</v>
      </c>
      <c r="AX201" s="12" t="s">
        <v>77</v>
      </c>
      <c r="AY201" s="181" t="s">
        <v>158</v>
      </c>
    </row>
    <row r="202" s="12" customFormat="1">
      <c r="A202" s="12"/>
      <c r="B202" s="179"/>
      <c r="C202" s="12"/>
      <c r="D202" s="180" t="s">
        <v>164</v>
      </c>
      <c r="E202" s="181" t="s">
        <v>1</v>
      </c>
      <c r="F202" s="182" t="s">
        <v>999</v>
      </c>
      <c r="G202" s="12"/>
      <c r="H202" s="183">
        <v>10</v>
      </c>
      <c r="I202" s="184"/>
      <c r="J202" s="12"/>
      <c r="K202" s="12"/>
      <c r="L202" s="179"/>
      <c r="M202" s="185"/>
      <c r="N202" s="186"/>
      <c r="O202" s="186"/>
      <c r="P202" s="186"/>
      <c r="Q202" s="186"/>
      <c r="R202" s="186"/>
      <c r="S202" s="186"/>
      <c r="T202" s="187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T202" s="181" t="s">
        <v>164</v>
      </c>
      <c r="AU202" s="181" t="s">
        <v>84</v>
      </c>
      <c r="AV202" s="12" t="s">
        <v>86</v>
      </c>
      <c r="AW202" s="12" t="s">
        <v>34</v>
      </c>
      <c r="AX202" s="12" t="s">
        <v>77</v>
      </c>
      <c r="AY202" s="181" t="s">
        <v>158</v>
      </c>
    </row>
    <row r="203" s="13" customFormat="1">
      <c r="A203" s="13"/>
      <c r="B203" s="188"/>
      <c r="C203" s="13"/>
      <c r="D203" s="180" t="s">
        <v>164</v>
      </c>
      <c r="E203" s="189" t="s">
        <v>1</v>
      </c>
      <c r="F203" s="190" t="s">
        <v>166</v>
      </c>
      <c r="G203" s="13"/>
      <c r="H203" s="191">
        <v>49</v>
      </c>
      <c r="I203" s="192"/>
      <c r="J203" s="13"/>
      <c r="K203" s="13"/>
      <c r="L203" s="188"/>
      <c r="M203" s="193"/>
      <c r="N203" s="194"/>
      <c r="O203" s="194"/>
      <c r="P203" s="194"/>
      <c r="Q203" s="194"/>
      <c r="R203" s="194"/>
      <c r="S203" s="194"/>
      <c r="T203" s="19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89" t="s">
        <v>164</v>
      </c>
      <c r="AU203" s="189" t="s">
        <v>84</v>
      </c>
      <c r="AV203" s="13" t="s">
        <v>163</v>
      </c>
      <c r="AW203" s="13" t="s">
        <v>34</v>
      </c>
      <c r="AX203" s="13" t="s">
        <v>84</v>
      </c>
      <c r="AY203" s="189" t="s">
        <v>158</v>
      </c>
    </row>
    <row r="204" s="2" customFormat="1" ht="21.75" customHeight="1">
      <c r="A204" s="36"/>
      <c r="B204" s="164"/>
      <c r="C204" s="165" t="s">
        <v>204</v>
      </c>
      <c r="D204" s="165" t="s">
        <v>159</v>
      </c>
      <c r="E204" s="166" t="s">
        <v>1000</v>
      </c>
      <c r="F204" s="167" t="s">
        <v>1001</v>
      </c>
      <c r="G204" s="168" t="s">
        <v>252</v>
      </c>
      <c r="H204" s="169">
        <v>2</v>
      </c>
      <c r="I204" s="170"/>
      <c r="J204" s="171">
        <f>ROUND(I204*H204,2)</f>
        <v>0</v>
      </c>
      <c r="K204" s="172"/>
      <c r="L204" s="37"/>
      <c r="M204" s="173" t="s">
        <v>1</v>
      </c>
      <c r="N204" s="174" t="s">
        <v>42</v>
      </c>
      <c r="O204" s="75"/>
      <c r="P204" s="175">
        <f>O204*H204</f>
        <v>0</v>
      </c>
      <c r="Q204" s="175">
        <v>0</v>
      </c>
      <c r="R204" s="175">
        <f>Q204*H204</f>
        <v>0</v>
      </c>
      <c r="S204" s="175">
        <v>0</v>
      </c>
      <c r="T204" s="176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77" t="s">
        <v>163</v>
      </c>
      <c r="AT204" s="177" t="s">
        <v>159</v>
      </c>
      <c r="AU204" s="177" t="s">
        <v>84</v>
      </c>
      <c r="AY204" s="17" t="s">
        <v>158</v>
      </c>
      <c r="BE204" s="178">
        <f>IF(N204="základní",J204,0)</f>
        <v>0</v>
      </c>
      <c r="BF204" s="178">
        <f>IF(N204="snížená",J204,0)</f>
        <v>0</v>
      </c>
      <c r="BG204" s="178">
        <f>IF(N204="zákl. přenesená",J204,0)</f>
        <v>0</v>
      </c>
      <c r="BH204" s="178">
        <f>IF(N204="sníž. přenesená",J204,0)</f>
        <v>0</v>
      </c>
      <c r="BI204" s="178">
        <f>IF(N204="nulová",J204,0)</f>
        <v>0</v>
      </c>
      <c r="BJ204" s="17" t="s">
        <v>84</v>
      </c>
      <c r="BK204" s="178">
        <f>ROUND(I204*H204,2)</f>
        <v>0</v>
      </c>
      <c r="BL204" s="17" t="s">
        <v>163</v>
      </c>
      <c r="BM204" s="177" t="s">
        <v>258</v>
      </c>
    </row>
    <row r="205" s="2" customFormat="1" ht="21.75" customHeight="1">
      <c r="A205" s="36"/>
      <c r="B205" s="164"/>
      <c r="C205" s="165" t="s">
        <v>260</v>
      </c>
      <c r="D205" s="165" t="s">
        <v>159</v>
      </c>
      <c r="E205" s="166" t="s">
        <v>874</v>
      </c>
      <c r="F205" s="167" t="s">
        <v>875</v>
      </c>
      <c r="G205" s="168" t="s">
        <v>252</v>
      </c>
      <c r="H205" s="169">
        <v>17</v>
      </c>
      <c r="I205" s="170"/>
      <c r="J205" s="171">
        <f>ROUND(I205*H205,2)</f>
        <v>0</v>
      </c>
      <c r="K205" s="172"/>
      <c r="L205" s="37"/>
      <c r="M205" s="173" t="s">
        <v>1</v>
      </c>
      <c r="N205" s="174" t="s">
        <v>42</v>
      </c>
      <c r="O205" s="75"/>
      <c r="P205" s="175">
        <f>O205*H205</f>
        <v>0</v>
      </c>
      <c r="Q205" s="175">
        <v>0</v>
      </c>
      <c r="R205" s="175">
        <f>Q205*H205</f>
        <v>0</v>
      </c>
      <c r="S205" s="175">
        <v>0</v>
      </c>
      <c r="T205" s="176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77" t="s">
        <v>163</v>
      </c>
      <c r="AT205" s="177" t="s">
        <v>159</v>
      </c>
      <c r="AU205" s="177" t="s">
        <v>84</v>
      </c>
      <c r="AY205" s="17" t="s">
        <v>158</v>
      </c>
      <c r="BE205" s="178">
        <f>IF(N205="základní",J205,0)</f>
        <v>0</v>
      </c>
      <c r="BF205" s="178">
        <f>IF(N205="snížená",J205,0)</f>
        <v>0</v>
      </c>
      <c r="BG205" s="178">
        <f>IF(N205="zákl. přenesená",J205,0)</f>
        <v>0</v>
      </c>
      <c r="BH205" s="178">
        <f>IF(N205="sníž. přenesená",J205,0)</f>
        <v>0</v>
      </c>
      <c r="BI205" s="178">
        <f>IF(N205="nulová",J205,0)</f>
        <v>0</v>
      </c>
      <c r="BJ205" s="17" t="s">
        <v>84</v>
      </c>
      <c r="BK205" s="178">
        <f>ROUND(I205*H205,2)</f>
        <v>0</v>
      </c>
      <c r="BL205" s="17" t="s">
        <v>163</v>
      </c>
      <c r="BM205" s="177" t="s">
        <v>263</v>
      </c>
    </row>
    <row r="206" s="2" customFormat="1" ht="16.5" customHeight="1">
      <c r="A206" s="36"/>
      <c r="B206" s="164"/>
      <c r="C206" s="165" t="s">
        <v>208</v>
      </c>
      <c r="D206" s="165" t="s">
        <v>159</v>
      </c>
      <c r="E206" s="166" t="s">
        <v>883</v>
      </c>
      <c r="F206" s="167" t="s">
        <v>884</v>
      </c>
      <c r="G206" s="168" t="s">
        <v>247</v>
      </c>
      <c r="H206" s="169">
        <v>49</v>
      </c>
      <c r="I206" s="170"/>
      <c r="J206" s="171">
        <f>ROUND(I206*H206,2)</f>
        <v>0</v>
      </c>
      <c r="K206" s="172"/>
      <c r="L206" s="37"/>
      <c r="M206" s="173" t="s">
        <v>1</v>
      </c>
      <c r="N206" s="174" t="s">
        <v>42</v>
      </c>
      <c r="O206" s="75"/>
      <c r="P206" s="175">
        <f>O206*H206</f>
        <v>0</v>
      </c>
      <c r="Q206" s="175">
        <v>0</v>
      </c>
      <c r="R206" s="175">
        <f>Q206*H206</f>
        <v>0</v>
      </c>
      <c r="S206" s="175">
        <v>0</v>
      </c>
      <c r="T206" s="176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77" t="s">
        <v>163</v>
      </c>
      <c r="AT206" s="177" t="s">
        <v>159</v>
      </c>
      <c r="AU206" s="177" t="s">
        <v>84</v>
      </c>
      <c r="AY206" s="17" t="s">
        <v>158</v>
      </c>
      <c r="BE206" s="178">
        <f>IF(N206="základní",J206,0)</f>
        <v>0</v>
      </c>
      <c r="BF206" s="178">
        <f>IF(N206="snížená",J206,0)</f>
        <v>0</v>
      </c>
      <c r="BG206" s="178">
        <f>IF(N206="zákl. přenesená",J206,0)</f>
        <v>0</v>
      </c>
      <c r="BH206" s="178">
        <f>IF(N206="sníž. přenesená",J206,0)</f>
        <v>0</v>
      </c>
      <c r="BI206" s="178">
        <f>IF(N206="nulová",J206,0)</f>
        <v>0</v>
      </c>
      <c r="BJ206" s="17" t="s">
        <v>84</v>
      </c>
      <c r="BK206" s="178">
        <f>ROUND(I206*H206,2)</f>
        <v>0</v>
      </c>
      <c r="BL206" s="17" t="s">
        <v>163</v>
      </c>
      <c r="BM206" s="177" t="s">
        <v>266</v>
      </c>
    </row>
    <row r="207" s="2" customFormat="1" ht="21.75" customHeight="1">
      <c r="A207" s="36"/>
      <c r="B207" s="164"/>
      <c r="C207" s="165" t="s">
        <v>268</v>
      </c>
      <c r="D207" s="165" t="s">
        <v>159</v>
      </c>
      <c r="E207" s="166" t="s">
        <v>1002</v>
      </c>
      <c r="F207" s="167" t="s">
        <v>1003</v>
      </c>
      <c r="G207" s="168" t="s">
        <v>162</v>
      </c>
      <c r="H207" s="169">
        <v>0.44800000000000001</v>
      </c>
      <c r="I207" s="170"/>
      <c r="J207" s="171">
        <f>ROUND(I207*H207,2)</f>
        <v>0</v>
      </c>
      <c r="K207" s="172"/>
      <c r="L207" s="37"/>
      <c r="M207" s="173" t="s">
        <v>1</v>
      </c>
      <c r="N207" s="174" t="s">
        <v>42</v>
      </c>
      <c r="O207" s="75"/>
      <c r="P207" s="175">
        <f>O207*H207</f>
        <v>0</v>
      </c>
      <c r="Q207" s="175">
        <v>0</v>
      </c>
      <c r="R207" s="175">
        <f>Q207*H207</f>
        <v>0</v>
      </c>
      <c r="S207" s="175">
        <v>0</v>
      </c>
      <c r="T207" s="176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77" t="s">
        <v>163</v>
      </c>
      <c r="AT207" s="177" t="s">
        <v>159</v>
      </c>
      <c r="AU207" s="177" t="s">
        <v>84</v>
      </c>
      <c r="AY207" s="17" t="s">
        <v>158</v>
      </c>
      <c r="BE207" s="178">
        <f>IF(N207="základní",J207,0)</f>
        <v>0</v>
      </c>
      <c r="BF207" s="178">
        <f>IF(N207="snížená",J207,0)</f>
        <v>0</v>
      </c>
      <c r="BG207" s="178">
        <f>IF(N207="zákl. přenesená",J207,0)</f>
        <v>0</v>
      </c>
      <c r="BH207" s="178">
        <f>IF(N207="sníž. přenesená",J207,0)</f>
        <v>0</v>
      </c>
      <c r="BI207" s="178">
        <f>IF(N207="nulová",J207,0)</f>
        <v>0</v>
      </c>
      <c r="BJ207" s="17" t="s">
        <v>84</v>
      </c>
      <c r="BK207" s="178">
        <f>ROUND(I207*H207,2)</f>
        <v>0</v>
      </c>
      <c r="BL207" s="17" t="s">
        <v>163</v>
      </c>
      <c r="BM207" s="177" t="s">
        <v>271</v>
      </c>
    </row>
    <row r="208" s="12" customFormat="1">
      <c r="A208" s="12"/>
      <c r="B208" s="179"/>
      <c r="C208" s="12"/>
      <c r="D208" s="180" t="s">
        <v>164</v>
      </c>
      <c r="E208" s="181" t="s">
        <v>1</v>
      </c>
      <c r="F208" s="182" t="s">
        <v>1004</v>
      </c>
      <c r="G208" s="12"/>
      <c r="H208" s="183">
        <v>0.44800000000000012</v>
      </c>
      <c r="I208" s="184"/>
      <c r="J208" s="12"/>
      <c r="K208" s="12"/>
      <c r="L208" s="179"/>
      <c r="M208" s="185"/>
      <c r="N208" s="186"/>
      <c r="O208" s="186"/>
      <c r="P208" s="186"/>
      <c r="Q208" s="186"/>
      <c r="R208" s="186"/>
      <c r="S208" s="186"/>
      <c r="T208" s="187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T208" s="181" t="s">
        <v>164</v>
      </c>
      <c r="AU208" s="181" t="s">
        <v>84</v>
      </c>
      <c r="AV208" s="12" t="s">
        <v>86</v>
      </c>
      <c r="AW208" s="12" t="s">
        <v>34</v>
      </c>
      <c r="AX208" s="12" t="s">
        <v>77</v>
      </c>
      <c r="AY208" s="181" t="s">
        <v>158</v>
      </c>
    </row>
    <row r="209" s="13" customFormat="1">
      <c r="A209" s="13"/>
      <c r="B209" s="188"/>
      <c r="C209" s="13"/>
      <c r="D209" s="180" t="s">
        <v>164</v>
      </c>
      <c r="E209" s="189" t="s">
        <v>1</v>
      </c>
      <c r="F209" s="190" t="s">
        <v>166</v>
      </c>
      <c r="G209" s="13"/>
      <c r="H209" s="191">
        <v>0.44800000000000012</v>
      </c>
      <c r="I209" s="192"/>
      <c r="J209" s="13"/>
      <c r="K209" s="13"/>
      <c r="L209" s="188"/>
      <c r="M209" s="193"/>
      <c r="N209" s="194"/>
      <c r="O209" s="194"/>
      <c r="P209" s="194"/>
      <c r="Q209" s="194"/>
      <c r="R209" s="194"/>
      <c r="S209" s="194"/>
      <c r="T209" s="19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89" t="s">
        <v>164</v>
      </c>
      <c r="AU209" s="189" t="s">
        <v>84</v>
      </c>
      <c r="AV209" s="13" t="s">
        <v>163</v>
      </c>
      <c r="AW209" s="13" t="s">
        <v>34</v>
      </c>
      <c r="AX209" s="13" t="s">
        <v>84</v>
      </c>
      <c r="AY209" s="189" t="s">
        <v>158</v>
      </c>
    </row>
    <row r="210" s="2" customFormat="1" ht="16.5" customHeight="1">
      <c r="A210" s="36"/>
      <c r="B210" s="164"/>
      <c r="C210" s="165" t="s">
        <v>213</v>
      </c>
      <c r="D210" s="165" t="s">
        <v>159</v>
      </c>
      <c r="E210" s="166" t="s">
        <v>889</v>
      </c>
      <c r="F210" s="167" t="s">
        <v>890</v>
      </c>
      <c r="G210" s="168" t="s">
        <v>247</v>
      </c>
      <c r="H210" s="169">
        <v>46</v>
      </c>
      <c r="I210" s="170"/>
      <c r="J210" s="171">
        <f>ROUND(I210*H210,2)</f>
        <v>0</v>
      </c>
      <c r="K210" s="172"/>
      <c r="L210" s="37"/>
      <c r="M210" s="173" t="s">
        <v>1</v>
      </c>
      <c r="N210" s="174" t="s">
        <v>42</v>
      </c>
      <c r="O210" s="75"/>
      <c r="P210" s="175">
        <f>O210*H210</f>
        <v>0</v>
      </c>
      <c r="Q210" s="175">
        <v>0</v>
      </c>
      <c r="R210" s="175">
        <f>Q210*H210</f>
        <v>0</v>
      </c>
      <c r="S210" s="175">
        <v>0</v>
      </c>
      <c r="T210" s="176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77" t="s">
        <v>163</v>
      </c>
      <c r="AT210" s="177" t="s">
        <v>159</v>
      </c>
      <c r="AU210" s="177" t="s">
        <v>84</v>
      </c>
      <c r="AY210" s="17" t="s">
        <v>158</v>
      </c>
      <c r="BE210" s="178">
        <f>IF(N210="základní",J210,0)</f>
        <v>0</v>
      </c>
      <c r="BF210" s="178">
        <f>IF(N210="snížená",J210,0)</f>
        <v>0</v>
      </c>
      <c r="BG210" s="178">
        <f>IF(N210="zákl. přenesená",J210,0)</f>
        <v>0</v>
      </c>
      <c r="BH210" s="178">
        <f>IF(N210="sníž. přenesená",J210,0)</f>
        <v>0</v>
      </c>
      <c r="BI210" s="178">
        <f>IF(N210="nulová",J210,0)</f>
        <v>0</v>
      </c>
      <c r="BJ210" s="17" t="s">
        <v>84</v>
      </c>
      <c r="BK210" s="178">
        <f>ROUND(I210*H210,2)</f>
        <v>0</v>
      </c>
      <c r="BL210" s="17" t="s">
        <v>163</v>
      </c>
      <c r="BM210" s="177" t="s">
        <v>277</v>
      </c>
    </row>
    <row r="211" s="2" customFormat="1" ht="33" customHeight="1">
      <c r="A211" s="36"/>
      <c r="B211" s="164"/>
      <c r="C211" s="165" t="s">
        <v>279</v>
      </c>
      <c r="D211" s="165" t="s">
        <v>159</v>
      </c>
      <c r="E211" s="166" t="s">
        <v>893</v>
      </c>
      <c r="F211" s="167" t="s">
        <v>894</v>
      </c>
      <c r="G211" s="168" t="s">
        <v>252</v>
      </c>
      <c r="H211" s="169">
        <v>1</v>
      </c>
      <c r="I211" s="170"/>
      <c r="J211" s="171">
        <f>ROUND(I211*H211,2)</f>
        <v>0</v>
      </c>
      <c r="K211" s="172"/>
      <c r="L211" s="37"/>
      <c r="M211" s="173" t="s">
        <v>1</v>
      </c>
      <c r="N211" s="174" t="s">
        <v>42</v>
      </c>
      <c r="O211" s="75"/>
      <c r="P211" s="175">
        <f>O211*H211</f>
        <v>0</v>
      </c>
      <c r="Q211" s="175">
        <v>0</v>
      </c>
      <c r="R211" s="175">
        <f>Q211*H211</f>
        <v>0</v>
      </c>
      <c r="S211" s="175">
        <v>0</v>
      </c>
      <c r="T211" s="176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77" t="s">
        <v>163</v>
      </c>
      <c r="AT211" s="177" t="s">
        <v>159</v>
      </c>
      <c r="AU211" s="177" t="s">
        <v>84</v>
      </c>
      <c r="AY211" s="17" t="s">
        <v>158</v>
      </c>
      <c r="BE211" s="178">
        <f>IF(N211="základní",J211,0)</f>
        <v>0</v>
      </c>
      <c r="BF211" s="178">
        <f>IF(N211="snížená",J211,0)</f>
        <v>0</v>
      </c>
      <c r="BG211" s="178">
        <f>IF(N211="zákl. přenesená",J211,0)</f>
        <v>0</v>
      </c>
      <c r="BH211" s="178">
        <f>IF(N211="sníž. přenesená",J211,0)</f>
        <v>0</v>
      </c>
      <c r="BI211" s="178">
        <f>IF(N211="nulová",J211,0)</f>
        <v>0</v>
      </c>
      <c r="BJ211" s="17" t="s">
        <v>84</v>
      </c>
      <c r="BK211" s="178">
        <f>ROUND(I211*H211,2)</f>
        <v>0</v>
      </c>
      <c r="BL211" s="17" t="s">
        <v>163</v>
      </c>
      <c r="BM211" s="177" t="s">
        <v>282</v>
      </c>
    </row>
    <row r="212" s="2" customFormat="1" ht="16.5" customHeight="1">
      <c r="A212" s="36"/>
      <c r="B212" s="164"/>
      <c r="C212" s="165" t="s">
        <v>218</v>
      </c>
      <c r="D212" s="165" t="s">
        <v>159</v>
      </c>
      <c r="E212" s="166" t="s">
        <v>897</v>
      </c>
      <c r="F212" s="167" t="s">
        <v>898</v>
      </c>
      <c r="G212" s="168" t="s">
        <v>252</v>
      </c>
      <c r="H212" s="169">
        <v>1</v>
      </c>
      <c r="I212" s="170"/>
      <c r="J212" s="171">
        <f>ROUND(I212*H212,2)</f>
        <v>0</v>
      </c>
      <c r="K212" s="172"/>
      <c r="L212" s="37"/>
      <c r="M212" s="173" t="s">
        <v>1</v>
      </c>
      <c r="N212" s="174" t="s">
        <v>42</v>
      </c>
      <c r="O212" s="75"/>
      <c r="P212" s="175">
        <f>O212*H212</f>
        <v>0</v>
      </c>
      <c r="Q212" s="175">
        <v>0</v>
      </c>
      <c r="R212" s="175">
        <f>Q212*H212</f>
        <v>0</v>
      </c>
      <c r="S212" s="175">
        <v>0</v>
      </c>
      <c r="T212" s="176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77" t="s">
        <v>163</v>
      </c>
      <c r="AT212" s="177" t="s">
        <v>159</v>
      </c>
      <c r="AU212" s="177" t="s">
        <v>84</v>
      </c>
      <c r="AY212" s="17" t="s">
        <v>158</v>
      </c>
      <c r="BE212" s="178">
        <f>IF(N212="základní",J212,0)</f>
        <v>0</v>
      </c>
      <c r="BF212" s="178">
        <f>IF(N212="snížená",J212,0)</f>
        <v>0</v>
      </c>
      <c r="BG212" s="178">
        <f>IF(N212="zákl. přenesená",J212,0)</f>
        <v>0</v>
      </c>
      <c r="BH212" s="178">
        <f>IF(N212="sníž. přenesená",J212,0)</f>
        <v>0</v>
      </c>
      <c r="BI212" s="178">
        <f>IF(N212="nulová",J212,0)</f>
        <v>0</v>
      </c>
      <c r="BJ212" s="17" t="s">
        <v>84</v>
      </c>
      <c r="BK212" s="178">
        <f>ROUND(I212*H212,2)</f>
        <v>0</v>
      </c>
      <c r="BL212" s="17" t="s">
        <v>163</v>
      </c>
      <c r="BM212" s="177" t="s">
        <v>288</v>
      </c>
    </row>
    <row r="213" s="2" customFormat="1" ht="24.15" customHeight="1">
      <c r="A213" s="36"/>
      <c r="B213" s="164"/>
      <c r="C213" s="165" t="s">
        <v>290</v>
      </c>
      <c r="D213" s="165" t="s">
        <v>159</v>
      </c>
      <c r="E213" s="166" t="s">
        <v>1005</v>
      </c>
      <c r="F213" s="167" t="s">
        <v>1006</v>
      </c>
      <c r="G213" s="168" t="s">
        <v>252</v>
      </c>
      <c r="H213" s="169">
        <v>7.21</v>
      </c>
      <c r="I213" s="170"/>
      <c r="J213" s="171">
        <f>ROUND(I213*H213,2)</f>
        <v>0</v>
      </c>
      <c r="K213" s="172"/>
      <c r="L213" s="37"/>
      <c r="M213" s="173" t="s">
        <v>1</v>
      </c>
      <c r="N213" s="174" t="s">
        <v>42</v>
      </c>
      <c r="O213" s="75"/>
      <c r="P213" s="175">
        <f>O213*H213</f>
        <v>0</v>
      </c>
      <c r="Q213" s="175">
        <v>0</v>
      </c>
      <c r="R213" s="175">
        <f>Q213*H213</f>
        <v>0</v>
      </c>
      <c r="S213" s="175">
        <v>0</v>
      </c>
      <c r="T213" s="176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77" t="s">
        <v>163</v>
      </c>
      <c r="AT213" s="177" t="s">
        <v>159</v>
      </c>
      <c r="AU213" s="177" t="s">
        <v>84</v>
      </c>
      <c r="AY213" s="17" t="s">
        <v>158</v>
      </c>
      <c r="BE213" s="178">
        <f>IF(N213="základní",J213,0)</f>
        <v>0</v>
      </c>
      <c r="BF213" s="178">
        <f>IF(N213="snížená",J213,0)</f>
        <v>0</v>
      </c>
      <c r="BG213" s="178">
        <f>IF(N213="zákl. přenesená",J213,0)</f>
        <v>0</v>
      </c>
      <c r="BH213" s="178">
        <f>IF(N213="sníž. přenesená",J213,0)</f>
        <v>0</v>
      </c>
      <c r="BI213" s="178">
        <f>IF(N213="nulová",J213,0)</f>
        <v>0</v>
      </c>
      <c r="BJ213" s="17" t="s">
        <v>84</v>
      </c>
      <c r="BK213" s="178">
        <f>ROUND(I213*H213,2)</f>
        <v>0</v>
      </c>
      <c r="BL213" s="17" t="s">
        <v>163</v>
      </c>
      <c r="BM213" s="177" t="s">
        <v>293</v>
      </c>
    </row>
    <row r="214" s="2" customFormat="1" ht="24.15" customHeight="1">
      <c r="A214" s="36"/>
      <c r="B214" s="164"/>
      <c r="C214" s="165" t="s">
        <v>223</v>
      </c>
      <c r="D214" s="165" t="s">
        <v>159</v>
      </c>
      <c r="E214" s="166" t="s">
        <v>1007</v>
      </c>
      <c r="F214" s="167" t="s">
        <v>1008</v>
      </c>
      <c r="G214" s="168" t="s">
        <v>252</v>
      </c>
      <c r="H214" s="169">
        <v>4.1200000000000001</v>
      </c>
      <c r="I214" s="170"/>
      <c r="J214" s="171">
        <f>ROUND(I214*H214,2)</f>
        <v>0</v>
      </c>
      <c r="K214" s="172"/>
      <c r="L214" s="37"/>
      <c r="M214" s="173" t="s">
        <v>1</v>
      </c>
      <c r="N214" s="174" t="s">
        <v>42</v>
      </c>
      <c r="O214" s="75"/>
      <c r="P214" s="175">
        <f>O214*H214</f>
        <v>0</v>
      </c>
      <c r="Q214" s="175">
        <v>0</v>
      </c>
      <c r="R214" s="175">
        <f>Q214*H214</f>
        <v>0</v>
      </c>
      <c r="S214" s="175">
        <v>0</v>
      </c>
      <c r="T214" s="176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77" t="s">
        <v>163</v>
      </c>
      <c r="AT214" s="177" t="s">
        <v>159</v>
      </c>
      <c r="AU214" s="177" t="s">
        <v>84</v>
      </c>
      <c r="AY214" s="17" t="s">
        <v>158</v>
      </c>
      <c r="BE214" s="178">
        <f>IF(N214="základní",J214,0)</f>
        <v>0</v>
      </c>
      <c r="BF214" s="178">
        <f>IF(N214="snížená",J214,0)</f>
        <v>0</v>
      </c>
      <c r="BG214" s="178">
        <f>IF(N214="zákl. přenesená",J214,0)</f>
        <v>0</v>
      </c>
      <c r="BH214" s="178">
        <f>IF(N214="sníž. přenesená",J214,0)</f>
        <v>0</v>
      </c>
      <c r="BI214" s="178">
        <f>IF(N214="nulová",J214,0)</f>
        <v>0</v>
      </c>
      <c r="BJ214" s="17" t="s">
        <v>84</v>
      </c>
      <c r="BK214" s="178">
        <f>ROUND(I214*H214,2)</f>
        <v>0</v>
      </c>
      <c r="BL214" s="17" t="s">
        <v>163</v>
      </c>
      <c r="BM214" s="177" t="s">
        <v>296</v>
      </c>
    </row>
    <row r="215" s="2" customFormat="1" ht="24.15" customHeight="1">
      <c r="A215" s="36"/>
      <c r="B215" s="164"/>
      <c r="C215" s="165" t="s">
        <v>300</v>
      </c>
      <c r="D215" s="165" t="s">
        <v>159</v>
      </c>
      <c r="E215" s="166" t="s">
        <v>1009</v>
      </c>
      <c r="F215" s="167" t="s">
        <v>1010</v>
      </c>
      <c r="G215" s="168" t="s">
        <v>252</v>
      </c>
      <c r="H215" s="169">
        <v>5.1500000000000004</v>
      </c>
      <c r="I215" s="170"/>
      <c r="J215" s="171">
        <f>ROUND(I215*H215,2)</f>
        <v>0</v>
      </c>
      <c r="K215" s="172"/>
      <c r="L215" s="37"/>
      <c r="M215" s="173" t="s">
        <v>1</v>
      </c>
      <c r="N215" s="174" t="s">
        <v>42</v>
      </c>
      <c r="O215" s="75"/>
      <c r="P215" s="175">
        <f>O215*H215</f>
        <v>0</v>
      </c>
      <c r="Q215" s="175">
        <v>0</v>
      </c>
      <c r="R215" s="175">
        <f>Q215*H215</f>
        <v>0</v>
      </c>
      <c r="S215" s="175">
        <v>0</v>
      </c>
      <c r="T215" s="176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77" t="s">
        <v>163</v>
      </c>
      <c r="AT215" s="177" t="s">
        <v>159</v>
      </c>
      <c r="AU215" s="177" t="s">
        <v>84</v>
      </c>
      <c r="AY215" s="17" t="s">
        <v>158</v>
      </c>
      <c r="BE215" s="178">
        <f>IF(N215="základní",J215,0)</f>
        <v>0</v>
      </c>
      <c r="BF215" s="178">
        <f>IF(N215="snížená",J215,0)</f>
        <v>0</v>
      </c>
      <c r="BG215" s="178">
        <f>IF(N215="zákl. přenesená",J215,0)</f>
        <v>0</v>
      </c>
      <c r="BH215" s="178">
        <f>IF(N215="sníž. přenesená",J215,0)</f>
        <v>0</v>
      </c>
      <c r="BI215" s="178">
        <f>IF(N215="nulová",J215,0)</f>
        <v>0</v>
      </c>
      <c r="BJ215" s="17" t="s">
        <v>84</v>
      </c>
      <c r="BK215" s="178">
        <f>ROUND(I215*H215,2)</f>
        <v>0</v>
      </c>
      <c r="BL215" s="17" t="s">
        <v>163</v>
      </c>
      <c r="BM215" s="177" t="s">
        <v>273</v>
      </c>
    </row>
    <row r="216" s="2" customFormat="1" ht="21.75" customHeight="1">
      <c r="A216" s="36"/>
      <c r="B216" s="164"/>
      <c r="C216" s="165" t="s">
        <v>228</v>
      </c>
      <c r="D216" s="165" t="s">
        <v>159</v>
      </c>
      <c r="E216" s="166" t="s">
        <v>905</v>
      </c>
      <c r="F216" s="167" t="s">
        <v>906</v>
      </c>
      <c r="G216" s="168" t="s">
        <v>252</v>
      </c>
      <c r="H216" s="169">
        <v>3.0899999999999999</v>
      </c>
      <c r="I216" s="170"/>
      <c r="J216" s="171">
        <f>ROUND(I216*H216,2)</f>
        <v>0</v>
      </c>
      <c r="K216" s="172"/>
      <c r="L216" s="37"/>
      <c r="M216" s="173" t="s">
        <v>1</v>
      </c>
      <c r="N216" s="174" t="s">
        <v>42</v>
      </c>
      <c r="O216" s="75"/>
      <c r="P216" s="175">
        <f>O216*H216</f>
        <v>0</v>
      </c>
      <c r="Q216" s="175">
        <v>0</v>
      </c>
      <c r="R216" s="175">
        <f>Q216*H216</f>
        <v>0</v>
      </c>
      <c r="S216" s="175">
        <v>0</v>
      </c>
      <c r="T216" s="176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77" t="s">
        <v>163</v>
      </c>
      <c r="AT216" s="177" t="s">
        <v>159</v>
      </c>
      <c r="AU216" s="177" t="s">
        <v>84</v>
      </c>
      <c r="AY216" s="17" t="s">
        <v>158</v>
      </c>
      <c r="BE216" s="178">
        <f>IF(N216="základní",J216,0)</f>
        <v>0</v>
      </c>
      <c r="BF216" s="178">
        <f>IF(N216="snížená",J216,0)</f>
        <v>0</v>
      </c>
      <c r="BG216" s="178">
        <f>IF(N216="zákl. přenesená",J216,0)</f>
        <v>0</v>
      </c>
      <c r="BH216" s="178">
        <f>IF(N216="sníž. přenesená",J216,0)</f>
        <v>0</v>
      </c>
      <c r="BI216" s="178">
        <f>IF(N216="nulová",J216,0)</f>
        <v>0</v>
      </c>
      <c r="BJ216" s="17" t="s">
        <v>84</v>
      </c>
      <c r="BK216" s="178">
        <f>ROUND(I216*H216,2)</f>
        <v>0</v>
      </c>
      <c r="BL216" s="17" t="s">
        <v>163</v>
      </c>
      <c r="BM216" s="177" t="s">
        <v>305</v>
      </c>
    </row>
    <row r="217" s="2" customFormat="1" ht="21.75" customHeight="1">
      <c r="A217" s="36"/>
      <c r="B217" s="164"/>
      <c r="C217" s="165" t="s">
        <v>309</v>
      </c>
      <c r="D217" s="165" t="s">
        <v>159</v>
      </c>
      <c r="E217" s="166" t="s">
        <v>1011</v>
      </c>
      <c r="F217" s="167" t="s">
        <v>1012</v>
      </c>
      <c r="G217" s="168" t="s">
        <v>252</v>
      </c>
      <c r="H217" s="169">
        <v>1.03</v>
      </c>
      <c r="I217" s="170"/>
      <c r="J217" s="171">
        <f>ROUND(I217*H217,2)</f>
        <v>0</v>
      </c>
      <c r="K217" s="172"/>
      <c r="L217" s="37"/>
      <c r="M217" s="173" t="s">
        <v>1</v>
      </c>
      <c r="N217" s="174" t="s">
        <v>42</v>
      </c>
      <c r="O217" s="75"/>
      <c r="P217" s="175">
        <f>O217*H217</f>
        <v>0</v>
      </c>
      <c r="Q217" s="175">
        <v>0</v>
      </c>
      <c r="R217" s="175">
        <f>Q217*H217</f>
        <v>0</v>
      </c>
      <c r="S217" s="175">
        <v>0</v>
      </c>
      <c r="T217" s="176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77" t="s">
        <v>163</v>
      </c>
      <c r="AT217" s="177" t="s">
        <v>159</v>
      </c>
      <c r="AU217" s="177" t="s">
        <v>84</v>
      </c>
      <c r="AY217" s="17" t="s">
        <v>158</v>
      </c>
      <c r="BE217" s="178">
        <f>IF(N217="základní",J217,0)</f>
        <v>0</v>
      </c>
      <c r="BF217" s="178">
        <f>IF(N217="snížená",J217,0)</f>
        <v>0</v>
      </c>
      <c r="BG217" s="178">
        <f>IF(N217="zákl. přenesená",J217,0)</f>
        <v>0</v>
      </c>
      <c r="BH217" s="178">
        <f>IF(N217="sníž. přenesená",J217,0)</f>
        <v>0</v>
      </c>
      <c r="BI217" s="178">
        <f>IF(N217="nulová",J217,0)</f>
        <v>0</v>
      </c>
      <c r="BJ217" s="17" t="s">
        <v>84</v>
      </c>
      <c r="BK217" s="178">
        <f>ROUND(I217*H217,2)</f>
        <v>0</v>
      </c>
      <c r="BL217" s="17" t="s">
        <v>163</v>
      </c>
      <c r="BM217" s="177" t="s">
        <v>312</v>
      </c>
    </row>
    <row r="218" s="2" customFormat="1" ht="21.75" customHeight="1">
      <c r="A218" s="36"/>
      <c r="B218" s="164"/>
      <c r="C218" s="165" t="s">
        <v>234</v>
      </c>
      <c r="D218" s="165" t="s">
        <v>159</v>
      </c>
      <c r="E218" s="166" t="s">
        <v>907</v>
      </c>
      <c r="F218" s="167" t="s">
        <v>908</v>
      </c>
      <c r="G218" s="168" t="s">
        <v>252</v>
      </c>
      <c r="H218" s="169">
        <v>1.03</v>
      </c>
      <c r="I218" s="170"/>
      <c r="J218" s="171">
        <f>ROUND(I218*H218,2)</f>
        <v>0</v>
      </c>
      <c r="K218" s="172"/>
      <c r="L218" s="37"/>
      <c r="M218" s="173" t="s">
        <v>1</v>
      </c>
      <c r="N218" s="174" t="s">
        <v>42</v>
      </c>
      <c r="O218" s="75"/>
      <c r="P218" s="175">
        <f>O218*H218</f>
        <v>0</v>
      </c>
      <c r="Q218" s="175">
        <v>0</v>
      </c>
      <c r="R218" s="175">
        <f>Q218*H218</f>
        <v>0</v>
      </c>
      <c r="S218" s="175">
        <v>0</v>
      </c>
      <c r="T218" s="176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77" t="s">
        <v>163</v>
      </c>
      <c r="AT218" s="177" t="s">
        <v>159</v>
      </c>
      <c r="AU218" s="177" t="s">
        <v>84</v>
      </c>
      <c r="AY218" s="17" t="s">
        <v>158</v>
      </c>
      <c r="BE218" s="178">
        <f>IF(N218="základní",J218,0)</f>
        <v>0</v>
      </c>
      <c r="BF218" s="178">
        <f>IF(N218="snížená",J218,0)</f>
        <v>0</v>
      </c>
      <c r="BG218" s="178">
        <f>IF(N218="zákl. přenesená",J218,0)</f>
        <v>0</v>
      </c>
      <c r="BH218" s="178">
        <f>IF(N218="sníž. přenesená",J218,0)</f>
        <v>0</v>
      </c>
      <c r="BI218" s="178">
        <f>IF(N218="nulová",J218,0)</f>
        <v>0</v>
      </c>
      <c r="BJ218" s="17" t="s">
        <v>84</v>
      </c>
      <c r="BK218" s="178">
        <f>ROUND(I218*H218,2)</f>
        <v>0</v>
      </c>
      <c r="BL218" s="17" t="s">
        <v>163</v>
      </c>
      <c r="BM218" s="177" t="s">
        <v>318</v>
      </c>
    </row>
    <row r="219" s="2" customFormat="1" ht="16.5" customHeight="1">
      <c r="A219" s="36"/>
      <c r="B219" s="164"/>
      <c r="C219" s="165" t="s">
        <v>320</v>
      </c>
      <c r="D219" s="165" t="s">
        <v>159</v>
      </c>
      <c r="E219" s="166" t="s">
        <v>1013</v>
      </c>
      <c r="F219" s="167" t="s">
        <v>1014</v>
      </c>
      <c r="G219" s="168" t="s">
        <v>252</v>
      </c>
      <c r="H219" s="169">
        <v>1.0149999999999999</v>
      </c>
      <c r="I219" s="170"/>
      <c r="J219" s="171">
        <f>ROUND(I219*H219,2)</f>
        <v>0</v>
      </c>
      <c r="K219" s="172"/>
      <c r="L219" s="37"/>
      <c r="M219" s="173" t="s">
        <v>1</v>
      </c>
      <c r="N219" s="174" t="s">
        <v>42</v>
      </c>
      <c r="O219" s="75"/>
      <c r="P219" s="175">
        <f>O219*H219</f>
        <v>0</v>
      </c>
      <c r="Q219" s="175">
        <v>0</v>
      </c>
      <c r="R219" s="175">
        <f>Q219*H219</f>
        <v>0</v>
      </c>
      <c r="S219" s="175">
        <v>0</v>
      </c>
      <c r="T219" s="176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177" t="s">
        <v>163</v>
      </c>
      <c r="AT219" s="177" t="s">
        <v>159</v>
      </c>
      <c r="AU219" s="177" t="s">
        <v>84</v>
      </c>
      <c r="AY219" s="17" t="s">
        <v>158</v>
      </c>
      <c r="BE219" s="178">
        <f>IF(N219="základní",J219,0)</f>
        <v>0</v>
      </c>
      <c r="BF219" s="178">
        <f>IF(N219="snížená",J219,0)</f>
        <v>0</v>
      </c>
      <c r="BG219" s="178">
        <f>IF(N219="zákl. přenesená",J219,0)</f>
        <v>0</v>
      </c>
      <c r="BH219" s="178">
        <f>IF(N219="sníž. přenesená",J219,0)</f>
        <v>0</v>
      </c>
      <c r="BI219" s="178">
        <f>IF(N219="nulová",J219,0)</f>
        <v>0</v>
      </c>
      <c r="BJ219" s="17" t="s">
        <v>84</v>
      </c>
      <c r="BK219" s="178">
        <f>ROUND(I219*H219,2)</f>
        <v>0</v>
      </c>
      <c r="BL219" s="17" t="s">
        <v>163</v>
      </c>
      <c r="BM219" s="177" t="s">
        <v>323</v>
      </c>
    </row>
    <row r="220" s="2" customFormat="1" ht="16.5" customHeight="1">
      <c r="A220" s="36"/>
      <c r="B220" s="164"/>
      <c r="C220" s="165" t="s">
        <v>238</v>
      </c>
      <c r="D220" s="165" t="s">
        <v>159</v>
      </c>
      <c r="E220" s="166" t="s">
        <v>1015</v>
      </c>
      <c r="F220" s="167" t="s">
        <v>1016</v>
      </c>
      <c r="G220" s="168" t="s">
        <v>252</v>
      </c>
      <c r="H220" s="169">
        <v>7.1050000000000004</v>
      </c>
      <c r="I220" s="170"/>
      <c r="J220" s="171">
        <f>ROUND(I220*H220,2)</f>
        <v>0</v>
      </c>
      <c r="K220" s="172"/>
      <c r="L220" s="37"/>
      <c r="M220" s="173" t="s">
        <v>1</v>
      </c>
      <c r="N220" s="174" t="s">
        <v>42</v>
      </c>
      <c r="O220" s="75"/>
      <c r="P220" s="175">
        <f>O220*H220</f>
        <v>0</v>
      </c>
      <c r="Q220" s="175">
        <v>0</v>
      </c>
      <c r="R220" s="175">
        <f>Q220*H220</f>
        <v>0</v>
      </c>
      <c r="S220" s="175">
        <v>0</v>
      </c>
      <c r="T220" s="176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77" t="s">
        <v>163</v>
      </c>
      <c r="AT220" s="177" t="s">
        <v>159</v>
      </c>
      <c r="AU220" s="177" t="s">
        <v>84</v>
      </c>
      <c r="AY220" s="17" t="s">
        <v>158</v>
      </c>
      <c r="BE220" s="178">
        <f>IF(N220="základní",J220,0)</f>
        <v>0</v>
      </c>
      <c r="BF220" s="178">
        <f>IF(N220="snížená",J220,0)</f>
        <v>0</v>
      </c>
      <c r="BG220" s="178">
        <f>IF(N220="zákl. přenesená",J220,0)</f>
        <v>0</v>
      </c>
      <c r="BH220" s="178">
        <f>IF(N220="sníž. přenesená",J220,0)</f>
        <v>0</v>
      </c>
      <c r="BI220" s="178">
        <f>IF(N220="nulová",J220,0)</f>
        <v>0</v>
      </c>
      <c r="BJ220" s="17" t="s">
        <v>84</v>
      </c>
      <c r="BK220" s="178">
        <f>ROUND(I220*H220,2)</f>
        <v>0</v>
      </c>
      <c r="BL220" s="17" t="s">
        <v>163</v>
      </c>
      <c r="BM220" s="177" t="s">
        <v>329</v>
      </c>
    </row>
    <row r="221" s="2" customFormat="1" ht="16.5" customHeight="1">
      <c r="A221" s="36"/>
      <c r="B221" s="164"/>
      <c r="C221" s="165" t="s">
        <v>331</v>
      </c>
      <c r="D221" s="165" t="s">
        <v>159</v>
      </c>
      <c r="E221" s="166" t="s">
        <v>1017</v>
      </c>
      <c r="F221" s="167" t="s">
        <v>1018</v>
      </c>
      <c r="G221" s="168" t="s">
        <v>252</v>
      </c>
      <c r="H221" s="169">
        <v>1.0149999999999999</v>
      </c>
      <c r="I221" s="170"/>
      <c r="J221" s="171">
        <f>ROUND(I221*H221,2)</f>
        <v>0</v>
      </c>
      <c r="K221" s="172"/>
      <c r="L221" s="37"/>
      <c r="M221" s="173" t="s">
        <v>1</v>
      </c>
      <c r="N221" s="174" t="s">
        <v>42</v>
      </c>
      <c r="O221" s="75"/>
      <c r="P221" s="175">
        <f>O221*H221</f>
        <v>0</v>
      </c>
      <c r="Q221" s="175">
        <v>0</v>
      </c>
      <c r="R221" s="175">
        <f>Q221*H221</f>
        <v>0</v>
      </c>
      <c r="S221" s="175">
        <v>0</v>
      </c>
      <c r="T221" s="176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77" t="s">
        <v>163</v>
      </c>
      <c r="AT221" s="177" t="s">
        <v>159</v>
      </c>
      <c r="AU221" s="177" t="s">
        <v>84</v>
      </c>
      <c r="AY221" s="17" t="s">
        <v>158</v>
      </c>
      <c r="BE221" s="178">
        <f>IF(N221="základní",J221,0)</f>
        <v>0</v>
      </c>
      <c r="BF221" s="178">
        <f>IF(N221="snížená",J221,0)</f>
        <v>0</v>
      </c>
      <c r="BG221" s="178">
        <f>IF(N221="zákl. přenesená",J221,0)</f>
        <v>0</v>
      </c>
      <c r="BH221" s="178">
        <f>IF(N221="sníž. přenesená",J221,0)</f>
        <v>0</v>
      </c>
      <c r="BI221" s="178">
        <f>IF(N221="nulová",J221,0)</f>
        <v>0</v>
      </c>
      <c r="BJ221" s="17" t="s">
        <v>84</v>
      </c>
      <c r="BK221" s="178">
        <f>ROUND(I221*H221,2)</f>
        <v>0</v>
      </c>
      <c r="BL221" s="17" t="s">
        <v>163</v>
      </c>
      <c r="BM221" s="177" t="s">
        <v>334</v>
      </c>
    </row>
    <row r="222" s="2" customFormat="1" ht="16.5" customHeight="1">
      <c r="A222" s="36"/>
      <c r="B222" s="164"/>
      <c r="C222" s="165" t="s">
        <v>243</v>
      </c>
      <c r="D222" s="165" t="s">
        <v>159</v>
      </c>
      <c r="E222" s="166" t="s">
        <v>1019</v>
      </c>
      <c r="F222" s="167" t="s">
        <v>1020</v>
      </c>
      <c r="G222" s="168" t="s">
        <v>252</v>
      </c>
      <c r="H222" s="169">
        <v>4.0599999999999996</v>
      </c>
      <c r="I222" s="170"/>
      <c r="J222" s="171">
        <f>ROUND(I222*H222,2)</f>
        <v>0</v>
      </c>
      <c r="K222" s="172"/>
      <c r="L222" s="37"/>
      <c r="M222" s="173" t="s">
        <v>1</v>
      </c>
      <c r="N222" s="174" t="s">
        <v>42</v>
      </c>
      <c r="O222" s="75"/>
      <c r="P222" s="175">
        <f>O222*H222</f>
        <v>0</v>
      </c>
      <c r="Q222" s="175">
        <v>0</v>
      </c>
      <c r="R222" s="175">
        <f>Q222*H222</f>
        <v>0</v>
      </c>
      <c r="S222" s="175">
        <v>0</v>
      </c>
      <c r="T222" s="176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77" t="s">
        <v>163</v>
      </c>
      <c r="AT222" s="177" t="s">
        <v>159</v>
      </c>
      <c r="AU222" s="177" t="s">
        <v>84</v>
      </c>
      <c r="AY222" s="17" t="s">
        <v>158</v>
      </c>
      <c r="BE222" s="178">
        <f>IF(N222="základní",J222,0)</f>
        <v>0</v>
      </c>
      <c r="BF222" s="178">
        <f>IF(N222="snížená",J222,0)</f>
        <v>0</v>
      </c>
      <c r="BG222" s="178">
        <f>IF(N222="zákl. přenesená",J222,0)</f>
        <v>0</v>
      </c>
      <c r="BH222" s="178">
        <f>IF(N222="sníž. přenesená",J222,0)</f>
        <v>0</v>
      </c>
      <c r="BI222" s="178">
        <f>IF(N222="nulová",J222,0)</f>
        <v>0</v>
      </c>
      <c r="BJ222" s="17" t="s">
        <v>84</v>
      </c>
      <c r="BK222" s="178">
        <f>ROUND(I222*H222,2)</f>
        <v>0</v>
      </c>
      <c r="BL222" s="17" t="s">
        <v>163</v>
      </c>
      <c r="BM222" s="177" t="s">
        <v>339</v>
      </c>
    </row>
    <row r="223" s="2" customFormat="1" ht="16.5" customHeight="1">
      <c r="A223" s="36"/>
      <c r="B223" s="164"/>
      <c r="C223" s="165" t="s">
        <v>342</v>
      </c>
      <c r="D223" s="165" t="s">
        <v>159</v>
      </c>
      <c r="E223" s="166" t="s">
        <v>911</v>
      </c>
      <c r="F223" s="167" t="s">
        <v>912</v>
      </c>
      <c r="G223" s="168" t="s">
        <v>252</v>
      </c>
      <c r="H223" s="169">
        <v>1.0149999999999999</v>
      </c>
      <c r="I223" s="170"/>
      <c r="J223" s="171">
        <f>ROUND(I223*H223,2)</f>
        <v>0</v>
      </c>
      <c r="K223" s="172"/>
      <c r="L223" s="37"/>
      <c r="M223" s="173" t="s">
        <v>1</v>
      </c>
      <c r="N223" s="174" t="s">
        <v>42</v>
      </c>
      <c r="O223" s="75"/>
      <c r="P223" s="175">
        <f>O223*H223</f>
        <v>0</v>
      </c>
      <c r="Q223" s="175">
        <v>0</v>
      </c>
      <c r="R223" s="175">
        <f>Q223*H223</f>
        <v>0</v>
      </c>
      <c r="S223" s="175">
        <v>0</v>
      </c>
      <c r="T223" s="176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77" t="s">
        <v>163</v>
      </c>
      <c r="AT223" s="177" t="s">
        <v>159</v>
      </c>
      <c r="AU223" s="177" t="s">
        <v>84</v>
      </c>
      <c r="AY223" s="17" t="s">
        <v>158</v>
      </c>
      <c r="BE223" s="178">
        <f>IF(N223="základní",J223,0)</f>
        <v>0</v>
      </c>
      <c r="BF223" s="178">
        <f>IF(N223="snížená",J223,0)</f>
        <v>0</v>
      </c>
      <c r="BG223" s="178">
        <f>IF(N223="zákl. přenesená",J223,0)</f>
        <v>0</v>
      </c>
      <c r="BH223" s="178">
        <f>IF(N223="sníž. přenesená",J223,0)</f>
        <v>0</v>
      </c>
      <c r="BI223" s="178">
        <f>IF(N223="nulová",J223,0)</f>
        <v>0</v>
      </c>
      <c r="BJ223" s="17" t="s">
        <v>84</v>
      </c>
      <c r="BK223" s="178">
        <f>ROUND(I223*H223,2)</f>
        <v>0</v>
      </c>
      <c r="BL223" s="17" t="s">
        <v>163</v>
      </c>
      <c r="BM223" s="177" t="s">
        <v>345</v>
      </c>
    </row>
    <row r="224" s="2" customFormat="1" ht="16.5" customHeight="1">
      <c r="A224" s="36"/>
      <c r="B224" s="164"/>
      <c r="C224" s="165" t="s">
        <v>248</v>
      </c>
      <c r="D224" s="165" t="s">
        <v>159</v>
      </c>
      <c r="E224" s="166" t="s">
        <v>913</v>
      </c>
      <c r="F224" s="167" t="s">
        <v>914</v>
      </c>
      <c r="G224" s="168" t="s">
        <v>252</v>
      </c>
      <c r="H224" s="169">
        <v>1.0149999999999999</v>
      </c>
      <c r="I224" s="170"/>
      <c r="J224" s="171">
        <f>ROUND(I224*H224,2)</f>
        <v>0</v>
      </c>
      <c r="K224" s="172"/>
      <c r="L224" s="37"/>
      <c r="M224" s="173" t="s">
        <v>1</v>
      </c>
      <c r="N224" s="174" t="s">
        <v>42</v>
      </c>
      <c r="O224" s="75"/>
      <c r="P224" s="175">
        <f>O224*H224</f>
        <v>0</v>
      </c>
      <c r="Q224" s="175">
        <v>0</v>
      </c>
      <c r="R224" s="175">
        <f>Q224*H224</f>
        <v>0</v>
      </c>
      <c r="S224" s="175">
        <v>0</v>
      </c>
      <c r="T224" s="176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77" t="s">
        <v>163</v>
      </c>
      <c r="AT224" s="177" t="s">
        <v>159</v>
      </c>
      <c r="AU224" s="177" t="s">
        <v>84</v>
      </c>
      <c r="AY224" s="17" t="s">
        <v>158</v>
      </c>
      <c r="BE224" s="178">
        <f>IF(N224="základní",J224,0)</f>
        <v>0</v>
      </c>
      <c r="BF224" s="178">
        <f>IF(N224="snížená",J224,0)</f>
        <v>0</v>
      </c>
      <c r="BG224" s="178">
        <f>IF(N224="zákl. přenesená",J224,0)</f>
        <v>0</v>
      </c>
      <c r="BH224" s="178">
        <f>IF(N224="sníž. přenesená",J224,0)</f>
        <v>0</v>
      </c>
      <c r="BI224" s="178">
        <f>IF(N224="nulová",J224,0)</f>
        <v>0</v>
      </c>
      <c r="BJ224" s="17" t="s">
        <v>84</v>
      </c>
      <c r="BK224" s="178">
        <f>ROUND(I224*H224,2)</f>
        <v>0</v>
      </c>
      <c r="BL224" s="17" t="s">
        <v>163</v>
      </c>
      <c r="BM224" s="177" t="s">
        <v>349</v>
      </c>
    </row>
    <row r="225" s="2" customFormat="1" ht="16.5" customHeight="1">
      <c r="A225" s="36"/>
      <c r="B225" s="164"/>
      <c r="C225" s="165" t="s">
        <v>350</v>
      </c>
      <c r="D225" s="165" t="s">
        <v>159</v>
      </c>
      <c r="E225" s="166" t="s">
        <v>1021</v>
      </c>
      <c r="F225" s="167" t="s">
        <v>1022</v>
      </c>
      <c r="G225" s="168" t="s">
        <v>252</v>
      </c>
      <c r="H225" s="169">
        <v>1.0149999999999999</v>
      </c>
      <c r="I225" s="170"/>
      <c r="J225" s="171">
        <f>ROUND(I225*H225,2)</f>
        <v>0</v>
      </c>
      <c r="K225" s="172"/>
      <c r="L225" s="37"/>
      <c r="M225" s="173" t="s">
        <v>1</v>
      </c>
      <c r="N225" s="174" t="s">
        <v>42</v>
      </c>
      <c r="O225" s="75"/>
      <c r="P225" s="175">
        <f>O225*H225</f>
        <v>0</v>
      </c>
      <c r="Q225" s="175">
        <v>0</v>
      </c>
      <c r="R225" s="175">
        <f>Q225*H225</f>
        <v>0</v>
      </c>
      <c r="S225" s="175">
        <v>0</v>
      </c>
      <c r="T225" s="176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77" t="s">
        <v>163</v>
      </c>
      <c r="AT225" s="177" t="s">
        <v>159</v>
      </c>
      <c r="AU225" s="177" t="s">
        <v>84</v>
      </c>
      <c r="AY225" s="17" t="s">
        <v>158</v>
      </c>
      <c r="BE225" s="178">
        <f>IF(N225="základní",J225,0)</f>
        <v>0</v>
      </c>
      <c r="BF225" s="178">
        <f>IF(N225="snížená",J225,0)</f>
        <v>0</v>
      </c>
      <c r="BG225" s="178">
        <f>IF(N225="zákl. přenesená",J225,0)</f>
        <v>0</v>
      </c>
      <c r="BH225" s="178">
        <f>IF(N225="sníž. přenesená",J225,0)</f>
        <v>0</v>
      </c>
      <c r="BI225" s="178">
        <f>IF(N225="nulová",J225,0)</f>
        <v>0</v>
      </c>
      <c r="BJ225" s="17" t="s">
        <v>84</v>
      </c>
      <c r="BK225" s="178">
        <f>ROUND(I225*H225,2)</f>
        <v>0</v>
      </c>
      <c r="BL225" s="17" t="s">
        <v>163</v>
      </c>
      <c r="BM225" s="177" t="s">
        <v>353</v>
      </c>
    </row>
    <row r="226" s="2" customFormat="1" ht="16.5" customHeight="1">
      <c r="A226" s="36"/>
      <c r="B226" s="164"/>
      <c r="C226" s="165" t="s">
        <v>253</v>
      </c>
      <c r="D226" s="165" t="s">
        <v>159</v>
      </c>
      <c r="E226" s="166" t="s">
        <v>1023</v>
      </c>
      <c r="F226" s="167" t="s">
        <v>1024</v>
      </c>
      <c r="G226" s="168" t="s">
        <v>252</v>
      </c>
      <c r="H226" s="169">
        <v>1.0149999999999999</v>
      </c>
      <c r="I226" s="170"/>
      <c r="J226" s="171">
        <f>ROUND(I226*H226,2)</f>
        <v>0</v>
      </c>
      <c r="K226" s="172"/>
      <c r="L226" s="37"/>
      <c r="M226" s="173" t="s">
        <v>1</v>
      </c>
      <c r="N226" s="174" t="s">
        <v>42</v>
      </c>
      <c r="O226" s="75"/>
      <c r="P226" s="175">
        <f>O226*H226</f>
        <v>0</v>
      </c>
      <c r="Q226" s="175">
        <v>0</v>
      </c>
      <c r="R226" s="175">
        <f>Q226*H226</f>
        <v>0</v>
      </c>
      <c r="S226" s="175">
        <v>0</v>
      </c>
      <c r="T226" s="176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77" t="s">
        <v>163</v>
      </c>
      <c r="AT226" s="177" t="s">
        <v>159</v>
      </c>
      <c r="AU226" s="177" t="s">
        <v>84</v>
      </c>
      <c r="AY226" s="17" t="s">
        <v>158</v>
      </c>
      <c r="BE226" s="178">
        <f>IF(N226="základní",J226,0)</f>
        <v>0</v>
      </c>
      <c r="BF226" s="178">
        <f>IF(N226="snížená",J226,0)</f>
        <v>0</v>
      </c>
      <c r="BG226" s="178">
        <f>IF(N226="zákl. přenesená",J226,0)</f>
        <v>0</v>
      </c>
      <c r="BH226" s="178">
        <f>IF(N226="sníž. přenesená",J226,0)</f>
        <v>0</v>
      </c>
      <c r="BI226" s="178">
        <f>IF(N226="nulová",J226,0)</f>
        <v>0</v>
      </c>
      <c r="BJ226" s="17" t="s">
        <v>84</v>
      </c>
      <c r="BK226" s="178">
        <f>ROUND(I226*H226,2)</f>
        <v>0</v>
      </c>
      <c r="BL226" s="17" t="s">
        <v>163</v>
      </c>
      <c r="BM226" s="177" t="s">
        <v>357</v>
      </c>
    </row>
    <row r="227" s="2" customFormat="1" ht="16.5" customHeight="1">
      <c r="A227" s="36"/>
      <c r="B227" s="164"/>
      <c r="C227" s="165" t="s">
        <v>359</v>
      </c>
      <c r="D227" s="165" t="s">
        <v>159</v>
      </c>
      <c r="E227" s="166" t="s">
        <v>1025</v>
      </c>
      <c r="F227" s="167" t="s">
        <v>1026</v>
      </c>
      <c r="G227" s="168" t="s">
        <v>252</v>
      </c>
      <c r="H227" s="169">
        <v>2.0299999999999998</v>
      </c>
      <c r="I227" s="170"/>
      <c r="J227" s="171">
        <f>ROUND(I227*H227,2)</f>
        <v>0</v>
      </c>
      <c r="K227" s="172"/>
      <c r="L227" s="37"/>
      <c r="M227" s="173" t="s">
        <v>1</v>
      </c>
      <c r="N227" s="174" t="s">
        <v>42</v>
      </c>
      <c r="O227" s="75"/>
      <c r="P227" s="175">
        <f>O227*H227</f>
        <v>0</v>
      </c>
      <c r="Q227" s="175">
        <v>0</v>
      </c>
      <c r="R227" s="175">
        <f>Q227*H227</f>
        <v>0</v>
      </c>
      <c r="S227" s="175">
        <v>0</v>
      </c>
      <c r="T227" s="176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77" t="s">
        <v>163</v>
      </c>
      <c r="AT227" s="177" t="s">
        <v>159</v>
      </c>
      <c r="AU227" s="177" t="s">
        <v>84</v>
      </c>
      <c r="AY227" s="17" t="s">
        <v>158</v>
      </c>
      <c r="BE227" s="178">
        <f>IF(N227="základní",J227,0)</f>
        <v>0</v>
      </c>
      <c r="BF227" s="178">
        <f>IF(N227="snížená",J227,0)</f>
        <v>0</v>
      </c>
      <c r="BG227" s="178">
        <f>IF(N227="zákl. přenesená",J227,0)</f>
        <v>0</v>
      </c>
      <c r="BH227" s="178">
        <f>IF(N227="sníž. přenesená",J227,0)</f>
        <v>0</v>
      </c>
      <c r="BI227" s="178">
        <f>IF(N227="nulová",J227,0)</f>
        <v>0</v>
      </c>
      <c r="BJ227" s="17" t="s">
        <v>84</v>
      </c>
      <c r="BK227" s="178">
        <f>ROUND(I227*H227,2)</f>
        <v>0</v>
      </c>
      <c r="BL227" s="17" t="s">
        <v>163</v>
      </c>
      <c r="BM227" s="177" t="s">
        <v>363</v>
      </c>
    </row>
    <row r="228" s="11" customFormat="1" ht="25.92" customHeight="1">
      <c r="A228" s="11"/>
      <c r="B228" s="153"/>
      <c r="C228" s="11"/>
      <c r="D228" s="154" t="s">
        <v>76</v>
      </c>
      <c r="E228" s="155" t="s">
        <v>930</v>
      </c>
      <c r="F228" s="155" t="s">
        <v>920</v>
      </c>
      <c r="G228" s="11"/>
      <c r="H228" s="11"/>
      <c r="I228" s="156"/>
      <c r="J228" s="157">
        <f>BK228</f>
        <v>0</v>
      </c>
      <c r="K228" s="11"/>
      <c r="L228" s="153"/>
      <c r="M228" s="158"/>
      <c r="N228" s="159"/>
      <c r="O228" s="159"/>
      <c r="P228" s="160">
        <f>SUM(P229:P234)</f>
        <v>0</v>
      </c>
      <c r="Q228" s="159"/>
      <c r="R228" s="160">
        <f>SUM(R229:R234)</f>
        <v>0</v>
      </c>
      <c r="S228" s="159"/>
      <c r="T228" s="161">
        <f>SUM(T229:T234)</f>
        <v>0</v>
      </c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R228" s="154" t="s">
        <v>84</v>
      </c>
      <c r="AT228" s="162" t="s">
        <v>76</v>
      </c>
      <c r="AU228" s="162" t="s">
        <v>77</v>
      </c>
      <c r="AY228" s="154" t="s">
        <v>158</v>
      </c>
      <c r="BK228" s="163">
        <f>SUM(BK229:BK234)</f>
        <v>0</v>
      </c>
    </row>
    <row r="229" s="2" customFormat="1" ht="24.15" customHeight="1">
      <c r="A229" s="36"/>
      <c r="B229" s="164"/>
      <c r="C229" s="165" t="s">
        <v>258</v>
      </c>
      <c r="D229" s="165" t="s">
        <v>159</v>
      </c>
      <c r="E229" s="166" t="s">
        <v>921</v>
      </c>
      <c r="F229" s="167" t="s">
        <v>922</v>
      </c>
      <c r="G229" s="168" t="s">
        <v>247</v>
      </c>
      <c r="H229" s="169">
        <v>2</v>
      </c>
      <c r="I229" s="170"/>
      <c r="J229" s="171">
        <f>ROUND(I229*H229,2)</f>
        <v>0</v>
      </c>
      <c r="K229" s="172"/>
      <c r="L229" s="37"/>
      <c r="M229" s="173" t="s">
        <v>1</v>
      </c>
      <c r="N229" s="174" t="s">
        <v>42</v>
      </c>
      <c r="O229" s="75"/>
      <c r="P229" s="175">
        <f>O229*H229</f>
        <v>0</v>
      </c>
      <c r="Q229" s="175">
        <v>0</v>
      </c>
      <c r="R229" s="175">
        <f>Q229*H229</f>
        <v>0</v>
      </c>
      <c r="S229" s="175">
        <v>0</v>
      </c>
      <c r="T229" s="176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77" t="s">
        <v>163</v>
      </c>
      <c r="AT229" s="177" t="s">
        <v>159</v>
      </c>
      <c r="AU229" s="177" t="s">
        <v>84</v>
      </c>
      <c r="AY229" s="17" t="s">
        <v>158</v>
      </c>
      <c r="BE229" s="178">
        <f>IF(N229="základní",J229,0)</f>
        <v>0</v>
      </c>
      <c r="BF229" s="178">
        <f>IF(N229="snížená",J229,0)</f>
        <v>0</v>
      </c>
      <c r="BG229" s="178">
        <f>IF(N229="zákl. přenesená",J229,0)</f>
        <v>0</v>
      </c>
      <c r="BH229" s="178">
        <f>IF(N229="sníž. přenesená",J229,0)</f>
        <v>0</v>
      </c>
      <c r="BI229" s="178">
        <f>IF(N229="nulová",J229,0)</f>
        <v>0</v>
      </c>
      <c r="BJ229" s="17" t="s">
        <v>84</v>
      </c>
      <c r="BK229" s="178">
        <f>ROUND(I229*H229,2)</f>
        <v>0</v>
      </c>
      <c r="BL229" s="17" t="s">
        <v>163</v>
      </c>
      <c r="BM229" s="177" t="s">
        <v>368</v>
      </c>
    </row>
    <row r="230" s="12" customFormat="1">
      <c r="A230" s="12"/>
      <c r="B230" s="179"/>
      <c r="C230" s="12"/>
      <c r="D230" s="180" t="s">
        <v>164</v>
      </c>
      <c r="E230" s="181" t="s">
        <v>1</v>
      </c>
      <c r="F230" s="182" t="s">
        <v>1027</v>
      </c>
      <c r="G230" s="12"/>
      <c r="H230" s="183">
        <v>2</v>
      </c>
      <c r="I230" s="184"/>
      <c r="J230" s="12"/>
      <c r="K230" s="12"/>
      <c r="L230" s="179"/>
      <c r="M230" s="185"/>
      <c r="N230" s="186"/>
      <c r="O230" s="186"/>
      <c r="P230" s="186"/>
      <c r="Q230" s="186"/>
      <c r="R230" s="186"/>
      <c r="S230" s="186"/>
      <c r="T230" s="187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T230" s="181" t="s">
        <v>164</v>
      </c>
      <c r="AU230" s="181" t="s">
        <v>84</v>
      </c>
      <c r="AV230" s="12" t="s">
        <v>86</v>
      </c>
      <c r="AW230" s="12" t="s">
        <v>34</v>
      </c>
      <c r="AX230" s="12" t="s">
        <v>77</v>
      </c>
      <c r="AY230" s="181" t="s">
        <v>158</v>
      </c>
    </row>
    <row r="231" s="13" customFormat="1">
      <c r="A231" s="13"/>
      <c r="B231" s="188"/>
      <c r="C231" s="13"/>
      <c r="D231" s="180" t="s">
        <v>164</v>
      </c>
      <c r="E231" s="189" t="s">
        <v>1</v>
      </c>
      <c r="F231" s="190" t="s">
        <v>166</v>
      </c>
      <c r="G231" s="13"/>
      <c r="H231" s="191">
        <v>2</v>
      </c>
      <c r="I231" s="192"/>
      <c r="J231" s="13"/>
      <c r="K231" s="13"/>
      <c r="L231" s="188"/>
      <c r="M231" s="193"/>
      <c r="N231" s="194"/>
      <c r="O231" s="194"/>
      <c r="P231" s="194"/>
      <c r="Q231" s="194"/>
      <c r="R231" s="194"/>
      <c r="S231" s="194"/>
      <c r="T231" s="19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89" t="s">
        <v>164</v>
      </c>
      <c r="AU231" s="189" t="s">
        <v>84</v>
      </c>
      <c r="AV231" s="13" t="s">
        <v>163</v>
      </c>
      <c r="AW231" s="13" t="s">
        <v>34</v>
      </c>
      <c r="AX231" s="13" t="s">
        <v>84</v>
      </c>
      <c r="AY231" s="189" t="s">
        <v>158</v>
      </c>
    </row>
    <row r="232" s="2" customFormat="1" ht="21.75" customHeight="1">
      <c r="A232" s="36"/>
      <c r="B232" s="164"/>
      <c r="C232" s="165" t="s">
        <v>370</v>
      </c>
      <c r="D232" s="165" t="s">
        <v>159</v>
      </c>
      <c r="E232" s="166" t="s">
        <v>924</v>
      </c>
      <c r="F232" s="167" t="s">
        <v>925</v>
      </c>
      <c r="G232" s="168" t="s">
        <v>247</v>
      </c>
      <c r="H232" s="169">
        <v>16</v>
      </c>
      <c r="I232" s="170"/>
      <c r="J232" s="171">
        <f>ROUND(I232*H232,2)</f>
        <v>0</v>
      </c>
      <c r="K232" s="172"/>
      <c r="L232" s="37"/>
      <c r="M232" s="173" t="s">
        <v>1</v>
      </c>
      <c r="N232" s="174" t="s">
        <v>42</v>
      </c>
      <c r="O232" s="75"/>
      <c r="P232" s="175">
        <f>O232*H232</f>
        <v>0</v>
      </c>
      <c r="Q232" s="175">
        <v>0</v>
      </c>
      <c r="R232" s="175">
        <f>Q232*H232</f>
        <v>0</v>
      </c>
      <c r="S232" s="175">
        <v>0</v>
      </c>
      <c r="T232" s="176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77" t="s">
        <v>163</v>
      </c>
      <c r="AT232" s="177" t="s">
        <v>159</v>
      </c>
      <c r="AU232" s="177" t="s">
        <v>84</v>
      </c>
      <c r="AY232" s="17" t="s">
        <v>158</v>
      </c>
      <c r="BE232" s="178">
        <f>IF(N232="základní",J232,0)</f>
        <v>0</v>
      </c>
      <c r="BF232" s="178">
        <f>IF(N232="snížená",J232,0)</f>
        <v>0</v>
      </c>
      <c r="BG232" s="178">
        <f>IF(N232="zákl. přenesená",J232,0)</f>
        <v>0</v>
      </c>
      <c r="BH232" s="178">
        <f>IF(N232="sníž. přenesená",J232,0)</f>
        <v>0</v>
      </c>
      <c r="BI232" s="178">
        <f>IF(N232="nulová",J232,0)</f>
        <v>0</v>
      </c>
      <c r="BJ232" s="17" t="s">
        <v>84</v>
      </c>
      <c r="BK232" s="178">
        <f>ROUND(I232*H232,2)</f>
        <v>0</v>
      </c>
      <c r="BL232" s="17" t="s">
        <v>163</v>
      </c>
      <c r="BM232" s="177" t="s">
        <v>373</v>
      </c>
    </row>
    <row r="233" s="12" customFormat="1">
      <c r="A233" s="12"/>
      <c r="B233" s="179"/>
      <c r="C233" s="12"/>
      <c r="D233" s="180" t="s">
        <v>164</v>
      </c>
      <c r="E233" s="181" t="s">
        <v>1</v>
      </c>
      <c r="F233" s="182" t="s">
        <v>996</v>
      </c>
      <c r="G233" s="12"/>
      <c r="H233" s="183">
        <v>16</v>
      </c>
      <c r="I233" s="184"/>
      <c r="J233" s="12"/>
      <c r="K233" s="12"/>
      <c r="L233" s="179"/>
      <c r="M233" s="185"/>
      <c r="N233" s="186"/>
      <c r="O233" s="186"/>
      <c r="P233" s="186"/>
      <c r="Q233" s="186"/>
      <c r="R233" s="186"/>
      <c r="S233" s="186"/>
      <c r="T233" s="187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T233" s="181" t="s">
        <v>164</v>
      </c>
      <c r="AU233" s="181" t="s">
        <v>84</v>
      </c>
      <c r="AV233" s="12" t="s">
        <v>86</v>
      </c>
      <c r="AW233" s="12" t="s">
        <v>34</v>
      </c>
      <c r="AX233" s="12" t="s">
        <v>77</v>
      </c>
      <c r="AY233" s="181" t="s">
        <v>158</v>
      </c>
    </row>
    <row r="234" s="13" customFormat="1">
      <c r="A234" s="13"/>
      <c r="B234" s="188"/>
      <c r="C234" s="13"/>
      <c r="D234" s="180" t="s">
        <v>164</v>
      </c>
      <c r="E234" s="189" t="s">
        <v>1</v>
      </c>
      <c r="F234" s="190" t="s">
        <v>166</v>
      </c>
      <c r="G234" s="13"/>
      <c r="H234" s="191">
        <v>16</v>
      </c>
      <c r="I234" s="192"/>
      <c r="J234" s="13"/>
      <c r="K234" s="13"/>
      <c r="L234" s="188"/>
      <c r="M234" s="193"/>
      <c r="N234" s="194"/>
      <c r="O234" s="194"/>
      <c r="P234" s="194"/>
      <c r="Q234" s="194"/>
      <c r="R234" s="194"/>
      <c r="S234" s="194"/>
      <c r="T234" s="19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89" t="s">
        <v>164</v>
      </c>
      <c r="AU234" s="189" t="s">
        <v>84</v>
      </c>
      <c r="AV234" s="13" t="s">
        <v>163</v>
      </c>
      <c r="AW234" s="13" t="s">
        <v>34</v>
      </c>
      <c r="AX234" s="13" t="s">
        <v>84</v>
      </c>
      <c r="AY234" s="189" t="s">
        <v>158</v>
      </c>
    </row>
    <row r="235" s="11" customFormat="1" ht="25.92" customHeight="1">
      <c r="A235" s="11"/>
      <c r="B235" s="153"/>
      <c r="C235" s="11"/>
      <c r="D235" s="154" t="s">
        <v>76</v>
      </c>
      <c r="E235" s="155" t="s">
        <v>933</v>
      </c>
      <c r="F235" s="155" t="s">
        <v>927</v>
      </c>
      <c r="G235" s="11"/>
      <c r="H235" s="11"/>
      <c r="I235" s="156"/>
      <c r="J235" s="157">
        <f>BK235</f>
        <v>0</v>
      </c>
      <c r="K235" s="11"/>
      <c r="L235" s="153"/>
      <c r="M235" s="158"/>
      <c r="N235" s="159"/>
      <c r="O235" s="159"/>
      <c r="P235" s="160">
        <f>P236</f>
        <v>0</v>
      </c>
      <c r="Q235" s="159"/>
      <c r="R235" s="160">
        <f>R236</f>
        <v>0</v>
      </c>
      <c r="S235" s="159"/>
      <c r="T235" s="161">
        <f>T236</f>
        <v>0</v>
      </c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R235" s="154" t="s">
        <v>84</v>
      </c>
      <c r="AT235" s="162" t="s">
        <v>76</v>
      </c>
      <c r="AU235" s="162" t="s">
        <v>77</v>
      </c>
      <c r="AY235" s="154" t="s">
        <v>158</v>
      </c>
      <c r="BK235" s="163">
        <f>BK236</f>
        <v>0</v>
      </c>
    </row>
    <row r="236" s="2" customFormat="1" ht="16.5" customHeight="1">
      <c r="A236" s="36"/>
      <c r="B236" s="164"/>
      <c r="C236" s="165" t="s">
        <v>263</v>
      </c>
      <c r="D236" s="165" t="s">
        <v>159</v>
      </c>
      <c r="E236" s="166" t="s">
        <v>928</v>
      </c>
      <c r="F236" s="167" t="s">
        <v>929</v>
      </c>
      <c r="G236" s="168" t="s">
        <v>247</v>
      </c>
      <c r="H236" s="169">
        <v>2</v>
      </c>
      <c r="I236" s="170"/>
      <c r="J236" s="171">
        <f>ROUND(I236*H236,2)</f>
        <v>0</v>
      </c>
      <c r="K236" s="172"/>
      <c r="L236" s="37"/>
      <c r="M236" s="173" t="s">
        <v>1</v>
      </c>
      <c r="N236" s="174" t="s">
        <v>42</v>
      </c>
      <c r="O236" s="75"/>
      <c r="P236" s="175">
        <f>O236*H236</f>
        <v>0</v>
      </c>
      <c r="Q236" s="175">
        <v>0</v>
      </c>
      <c r="R236" s="175">
        <f>Q236*H236</f>
        <v>0</v>
      </c>
      <c r="S236" s="175">
        <v>0</v>
      </c>
      <c r="T236" s="176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77" t="s">
        <v>163</v>
      </c>
      <c r="AT236" s="177" t="s">
        <v>159</v>
      </c>
      <c r="AU236" s="177" t="s">
        <v>84</v>
      </c>
      <c r="AY236" s="17" t="s">
        <v>158</v>
      </c>
      <c r="BE236" s="178">
        <f>IF(N236="základní",J236,0)</f>
        <v>0</v>
      </c>
      <c r="BF236" s="178">
        <f>IF(N236="snížená",J236,0)</f>
        <v>0</v>
      </c>
      <c r="BG236" s="178">
        <f>IF(N236="zákl. přenesená",J236,0)</f>
        <v>0</v>
      </c>
      <c r="BH236" s="178">
        <f>IF(N236="sníž. přenesená",J236,0)</f>
        <v>0</v>
      </c>
      <c r="BI236" s="178">
        <f>IF(N236="nulová",J236,0)</f>
        <v>0</v>
      </c>
      <c r="BJ236" s="17" t="s">
        <v>84</v>
      </c>
      <c r="BK236" s="178">
        <f>ROUND(I236*H236,2)</f>
        <v>0</v>
      </c>
      <c r="BL236" s="17" t="s">
        <v>163</v>
      </c>
      <c r="BM236" s="177" t="s">
        <v>376</v>
      </c>
    </row>
    <row r="237" s="11" customFormat="1" ht="25.92" customHeight="1">
      <c r="A237" s="11"/>
      <c r="B237" s="153"/>
      <c r="C237" s="11"/>
      <c r="D237" s="154" t="s">
        <v>76</v>
      </c>
      <c r="E237" s="155" t="s">
        <v>945</v>
      </c>
      <c r="F237" s="155" t="s">
        <v>336</v>
      </c>
      <c r="G237" s="11"/>
      <c r="H237" s="11"/>
      <c r="I237" s="156"/>
      <c r="J237" s="157">
        <f>BK237</f>
        <v>0</v>
      </c>
      <c r="K237" s="11"/>
      <c r="L237" s="153"/>
      <c r="M237" s="158"/>
      <c r="N237" s="159"/>
      <c r="O237" s="159"/>
      <c r="P237" s="160">
        <f>P238</f>
        <v>0</v>
      </c>
      <c r="Q237" s="159"/>
      <c r="R237" s="160">
        <f>R238</f>
        <v>0</v>
      </c>
      <c r="S237" s="159"/>
      <c r="T237" s="161">
        <f>T238</f>
        <v>0</v>
      </c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R237" s="154" t="s">
        <v>84</v>
      </c>
      <c r="AT237" s="162" t="s">
        <v>76</v>
      </c>
      <c r="AU237" s="162" t="s">
        <v>77</v>
      </c>
      <c r="AY237" s="154" t="s">
        <v>158</v>
      </c>
      <c r="BK237" s="163">
        <f>BK238</f>
        <v>0</v>
      </c>
    </row>
    <row r="238" s="2" customFormat="1" ht="16.5" customHeight="1">
      <c r="A238" s="36"/>
      <c r="B238" s="164"/>
      <c r="C238" s="165" t="s">
        <v>377</v>
      </c>
      <c r="D238" s="165" t="s">
        <v>159</v>
      </c>
      <c r="E238" s="166" t="s">
        <v>931</v>
      </c>
      <c r="F238" s="167" t="s">
        <v>932</v>
      </c>
      <c r="G238" s="168" t="s">
        <v>233</v>
      </c>
      <c r="H238" s="169">
        <v>53.963000000000001</v>
      </c>
      <c r="I238" s="170"/>
      <c r="J238" s="171">
        <f>ROUND(I238*H238,2)</f>
        <v>0</v>
      </c>
      <c r="K238" s="172"/>
      <c r="L238" s="37"/>
      <c r="M238" s="173" t="s">
        <v>1</v>
      </c>
      <c r="N238" s="174" t="s">
        <v>42</v>
      </c>
      <c r="O238" s="75"/>
      <c r="P238" s="175">
        <f>O238*H238</f>
        <v>0</v>
      </c>
      <c r="Q238" s="175">
        <v>0</v>
      </c>
      <c r="R238" s="175">
        <f>Q238*H238</f>
        <v>0</v>
      </c>
      <c r="S238" s="175">
        <v>0</v>
      </c>
      <c r="T238" s="176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77" t="s">
        <v>163</v>
      </c>
      <c r="AT238" s="177" t="s">
        <v>159</v>
      </c>
      <c r="AU238" s="177" t="s">
        <v>84</v>
      </c>
      <c r="AY238" s="17" t="s">
        <v>158</v>
      </c>
      <c r="BE238" s="178">
        <f>IF(N238="základní",J238,0)</f>
        <v>0</v>
      </c>
      <c r="BF238" s="178">
        <f>IF(N238="snížená",J238,0)</f>
        <v>0</v>
      </c>
      <c r="BG238" s="178">
        <f>IF(N238="zákl. přenesená",J238,0)</f>
        <v>0</v>
      </c>
      <c r="BH238" s="178">
        <f>IF(N238="sníž. přenesená",J238,0)</f>
        <v>0</v>
      </c>
      <c r="BI238" s="178">
        <f>IF(N238="nulová",J238,0)</f>
        <v>0</v>
      </c>
      <c r="BJ238" s="17" t="s">
        <v>84</v>
      </c>
      <c r="BK238" s="178">
        <f>ROUND(I238*H238,2)</f>
        <v>0</v>
      </c>
      <c r="BL238" s="17" t="s">
        <v>163</v>
      </c>
      <c r="BM238" s="177" t="s">
        <v>314</v>
      </c>
    </row>
    <row r="239" s="11" customFormat="1" ht="25.92" customHeight="1">
      <c r="A239" s="11"/>
      <c r="B239" s="153"/>
      <c r="C239" s="11"/>
      <c r="D239" s="154" t="s">
        <v>76</v>
      </c>
      <c r="E239" s="155" t="s">
        <v>957</v>
      </c>
      <c r="F239" s="155" t="s">
        <v>449</v>
      </c>
      <c r="G239" s="11"/>
      <c r="H239" s="11"/>
      <c r="I239" s="156"/>
      <c r="J239" s="157">
        <f>BK239</f>
        <v>0</v>
      </c>
      <c r="K239" s="11"/>
      <c r="L239" s="153"/>
      <c r="M239" s="158"/>
      <c r="N239" s="159"/>
      <c r="O239" s="159"/>
      <c r="P239" s="160">
        <f>P240</f>
        <v>0</v>
      </c>
      <c r="Q239" s="159"/>
      <c r="R239" s="160">
        <f>R240</f>
        <v>0</v>
      </c>
      <c r="S239" s="159"/>
      <c r="T239" s="161">
        <f>T240</f>
        <v>0</v>
      </c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R239" s="154" t="s">
        <v>84</v>
      </c>
      <c r="AT239" s="162" t="s">
        <v>76</v>
      </c>
      <c r="AU239" s="162" t="s">
        <v>77</v>
      </c>
      <c r="AY239" s="154" t="s">
        <v>158</v>
      </c>
      <c r="BK239" s="163">
        <f>BK240</f>
        <v>0</v>
      </c>
    </row>
    <row r="240" s="2" customFormat="1" ht="16.5" customHeight="1">
      <c r="A240" s="36"/>
      <c r="B240" s="164"/>
      <c r="C240" s="165" t="s">
        <v>266</v>
      </c>
      <c r="D240" s="165" t="s">
        <v>159</v>
      </c>
      <c r="E240" s="166" t="s">
        <v>1028</v>
      </c>
      <c r="F240" s="167" t="s">
        <v>1029</v>
      </c>
      <c r="G240" s="168" t="s">
        <v>252</v>
      </c>
      <c r="H240" s="169">
        <v>3</v>
      </c>
      <c r="I240" s="170"/>
      <c r="J240" s="171">
        <f>ROUND(I240*H240,2)</f>
        <v>0</v>
      </c>
      <c r="K240" s="172"/>
      <c r="L240" s="37"/>
      <c r="M240" s="173" t="s">
        <v>1</v>
      </c>
      <c r="N240" s="174" t="s">
        <v>42</v>
      </c>
      <c r="O240" s="75"/>
      <c r="P240" s="175">
        <f>O240*H240</f>
        <v>0</v>
      </c>
      <c r="Q240" s="175">
        <v>0</v>
      </c>
      <c r="R240" s="175">
        <f>Q240*H240</f>
        <v>0</v>
      </c>
      <c r="S240" s="175">
        <v>0</v>
      </c>
      <c r="T240" s="176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77" t="s">
        <v>163</v>
      </c>
      <c r="AT240" s="177" t="s">
        <v>159</v>
      </c>
      <c r="AU240" s="177" t="s">
        <v>84</v>
      </c>
      <c r="AY240" s="17" t="s">
        <v>158</v>
      </c>
      <c r="BE240" s="178">
        <f>IF(N240="základní",J240,0)</f>
        <v>0</v>
      </c>
      <c r="BF240" s="178">
        <f>IF(N240="snížená",J240,0)</f>
        <v>0</v>
      </c>
      <c r="BG240" s="178">
        <f>IF(N240="zákl. přenesená",J240,0)</f>
        <v>0</v>
      </c>
      <c r="BH240" s="178">
        <f>IF(N240="sníž. přenesená",J240,0)</f>
        <v>0</v>
      </c>
      <c r="BI240" s="178">
        <f>IF(N240="nulová",J240,0)</f>
        <v>0</v>
      </c>
      <c r="BJ240" s="17" t="s">
        <v>84</v>
      </c>
      <c r="BK240" s="178">
        <f>ROUND(I240*H240,2)</f>
        <v>0</v>
      </c>
      <c r="BL240" s="17" t="s">
        <v>163</v>
      </c>
      <c r="BM240" s="177" t="s">
        <v>383</v>
      </c>
    </row>
    <row r="241" s="11" customFormat="1" ht="25.92" customHeight="1">
      <c r="A241" s="11"/>
      <c r="B241" s="153"/>
      <c r="C241" s="11"/>
      <c r="D241" s="154" t="s">
        <v>76</v>
      </c>
      <c r="E241" s="155" t="s">
        <v>1030</v>
      </c>
      <c r="F241" s="155" t="s">
        <v>946</v>
      </c>
      <c r="G241" s="11"/>
      <c r="H241" s="11"/>
      <c r="I241" s="156"/>
      <c r="J241" s="157">
        <f>BK241</f>
        <v>0</v>
      </c>
      <c r="K241" s="11"/>
      <c r="L241" s="153"/>
      <c r="M241" s="158"/>
      <c r="N241" s="159"/>
      <c r="O241" s="159"/>
      <c r="P241" s="160">
        <f>SUM(P242:P246)</f>
        <v>0</v>
      </c>
      <c r="Q241" s="159"/>
      <c r="R241" s="160">
        <f>SUM(R242:R246)</f>
        <v>0</v>
      </c>
      <c r="S241" s="159"/>
      <c r="T241" s="161">
        <f>SUM(T242:T246)</f>
        <v>0</v>
      </c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R241" s="154" t="s">
        <v>84</v>
      </c>
      <c r="AT241" s="162" t="s">
        <v>76</v>
      </c>
      <c r="AU241" s="162" t="s">
        <v>77</v>
      </c>
      <c r="AY241" s="154" t="s">
        <v>158</v>
      </c>
      <c r="BK241" s="163">
        <f>SUM(BK242:BK246)</f>
        <v>0</v>
      </c>
    </row>
    <row r="242" s="2" customFormat="1" ht="21.75" customHeight="1">
      <c r="A242" s="36"/>
      <c r="B242" s="164"/>
      <c r="C242" s="165" t="s">
        <v>385</v>
      </c>
      <c r="D242" s="165" t="s">
        <v>159</v>
      </c>
      <c r="E242" s="166" t="s">
        <v>947</v>
      </c>
      <c r="F242" s="167" t="s">
        <v>948</v>
      </c>
      <c r="G242" s="168" t="s">
        <v>233</v>
      </c>
      <c r="H242" s="169">
        <v>17.48</v>
      </c>
      <c r="I242" s="170"/>
      <c r="J242" s="171">
        <f>ROUND(I242*H242,2)</f>
        <v>0</v>
      </c>
      <c r="K242" s="172"/>
      <c r="L242" s="37"/>
      <c r="M242" s="173" t="s">
        <v>1</v>
      </c>
      <c r="N242" s="174" t="s">
        <v>42</v>
      </c>
      <c r="O242" s="75"/>
      <c r="P242" s="175">
        <f>O242*H242</f>
        <v>0</v>
      </c>
      <c r="Q242" s="175">
        <v>0</v>
      </c>
      <c r="R242" s="175">
        <f>Q242*H242</f>
        <v>0</v>
      </c>
      <c r="S242" s="175">
        <v>0</v>
      </c>
      <c r="T242" s="176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77" t="s">
        <v>163</v>
      </c>
      <c r="AT242" s="177" t="s">
        <v>159</v>
      </c>
      <c r="AU242" s="177" t="s">
        <v>84</v>
      </c>
      <c r="AY242" s="17" t="s">
        <v>158</v>
      </c>
      <c r="BE242" s="178">
        <f>IF(N242="základní",J242,0)</f>
        <v>0</v>
      </c>
      <c r="BF242" s="178">
        <f>IF(N242="snížená",J242,0)</f>
        <v>0</v>
      </c>
      <c r="BG242" s="178">
        <f>IF(N242="zákl. přenesená",J242,0)</f>
        <v>0</v>
      </c>
      <c r="BH242" s="178">
        <f>IF(N242="sníž. přenesená",J242,0)</f>
        <v>0</v>
      </c>
      <c r="BI242" s="178">
        <f>IF(N242="nulová",J242,0)</f>
        <v>0</v>
      </c>
      <c r="BJ242" s="17" t="s">
        <v>84</v>
      </c>
      <c r="BK242" s="178">
        <f>ROUND(I242*H242,2)</f>
        <v>0</v>
      </c>
      <c r="BL242" s="17" t="s">
        <v>163</v>
      </c>
      <c r="BM242" s="177" t="s">
        <v>388</v>
      </c>
    </row>
    <row r="243" s="2" customFormat="1" ht="16.5" customHeight="1">
      <c r="A243" s="36"/>
      <c r="B243" s="164"/>
      <c r="C243" s="165" t="s">
        <v>271</v>
      </c>
      <c r="D243" s="165" t="s">
        <v>159</v>
      </c>
      <c r="E243" s="166" t="s">
        <v>949</v>
      </c>
      <c r="F243" s="167" t="s">
        <v>950</v>
      </c>
      <c r="G243" s="168" t="s">
        <v>233</v>
      </c>
      <c r="H243" s="169">
        <v>262.19999999999999</v>
      </c>
      <c r="I243" s="170"/>
      <c r="J243" s="171">
        <f>ROUND(I243*H243,2)</f>
        <v>0</v>
      </c>
      <c r="K243" s="172"/>
      <c r="L243" s="37"/>
      <c r="M243" s="173" t="s">
        <v>1</v>
      </c>
      <c r="N243" s="174" t="s">
        <v>42</v>
      </c>
      <c r="O243" s="75"/>
      <c r="P243" s="175">
        <f>O243*H243</f>
        <v>0</v>
      </c>
      <c r="Q243" s="175">
        <v>0</v>
      </c>
      <c r="R243" s="175">
        <f>Q243*H243</f>
        <v>0</v>
      </c>
      <c r="S243" s="175">
        <v>0</v>
      </c>
      <c r="T243" s="176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77" t="s">
        <v>163</v>
      </c>
      <c r="AT243" s="177" t="s">
        <v>159</v>
      </c>
      <c r="AU243" s="177" t="s">
        <v>84</v>
      </c>
      <c r="AY243" s="17" t="s">
        <v>158</v>
      </c>
      <c r="BE243" s="178">
        <f>IF(N243="základní",J243,0)</f>
        <v>0</v>
      </c>
      <c r="BF243" s="178">
        <f>IF(N243="snížená",J243,0)</f>
        <v>0</v>
      </c>
      <c r="BG243" s="178">
        <f>IF(N243="zákl. přenesená",J243,0)</f>
        <v>0</v>
      </c>
      <c r="BH243" s="178">
        <f>IF(N243="sníž. přenesená",J243,0)</f>
        <v>0</v>
      </c>
      <c r="BI243" s="178">
        <f>IF(N243="nulová",J243,0)</f>
        <v>0</v>
      </c>
      <c r="BJ243" s="17" t="s">
        <v>84</v>
      </c>
      <c r="BK243" s="178">
        <f>ROUND(I243*H243,2)</f>
        <v>0</v>
      </c>
      <c r="BL243" s="17" t="s">
        <v>163</v>
      </c>
      <c r="BM243" s="177" t="s">
        <v>392</v>
      </c>
    </row>
    <row r="244" s="2" customFormat="1" ht="16.5" customHeight="1">
      <c r="A244" s="36"/>
      <c r="B244" s="164"/>
      <c r="C244" s="165" t="s">
        <v>394</v>
      </c>
      <c r="D244" s="165" t="s">
        <v>159</v>
      </c>
      <c r="E244" s="166" t="s">
        <v>951</v>
      </c>
      <c r="F244" s="167" t="s">
        <v>952</v>
      </c>
      <c r="G244" s="168" t="s">
        <v>233</v>
      </c>
      <c r="H244" s="169">
        <v>17.48</v>
      </c>
      <c r="I244" s="170"/>
      <c r="J244" s="171">
        <f>ROUND(I244*H244,2)</f>
        <v>0</v>
      </c>
      <c r="K244" s="172"/>
      <c r="L244" s="37"/>
      <c r="M244" s="173" t="s">
        <v>1</v>
      </c>
      <c r="N244" s="174" t="s">
        <v>42</v>
      </c>
      <c r="O244" s="75"/>
      <c r="P244" s="175">
        <f>O244*H244</f>
        <v>0</v>
      </c>
      <c r="Q244" s="175">
        <v>0</v>
      </c>
      <c r="R244" s="175">
        <f>Q244*H244</f>
        <v>0</v>
      </c>
      <c r="S244" s="175">
        <v>0</v>
      </c>
      <c r="T244" s="176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77" t="s">
        <v>163</v>
      </c>
      <c r="AT244" s="177" t="s">
        <v>159</v>
      </c>
      <c r="AU244" s="177" t="s">
        <v>84</v>
      </c>
      <c r="AY244" s="17" t="s">
        <v>158</v>
      </c>
      <c r="BE244" s="178">
        <f>IF(N244="základní",J244,0)</f>
        <v>0</v>
      </c>
      <c r="BF244" s="178">
        <f>IF(N244="snížená",J244,0)</f>
        <v>0</v>
      </c>
      <c r="BG244" s="178">
        <f>IF(N244="zákl. přenesená",J244,0)</f>
        <v>0</v>
      </c>
      <c r="BH244" s="178">
        <f>IF(N244="sníž. přenesená",J244,0)</f>
        <v>0</v>
      </c>
      <c r="BI244" s="178">
        <f>IF(N244="nulová",J244,0)</f>
        <v>0</v>
      </c>
      <c r="BJ244" s="17" t="s">
        <v>84</v>
      </c>
      <c r="BK244" s="178">
        <f>ROUND(I244*H244,2)</f>
        <v>0</v>
      </c>
      <c r="BL244" s="17" t="s">
        <v>163</v>
      </c>
      <c r="BM244" s="177" t="s">
        <v>397</v>
      </c>
    </row>
    <row r="245" s="2" customFormat="1" ht="21.75" customHeight="1">
      <c r="A245" s="36"/>
      <c r="B245" s="164"/>
      <c r="C245" s="165" t="s">
        <v>277</v>
      </c>
      <c r="D245" s="165" t="s">
        <v>159</v>
      </c>
      <c r="E245" s="166" t="s">
        <v>953</v>
      </c>
      <c r="F245" s="167" t="s">
        <v>954</v>
      </c>
      <c r="G245" s="168" t="s">
        <v>233</v>
      </c>
      <c r="H245" s="169">
        <v>12.708</v>
      </c>
      <c r="I245" s="170"/>
      <c r="J245" s="171">
        <f>ROUND(I245*H245,2)</f>
        <v>0</v>
      </c>
      <c r="K245" s="172"/>
      <c r="L245" s="37"/>
      <c r="M245" s="173" t="s">
        <v>1</v>
      </c>
      <c r="N245" s="174" t="s">
        <v>42</v>
      </c>
      <c r="O245" s="75"/>
      <c r="P245" s="175">
        <f>O245*H245</f>
        <v>0</v>
      </c>
      <c r="Q245" s="175">
        <v>0</v>
      </c>
      <c r="R245" s="175">
        <f>Q245*H245</f>
        <v>0</v>
      </c>
      <c r="S245" s="175">
        <v>0</v>
      </c>
      <c r="T245" s="176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77" t="s">
        <v>163</v>
      </c>
      <c r="AT245" s="177" t="s">
        <v>159</v>
      </c>
      <c r="AU245" s="177" t="s">
        <v>84</v>
      </c>
      <c r="AY245" s="17" t="s">
        <v>158</v>
      </c>
      <c r="BE245" s="178">
        <f>IF(N245="základní",J245,0)</f>
        <v>0</v>
      </c>
      <c r="BF245" s="178">
        <f>IF(N245="snížená",J245,0)</f>
        <v>0</v>
      </c>
      <c r="BG245" s="178">
        <f>IF(N245="zákl. přenesená",J245,0)</f>
        <v>0</v>
      </c>
      <c r="BH245" s="178">
        <f>IF(N245="sníž. přenesená",J245,0)</f>
        <v>0</v>
      </c>
      <c r="BI245" s="178">
        <f>IF(N245="nulová",J245,0)</f>
        <v>0</v>
      </c>
      <c r="BJ245" s="17" t="s">
        <v>84</v>
      </c>
      <c r="BK245" s="178">
        <f>ROUND(I245*H245,2)</f>
        <v>0</v>
      </c>
      <c r="BL245" s="17" t="s">
        <v>163</v>
      </c>
      <c r="BM245" s="177" t="s">
        <v>401</v>
      </c>
    </row>
    <row r="246" s="2" customFormat="1" ht="24.15" customHeight="1">
      <c r="A246" s="36"/>
      <c r="B246" s="164"/>
      <c r="C246" s="165" t="s">
        <v>402</v>
      </c>
      <c r="D246" s="165" t="s">
        <v>159</v>
      </c>
      <c r="E246" s="166" t="s">
        <v>955</v>
      </c>
      <c r="F246" s="167" t="s">
        <v>956</v>
      </c>
      <c r="G246" s="168" t="s">
        <v>233</v>
      </c>
      <c r="H246" s="169">
        <v>4.7720000000000002</v>
      </c>
      <c r="I246" s="170"/>
      <c r="J246" s="171">
        <f>ROUND(I246*H246,2)</f>
        <v>0</v>
      </c>
      <c r="K246" s="172"/>
      <c r="L246" s="37"/>
      <c r="M246" s="173" t="s">
        <v>1</v>
      </c>
      <c r="N246" s="174" t="s">
        <v>42</v>
      </c>
      <c r="O246" s="75"/>
      <c r="P246" s="175">
        <f>O246*H246</f>
        <v>0</v>
      </c>
      <c r="Q246" s="175">
        <v>0</v>
      </c>
      <c r="R246" s="175">
        <f>Q246*H246</f>
        <v>0</v>
      </c>
      <c r="S246" s="175">
        <v>0</v>
      </c>
      <c r="T246" s="176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77" t="s">
        <v>163</v>
      </c>
      <c r="AT246" s="177" t="s">
        <v>159</v>
      </c>
      <c r="AU246" s="177" t="s">
        <v>84</v>
      </c>
      <c r="AY246" s="17" t="s">
        <v>158</v>
      </c>
      <c r="BE246" s="178">
        <f>IF(N246="základní",J246,0)</f>
        <v>0</v>
      </c>
      <c r="BF246" s="178">
        <f>IF(N246="snížená",J246,0)</f>
        <v>0</v>
      </c>
      <c r="BG246" s="178">
        <f>IF(N246="zákl. přenesená",J246,0)</f>
        <v>0</v>
      </c>
      <c r="BH246" s="178">
        <f>IF(N246="sníž. přenesená",J246,0)</f>
        <v>0</v>
      </c>
      <c r="BI246" s="178">
        <f>IF(N246="nulová",J246,0)</f>
        <v>0</v>
      </c>
      <c r="BJ246" s="17" t="s">
        <v>84</v>
      </c>
      <c r="BK246" s="178">
        <f>ROUND(I246*H246,2)</f>
        <v>0</v>
      </c>
      <c r="BL246" s="17" t="s">
        <v>163</v>
      </c>
      <c r="BM246" s="177" t="s">
        <v>405</v>
      </c>
    </row>
    <row r="247" s="11" customFormat="1" ht="25.92" customHeight="1">
      <c r="A247" s="11"/>
      <c r="B247" s="153"/>
      <c r="C247" s="11"/>
      <c r="D247" s="154" t="s">
        <v>76</v>
      </c>
      <c r="E247" s="155" t="s">
        <v>847</v>
      </c>
      <c r="F247" s="155" t="s">
        <v>1</v>
      </c>
      <c r="G247" s="11"/>
      <c r="H247" s="11"/>
      <c r="I247" s="156"/>
      <c r="J247" s="157">
        <f>BK247</f>
        <v>0</v>
      </c>
      <c r="K247" s="11"/>
      <c r="L247" s="153"/>
      <c r="M247" s="213"/>
      <c r="N247" s="214"/>
      <c r="O247" s="214"/>
      <c r="P247" s="215">
        <v>0</v>
      </c>
      <c r="Q247" s="214"/>
      <c r="R247" s="215">
        <v>0</v>
      </c>
      <c r="S247" s="214"/>
      <c r="T247" s="216">
        <v>0</v>
      </c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R247" s="154" t="s">
        <v>84</v>
      </c>
      <c r="AT247" s="162" t="s">
        <v>76</v>
      </c>
      <c r="AU247" s="162" t="s">
        <v>77</v>
      </c>
      <c r="AY247" s="154" t="s">
        <v>158</v>
      </c>
      <c r="BK247" s="163">
        <v>0</v>
      </c>
    </row>
    <row r="248" s="2" customFormat="1" ht="6.96" customHeight="1">
      <c r="A248" s="36"/>
      <c r="B248" s="58"/>
      <c r="C248" s="59"/>
      <c r="D248" s="59"/>
      <c r="E248" s="59"/>
      <c r="F248" s="59"/>
      <c r="G248" s="59"/>
      <c r="H248" s="59"/>
      <c r="I248" s="59"/>
      <c r="J248" s="59"/>
      <c r="K248" s="59"/>
      <c r="L248" s="37"/>
      <c r="M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</row>
  </sheetData>
  <autoFilter ref="C127:K247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="1" customFormat="1" ht="24.96" customHeight="1">
      <c r="B4" s="20"/>
      <c r="D4" s="21" t="s">
        <v>111</v>
      </c>
      <c r="L4" s="20"/>
      <c r="M4" s="118" t="s">
        <v>10</v>
      </c>
      <c r="AT4" s="17" t="s">
        <v>3</v>
      </c>
    </row>
    <row r="5" s="1" customFormat="1" ht="6.96" customHeight="1">
      <c r="B5" s="20"/>
      <c r="L5" s="20"/>
    </row>
    <row r="6" s="1" customFormat="1" ht="12" customHeight="1">
      <c r="B6" s="20"/>
      <c r="D6" s="30" t="s">
        <v>16</v>
      </c>
      <c r="L6" s="20"/>
    </row>
    <row r="7" s="1" customFormat="1" ht="16.5" customHeight="1">
      <c r="B7" s="20"/>
      <c r="E7" s="119" t="str">
        <f>'Rekapitulace stavby'!K6</f>
        <v>Dětská skupina, p.č.st 24/1 a p.č. 39/6 v k.ú. Nišovice</v>
      </c>
      <c r="F7" s="30"/>
      <c r="G7" s="30"/>
      <c r="H7" s="30"/>
      <c r="L7" s="20"/>
    </row>
    <row r="8" s="2" customFormat="1" ht="12" customHeight="1">
      <c r="A8" s="36"/>
      <c r="B8" s="37"/>
      <c r="C8" s="36"/>
      <c r="D8" s="30" t="s">
        <v>112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1031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30" t="s">
        <v>18</v>
      </c>
      <c r="E11" s="36"/>
      <c r="F11" s="25" t="s">
        <v>1</v>
      </c>
      <c r="G11" s="36"/>
      <c r="H11" s="36"/>
      <c r="I11" s="30" t="s">
        <v>19</v>
      </c>
      <c r="J11" s="25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20</v>
      </c>
      <c r="E12" s="36"/>
      <c r="F12" s="25" t="s">
        <v>21</v>
      </c>
      <c r="G12" s="36"/>
      <c r="H12" s="36"/>
      <c r="I12" s="30" t="s">
        <v>22</v>
      </c>
      <c r="J12" s="67" t="str">
        <f>'Rekapitulace stavby'!AN8</f>
        <v>5. 3. 2025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24</v>
      </c>
      <c r="E14" s="36"/>
      <c r="F14" s="36"/>
      <c r="G14" s="36"/>
      <c r="H14" s="36"/>
      <c r="I14" s="30" t="s">
        <v>25</v>
      </c>
      <c r="J14" s="25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5" t="s">
        <v>26</v>
      </c>
      <c r="F15" s="36"/>
      <c r="G15" s="36"/>
      <c r="H15" s="36"/>
      <c r="I15" s="30" t="s">
        <v>27</v>
      </c>
      <c r="J15" s="25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30" t="s">
        <v>28</v>
      </c>
      <c r="E17" s="36"/>
      <c r="F17" s="36"/>
      <c r="G17" s="36"/>
      <c r="H17" s="36"/>
      <c r="I17" s="30" t="s">
        <v>25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30" t="s">
        <v>27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30" t="s">
        <v>30</v>
      </c>
      <c r="E20" s="36"/>
      <c r="F20" s="36"/>
      <c r="G20" s="36"/>
      <c r="H20" s="36"/>
      <c r="I20" s="30" t="s">
        <v>25</v>
      </c>
      <c r="J20" s="25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5" t="s">
        <v>31</v>
      </c>
      <c r="F21" s="36"/>
      <c r="G21" s="36"/>
      <c r="H21" s="36"/>
      <c r="I21" s="30" t="s">
        <v>27</v>
      </c>
      <c r="J21" s="25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30" t="s">
        <v>32</v>
      </c>
      <c r="E23" s="36"/>
      <c r="F23" s="36"/>
      <c r="G23" s="36"/>
      <c r="H23" s="36"/>
      <c r="I23" s="30" t="s">
        <v>25</v>
      </c>
      <c r="J23" s="25" t="str">
        <f>IF('Rekapitulace stavby'!AN19="","",'Rekapitulace stavby'!AN19)</f>
        <v/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5" t="str">
        <f>IF('Rekapitulace stavby'!E20="","",'Rekapitulace stavby'!E20)</f>
        <v xml:space="preserve"> </v>
      </c>
      <c r="F24" s="36"/>
      <c r="G24" s="36"/>
      <c r="H24" s="36"/>
      <c r="I24" s="30" t="s">
        <v>27</v>
      </c>
      <c r="J24" s="25" t="str">
        <f>IF('Rekapitulace stavby'!AN20="","",'Rekapitulace stavby'!AN20)</f>
        <v/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30" t="s">
        <v>35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20"/>
      <c r="B27" s="121"/>
      <c r="C27" s="120"/>
      <c r="D27" s="120"/>
      <c r="E27" s="34" t="s">
        <v>1</v>
      </c>
      <c r="F27" s="34"/>
      <c r="G27" s="34"/>
      <c r="H27" s="34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37"/>
      <c r="C30" s="36"/>
      <c r="D30" s="123" t="s">
        <v>37</v>
      </c>
      <c r="E30" s="36"/>
      <c r="F30" s="36"/>
      <c r="G30" s="36"/>
      <c r="H30" s="36"/>
      <c r="I30" s="36"/>
      <c r="J30" s="94">
        <f>ROUND(J125,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8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6"/>
      <c r="F32" s="41" t="s">
        <v>39</v>
      </c>
      <c r="G32" s="36"/>
      <c r="H32" s="36"/>
      <c r="I32" s="41" t="s">
        <v>38</v>
      </c>
      <c r="J32" s="41" t="s">
        <v>40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124" t="s">
        <v>41</v>
      </c>
      <c r="E33" s="30" t="s">
        <v>42</v>
      </c>
      <c r="F33" s="125">
        <f>ROUND((SUM(BE125:BE257)),  2)</f>
        <v>0</v>
      </c>
      <c r="G33" s="36"/>
      <c r="H33" s="36"/>
      <c r="I33" s="126">
        <v>0.20999999999999999</v>
      </c>
      <c r="J33" s="125">
        <f>ROUND(((SUM(BE125:BE257))*I33),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0" t="s">
        <v>43</v>
      </c>
      <c r="F34" s="125">
        <f>ROUND((SUM(BF125:BF257)),  2)</f>
        <v>0</v>
      </c>
      <c r="G34" s="36"/>
      <c r="H34" s="36"/>
      <c r="I34" s="126">
        <v>0.12</v>
      </c>
      <c r="J34" s="125">
        <f>ROUND(((SUM(BF125:BF257))*I34),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44</v>
      </c>
      <c r="F35" s="125">
        <f>ROUND((SUM(BG125:BG257)),  2)</f>
        <v>0</v>
      </c>
      <c r="G35" s="36"/>
      <c r="H35" s="36"/>
      <c r="I35" s="126">
        <v>0.20999999999999999</v>
      </c>
      <c r="J35" s="125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45</v>
      </c>
      <c r="F36" s="125">
        <f>ROUND((SUM(BH125:BH257)),  2)</f>
        <v>0</v>
      </c>
      <c r="G36" s="36"/>
      <c r="H36" s="36"/>
      <c r="I36" s="126">
        <v>0.12</v>
      </c>
      <c r="J36" s="125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46</v>
      </c>
      <c r="F37" s="125">
        <f>ROUND((SUM(BI125:BI257)),  2)</f>
        <v>0</v>
      </c>
      <c r="G37" s="36"/>
      <c r="H37" s="36"/>
      <c r="I37" s="126">
        <v>0</v>
      </c>
      <c r="J37" s="125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37"/>
      <c r="C39" s="127"/>
      <c r="D39" s="128" t="s">
        <v>47</v>
      </c>
      <c r="E39" s="79"/>
      <c r="F39" s="79"/>
      <c r="G39" s="129" t="s">
        <v>48</v>
      </c>
      <c r="H39" s="130" t="s">
        <v>49</v>
      </c>
      <c r="I39" s="79"/>
      <c r="J39" s="131">
        <f>SUM(J30:J37)</f>
        <v>0</v>
      </c>
      <c r="K39" s="132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53"/>
      <c r="D50" s="54" t="s">
        <v>50</v>
      </c>
      <c r="E50" s="55"/>
      <c r="F50" s="55"/>
      <c r="G50" s="54" t="s">
        <v>51</v>
      </c>
      <c r="H50" s="55"/>
      <c r="I50" s="55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52</v>
      </c>
      <c r="E61" s="39"/>
      <c r="F61" s="133" t="s">
        <v>53</v>
      </c>
      <c r="G61" s="56" t="s">
        <v>52</v>
      </c>
      <c r="H61" s="39"/>
      <c r="I61" s="39"/>
      <c r="J61" s="134" t="s">
        <v>53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54</v>
      </c>
      <c r="E65" s="57"/>
      <c r="F65" s="57"/>
      <c r="G65" s="54" t="s">
        <v>55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52</v>
      </c>
      <c r="E76" s="39"/>
      <c r="F76" s="133" t="s">
        <v>53</v>
      </c>
      <c r="G76" s="56" t="s">
        <v>52</v>
      </c>
      <c r="H76" s="39"/>
      <c r="I76" s="39"/>
      <c r="J76" s="134" t="s">
        <v>53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114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19" t="str">
        <f>E7</f>
        <v>Dětská skupina, p.č.st 24/1 a p.č. 39/6 v k.ú. Nišovice</v>
      </c>
      <c r="F85" s="30"/>
      <c r="G85" s="30"/>
      <c r="H85" s="30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112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DS_Nisovice_ZTI - DS_Nisovice_zdravotnicke_instalace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6"/>
      <c r="E89" s="36"/>
      <c r="F89" s="25" t="str">
        <f>F12</f>
        <v>p.č.st 24/1 a p.č. 39/6 v k.ú. Nišovice</v>
      </c>
      <c r="G89" s="36"/>
      <c r="H89" s="36"/>
      <c r="I89" s="30" t="s">
        <v>22</v>
      </c>
      <c r="J89" s="67" t="str">
        <f>IF(J12="","",J12)</f>
        <v>5. 3. 2025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6"/>
      <c r="E91" s="36"/>
      <c r="F91" s="25" t="str">
        <f>E15</f>
        <v>Obec Nišovice</v>
      </c>
      <c r="G91" s="36"/>
      <c r="H91" s="36"/>
      <c r="I91" s="30" t="s">
        <v>30</v>
      </c>
      <c r="J91" s="34" t="str">
        <f>E21</f>
        <v>Ing. Pavel Drobil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28</v>
      </c>
      <c r="D92" s="36"/>
      <c r="E92" s="36"/>
      <c r="F92" s="25" t="str">
        <f>IF(E18="","",E18)</f>
        <v>Vyplň údaj</v>
      </c>
      <c r="G92" s="36"/>
      <c r="H92" s="36"/>
      <c r="I92" s="30" t="s">
        <v>32</v>
      </c>
      <c r="J92" s="34" t="str">
        <f>E24</f>
        <v xml:space="preserve"> 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35" t="s">
        <v>115</v>
      </c>
      <c r="D94" s="127"/>
      <c r="E94" s="127"/>
      <c r="F94" s="127"/>
      <c r="G94" s="127"/>
      <c r="H94" s="127"/>
      <c r="I94" s="127"/>
      <c r="J94" s="136" t="s">
        <v>116</v>
      </c>
      <c r="K94" s="127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37" t="s">
        <v>117</v>
      </c>
      <c r="D96" s="36"/>
      <c r="E96" s="36"/>
      <c r="F96" s="36"/>
      <c r="G96" s="36"/>
      <c r="H96" s="36"/>
      <c r="I96" s="36"/>
      <c r="J96" s="94">
        <f>J125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7" t="s">
        <v>118</v>
      </c>
    </row>
    <row r="97" s="9" customFormat="1" ht="24.96" customHeight="1">
      <c r="A97" s="9"/>
      <c r="B97" s="138"/>
      <c r="C97" s="9"/>
      <c r="D97" s="139" t="s">
        <v>119</v>
      </c>
      <c r="E97" s="140"/>
      <c r="F97" s="140"/>
      <c r="G97" s="140"/>
      <c r="H97" s="140"/>
      <c r="I97" s="140"/>
      <c r="J97" s="141">
        <f>J126</f>
        <v>0</v>
      </c>
      <c r="K97" s="9"/>
      <c r="L97" s="13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38"/>
      <c r="C98" s="9"/>
      <c r="D98" s="139" t="s">
        <v>1032</v>
      </c>
      <c r="E98" s="140"/>
      <c r="F98" s="140"/>
      <c r="G98" s="140"/>
      <c r="H98" s="140"/>
      <c r="I98" s="140"/>
      <c r="J98" s="141">
        <f>J150</f>
        <v>0</v>
      </c>
      <c r="K98" s="9"/>
      <c r="L98" s="138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38"/>
      <c r="C99" s="9"/>
      <c r="D99" s="139" t="s">
        <v>1033</v>
      </c>
      <c r="E99" s="140"/>
      <c r="F99" s="140"/>
      <c r="G99" s="140"/>
      <c r="H99" s="140"/>
      <c r="I99" s="140"/>
      <c r="J99" s="141">
        <f>J154</f>
        <v>0</v>
      </c>
      <c r="K99" s="9"/>
      <c r="L99" s="13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38"/>
      <c r="C100" s="9"/>
      <c r="D100" s="139" t="s">
        <v>127</v>
      </c>
      <c r="E100" s="140"/>
      <c r="F100" s="140"/>
      <c r="G100" s="140"/>
      <c r="H100" s="140"/>
      <c r="I100" s="140"/>
      <c r="J100" s="141">
        <f>J158</f>
        <v>0</v>
      </c>
      <c r="K100" s="9"/>
      <c r="L100" s="138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38"/>
      <c r="C101" s="9"/>
      <c r="D101" s="139" t="s">
        <v>131</v>
      </c>
      <c r="E101" s="140"/>
      <c r="F101" s="140"/>
      <c r="G101" s="140"/>
      <c r="H101" s="140"/>
      <c r="I101" s="140"/>
      <c r="J101" s="141">
        <f>J160</f>
        <v>0</v>
      </c>
      <c r="K101" s="9"/>
      <c r="L101" s="138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38"/>
      <c r="C102" s="9"/>
      <c r="D102" s="139" t="s">
        <v>1034</v>
      </c>
      <c r="E102" s="140"/>
      <c r="F102" s="140"/>
      <c r="G102" s="140"/>
      <c r="H102" s="140"/>
      <c r="I102" s="140"/>
      <c r="J102" s="141">
        <f>J182</f>
        <v>0</v>
      </c>
      <c r="K102" s="9"/>
      <c r="L102" s="138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38"/>
      <c r="C103" s="9"/>
      <c r="D103" s="139" t="s">
        <v>1035</v>
      </c>
      <c r="E103" s="140"/>
      <c r="F103" s="140"/>
      <c r="G103" s="140"/>
      <c r="H103" s="140"/>
      <c r="I103" s="140"/>
      <c r="J103" s="141">
        <f>J217</f>
        <v>0</v>
      </c>
      <c r="K103" s="9"/>
      <c r="L103" s="138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38"/>
      <c r="C104" s="9"/>
      <c r="D104" s="139" t="s">
        <v>1036</v>
      </c>
      <c r="E104" s="140"/>
      <c r="F104" s="140"/>
      <c r="G104" s="140"/>
      <c r="H104" s="140"/>
      <c r="I104" s="140"/>
      <c r="J104" s="141">
        <f>J249</f>
        <v>0</v>
      </c>
      <c r="K104" s="9"/>
      <c r="L104" s="138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38"/>
      <c r="C105" s="9"/>
      <c r="D105" s="139" t="s">
        <v>1037</v>
      </c>
      <c r="E105" s="140"/>
      <c r="F105" s="140"/>
      <c r="G105" s="140"/>
      <c r="H105" s="140"/>
      <c r="I105" s="140"/>
      <c r="J105" s="141">
        <f>J257</f>
        <v>0</v>
      </c>
      <c r="K105" s="9"/>
      <c r="L105" s="138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6"/>
      <c r="B106" s="37"/>
      <c r="C106" s="36"/>
      <c r="D106" s="36"/>
      <c r="E106" s="36"/>
      <c r="F106" s="36"/>
      <c r="G106" s="36"/>
      <c r="H106" s="36"/>
      <c r="I106" s="36"/>
      <c r="J106" s="36"/>
      <c r="K106" s="36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6.96" customHeight="1">
      <c r="A107" s="36"/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11" s="2" customFormat="1" ht="6.96" customHeight="1">
      <c r="A111" s="36"/>
      <c r="B111" s="60"/>
      <c r="C111" s="61"/>
      <c r="D111" s="61"/>
      <c r="E111" s="61"/>
      <c r="F111" s="61"/>
      <c r="G111" s="61"/>
      <c r="H111" s="61"/>
      <c r="I111" s="61"/>
      <c r="J111" s="61"/>
      <c r="K111" s="61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24.96" customHeight="1">
      <c r="A112" s="36"/>
      <c r="B112" s="37"/>
      <c r="C112" s="21" t="s">
        <v>144</v>
      </c>
      <c r="D112" s="36"/>
      <c r="E112" s="36"/>
      <c r="F112" s="36"/>
      <c r="G112" s="36"/>
      <c r="H112" s="36"/>
      <c r="I112" s="36"/>
      <c r="J112" s="36"/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6"/>
      <c r="D113" s="36"/>
      <c r="E113" s="36"/>
      <c r="F113" s="36"/>
      <c r="G113" s="36"/>
      <c r="H113" s="36"/>
      <c r="I113" s="36"/>
      <c r="J113" s="36"/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16</v>
      </c>
      <c r="D114" s="36"/>
      <c r="E114" s="36"/>
      <c r="F114" s="36"/>
      <c r="G114" s="36"/>
      <c r="H114" s="36"/>
      <c r="I114" s="36"/>
      <c r="J114" s="36"/>
      <c r="K114" s="36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6.5" customHeight="1">
      <c r="A115" s="36"/>
      <c r="B115" s="37"/>
      <c r="C115" s="36"/>
      <c r="D115" s="36"/>
      <c r="E115" s="119" t="str">
        <f>E7</f>
        <v>Dětská skupina, p.č.st 24/1 a p.č. 39/6 v k.ú. Nišovice</v>
      </c>
      <c r="F115" s="30"/>
      <c r="G115" s="30"/>
      <c r="H115" s="30"/>
      <c r="I115" s="36"/>
      <c r="J115" s="36"/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112</v>
      </c>
      <c r="D116" s="36"/>
      <c r="E116" s="36"/>
      <c r="F116" s="36"/>
      <c r="G116" s="36"/>
      <c r="H116" s="36"/>
      <c r="I116" s="36"/>
      <c r="J116" s="36"/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6.5" customHeight="1">
      <c r="A117" s="36"/>
      <c r="B117" s="37"/>
      <c r="C117" s="36"/>
      <c r="D117" s="36"/>
      <c r="E117" s="65" t="str">
        <f>E9</f>
        <v>DS_Nisovice_ZTI - DS_Nisovice_zdravotnicke_instalace</v>
      </c>
      <c r="F117" s="36"/>
      <c r="G117" s="36"/>
      <c r="H117" s="36"/>
      <c r="I117" s="36"/>
      <c r="J117" s="36"/>
      <c r="K117" s="36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6"/>
      <c r="D118" s="36"/>
      <c r="E118" s="36"/>
      <c r="F118" s="36"/>
      <c r="G118" s="36"/>
      <c r="H118" s="36"/>
      <c r="I118" s="36"/>
      <c r="J118" s="36"/>
      <c r="K118" s="36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20</v>
      </c>
      <c r="D119" s="36"/>
      <c r="E119" s="36"/>
      <c r="F119" s="25" t="str">
        <f>F12</f>
        <v>p.č.st 24/1 a p.č. 39/6 v k.ú. Nišovice</v>
      </c>
      <c r="G119" s="36"/>
      <c r="H119" s="36"/>
      <c r="I119" s="30" t="s">
        <v>22</v>
      </c>
      <c r="J119" s="67" t="str">
        <f>IF(J12="","",J12)</f>
        <v>5. 3. 2025</v>
      </c>
      <c r="K119" s="36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6.96" customHeight="1">
      <c r="A120" s="36"/>
      <c r="B120" s="37"/>
      <c r="C120" s="36"/>
      <c r="D120" s="36"/>
      <c r="E120" s="36"/>
      <c r="F120" s="36"/>
      <c r="G120" s="36"/>
      <c r="H120" s="36"/>
      <c r="I120" s="36"/>
      <c r="J120" s="36"/>
      <c r="K120" s="36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5.15" customHeight="1">
      <c r="A121" s="36"/>
      <c r="B121" s="37"/>
      <c r="C121" s="30" t="s">
        <v>24</v>
      </c>
      <c r="D121" s="36"/>
      <c r="E121" s="36"/>
      <c r="F121" s="25" t="str">
        <f>E15</f>
        <v>Obec Nišovice</v>
      </c>
      <c r="G121" s="36"/>
      <c r="H121" s="36"/>
      <c r="I121" s="30" t="s">
        <v>30</v>
      </c>
      <c r="J121" s="34" t="str">
        <f>E21</f>
        <v>Ing. Pavel Drobil</v>
      </c>
      <c r="K121" s="36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5.15" customHeight="1">
      <c r="A122" s="36"/>
      <c r="B122" s="37"/>
      <c r="C122" s="30" t="s">
        <v>28</v>
      </c>
      <c r="D122" s="36"/>
      <c r="E122" s="36"/>
      <c r="F122" s="25" t="str">
        <f>IF(E18="","",E18)</f>
        <v>Vyplň údaj</v>
      </c>
      <c r="G122" s="36"/>
      <c r="H122" s="36"/>
      <c r="I122" s="30" t="s">
        <v>32</v>
      </c>
      <c r="J122" s="34" t="str">
        <f>E24</f>
        <v xml:space="preserve"> </v>
      </c>
      <c r="K122" s="36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0.32" customHeight="1">
      <c r="A123" s="36"/>
      <c r="B123" s="37"/>
      <c r="C123" s="36"/>
      <c r="D123" s="36"/>
      <c r="E123" s="36"/>
      <c r="F123" s="36"/>
      <c r="G123" s="36"/>
      <c r="H123" s="36"/>
      <c r="I123" s="36"/>
      <c r="J123" s="36"/>
      <c r="K123" s="36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10" customFormat="1" ht="29.28" customHeight="1">
      <c r="A124" s="142"/>
      <c r="B124" s="143"/>
      <c r="C124" s="144" t="s">
        <v>145</v>
      </c>
      <c r="D124" s="145" t="s">
        <v>62</v>
      </c>
      <c r="E124" s="145" t="s">
        <v>58</v>
      </c>
      <c r="F124" s="145" t="s">
        <v>59</v>
      </c>
      <c r="G124" s="145" t="s">
        <v>146</v>
      </c>
      <c r="H124" s="145" t="s">
        <v>147</v>
      </c>
      <c r="I124" s="145" t="s">
        <v>148</v>
      </c>
      <c r="J124" s="146" t="s">
        <v>116</v>
      </c>
      <c r="K124" s="147" t="s">
        <v>149</v>
      </c>
      <c r="L124" s="148"/>
      <c r="M124" s="84" t="s">
        <v>1</v>
      </c>
      <c r="N124" s="85" t="s">
        <v>41</v>
      </c>
      <c r="O124" s="85" t="s">
        <v>150</v>
      </c>
      <c r="P124" s="85" t="s">
        <v>151</v>
      </c>
      <c r="Q124" s="85" t="s">
        <v>152</v>
      </c>
      <c r="R124" s="85" t="s">
        <v>153</v>
      </c>
      <c r="S124" s="85" t="s">
        <v>154</v>
      </c>
      <c r="T124" s="86" t="s">
        <v>155</v>
      </c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</row>
    <row r="125" s="2" customFormat="1" ht="22.8" customHeight="1">
      <c r="A125" s="36"/>
      <c r="B125" s="37"/>
      <c r="C125" s="91" t="s">
        <v>156</v>
      </c>
      <c r="D125" s="36"/>
      <c r="E125" s="36"/>
      <c r="F125" s="36"/>
      <c r="G125" s="36"/>
      <c r="H125" s="36"/>
      <c r="I125" s="36"/>
      <c r="J125" s="149">
        <f>BK125</f>
        <v>0</v>
      </c>
      <c r="K125" s="36"/>
      <c r="L125" s="37"/>
      <c r="M125" s="87"/>
      <c r="N125" s="71"/>
      <c r="O125" s="88"/>
      <c r="P125" s="150">
        <f>P126+P150+P154+P158+P160+P182+P217+P249+P257</f>
        <v>0</v>
      </c>
      <c r="Q125" s="88"/>
      <c r="R125" s="150">
        <f>R126+R150+R154+R158+R160+R182+R217+R249+R257</f>
        <v>0</v>
      </c>
      <c r="S125" s="88"/>
      <c r="T125" s="151">
        <f>T126+T150+T154+T158+T160+T182+T217+T249+T257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7" t="s">
        <v>76</v>
      </c>
      <c r="AU125" s="17" t="s">
        <v>118</v>
      </c>
      <c r="BK125" s="152">
        <f>BK126+BK150+BK154+BK158+BK160+BK182+BK217+BK249+BK257</f>
        <v>0</v>
      </c>
    </row>
    <row r="126" s="11" customFormat="1" ht="25.92" customHeight="1">
      <c r="A126" s="11"/>
      <c r="B126" s="153"/>
      <c r="C126" s="11"/>
      <c r="D126" s="154" t="s">
        <v>76</v>
      </c>
      <c r="E126" s="155" t="s">
        <v>84</v>
      </c>
      <c r="F126" s="155" t="s">
        <v>157</v>
      </c>
      <c r="G126" s="11"/>
      <c r="H126" s="11"/>
      <c r="I126" s="156"/>
      <c r="J126" s="157">
        <f>BK126</f>
        <v>0</v>
      </c>
      <c r="K126" s="11"/>
      <c r="L126" s="153"/>
      <c r="M126" s="158"/>
      <c r="N126" s="159"/>
      <c r="O126" s="159"/>
      <c r="P126" s="160">
        <f>SUM(P127:P149)</f>
        <v>0</v>
      </c>
      <c r="Q126" s="159"/>
      <c r="R126" s="160">
        <f>SUM(R127:R149)</f>
        <v>0</v>
      </c>
      <c r="S126" s="159"/>
      <c r="T126" s="161">
        <f>SUM(T127:T149)</f>
        <v>0</v>
      </c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R126" s="154" t="s">
        <v>84</v>
      </c>
      <c r="AT126" s="162" t="s">
        <v>76</v>
      </c>
      <c r="AU126" s="162" t="s">
        <v>77</v>
      </c>
      <c r="AY126" s="154" t="s">
        <v>158</v>
      </c>
      <c r="BK126" s="163">
        <f>SUM(BK127:BK149)</f>
        <v>0</v>
      </c>
    </row>
    <row r="127" s="2" customFormat="1" ht="21.75" customHeight="1">
      <c r="A127" s="36"/>
      <c r="B127" s="164"/>
      <c r="C127" s="165" t="s">
        <v>84</v>
      </c>
      <c r="D127" s="165" t="s">
        <v>159</v>
      </c>
      <c r="E127" s="166" t="s">
        <v>174</v>
      </c>
      <c r="F127" s="167" t="s">
        <v>175</v>
      </c>
      <c r="G127" s="168" t="s">
        <v>162</v>
      </c>
      <c r="H127" s="169">
        <v>8.4000000000000004</v>
      </c>
      <c r="I127" s="170"/>
      <c r="J127" s="171">
        <f>ROUND(I127*H127,2)</f>
        <v>0</v>
      </c>
      <c r="K127" s="172"/>
      <c r="L127" s="37"/>
      <c r="M127" s="173" t="s">
        <v>1</v>
      </c>
      <c r="N127" s="174" t="s">
        <v>42</v>
      </c>
      <c r="O127" s="75"/>
      <c r="P127" s="175">
        <f>O127*H127</f>
        <v>0</v>
      </c>
      <c r="Q127" s="175">
        <v>0</v>
      </c>
      <c r="R127" s="175">
        <f>Q127*H127</f>
        <v>0</v>
      </c>
      <c r="S127" s="175">
        <v>0</v>
      </c>
      <c r="T127" s="176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77" t="s">
        <v>163</v>
      </c>
      <c r="AT127" s="177" t="s">
        <v>159</v>
      </c>
      <c r="AU127" s="177" t="s">
        <v>84</v>
      </c>
      <c r="AY127" s="17" t="s">
        <v>158</v>
      </c>
      <c r="BE127" s="178">
        <f>IF(N127="základní",J127,0)</f>
        <v>0</v>
      </c>
      <c r="BF127" s="178">
        <f>IF(N127="snížená",J127,0)</f>
        <v>0</v>
      </c>
      <c r="BG127" s="178">
        <f>IF(N127="zákl. přenesená",J127,0)</f>
        <v>0</v>
      </c>
      <c r="BH127" s="178">
        <f>IF(N127="sníž. přenesená",J127,0)</f>
        <v>0</v>
      </c>
      <c r="BI127" s="178">
        <f>IF(N127="nulová",J127,0)</f>
        <v>0</v>
      </c>
      <c r="BJ127" s="17" t="s">
        <v>84</v>
      </c>
      <c r="BK127" s="178">
        <f>ROUND(I127*H127,2)</f>
        <v>0</v>
      </c>
      <c r="BL127" s="17" t="s">
        <v>163</v>
      </c>
      <c r="BM127" s="177" t="s">
        <v>86</v>
      </c>
    </row>
    <row r="128" s="12" customFormat="1">
      <c r="A128" s="12"/>
      <c r="B128" s="179"/>
      <c r="C128" s="12"/>
      <c r="D128" s="180" t="s">
        <v>164</v>
      </c>
      <c r="E128" s="181" t="s">
        <v>1</v>
      </c>
      <c r="F128" s="182" t="s">
        <v>1038</v>
      </c>
      <c r="G128" s="12"/>
      <c r="H128" s="183">
        <v>8.4000000000000004</v>
      </c>
      <c r="I128" s="184"/>
      <c r="J128" s="12"/>
      <c r="K128" s="12"/>
      <c r="L128" s="179"/>
      <c r="M128" s="185"/>
      <c r="N128" s="186"/>
      <c r="O128" s="186"/>
      <c r="P128" s="186"/>
      <c r="Q128" s="186"/>
      <c r="R128" s="186"/>
      <c r="S128" s="186"/>
      <c r="T128" s="187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T128" s="181" t="s">
        <v>164</v>
      </c>
      <c r="AU128" s="181" t="s">
        <v>84</v>
      </c>
      <c r="AV128" s="12" t="s">
        <v>86</v>
      </c>
      <c r="AW128" s="12" t="s">
        <v>34</v>
      </c>
      <c r="AX128" s="12" t="s">
        <v>77</v>
      </c>
      <c r="AY128" s="181" t="s">
        <v>158</v>
      </c>
    </row>
    <row r="129" s="13" customFormat="1">
      <c r="A129" s="13"/>
      <c r="B129" s="188"/>
      <c r="C129" s="13"/>
      <c r="D129" s="180" t="s">
        <v>164</v>
      </c>
      <c r="E129" s="189" t="s">
        <v>1</v>
      </c>
      <c r="F129" s="190" t="s">
        <v>166</v>
      </c>
      <c r="G129" s="13"/>
      <c r="H129" s="191">
        <v>8.4000000000000004</v>
      </c>
      <c r="I129" s="192"/>
      <c r="J129" s="13"/>
      <c r="K129" s="13"/>
      <c r="L129" s="188"/>
      <c r="M129" s="193"/>
      <c r="N129" s="194"/>
      <c r="O129" s="194"/>
      <c r="P129" s="194"/>
      <c r="Q129" s="194"/>
      <c r="R129" s="194"/>
      <c r="S129" s="194"/>
      <c r="T129" s="19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89" t="s">
        <v>164</v>
      </c>
      <c r="AU129" s="189" t="s">
        <v>84</v>
      </c>
      <c r="AV129" s="13" t="s">
        <v>163</v>
      </c>
      <c r="AW129" s="13" t="s">
        <v>34</v>
      </c>
      <c r="AX129" s="13" t="s">
        <v>84</v>
      </c>
      <c r="AY129" s="189" t="s">
        <v>158</v>
      </c>
    </row>
    <row r="130" s="2" customFormat="1" ht="21.75" customHeight="1">
      <c r="A130" s="36"/>
      <c r="B130" s="164"/>
      <c r="C130" s="165" t="s">
        <v>86</v>
      </c>
      <c r="D130" s="165" t="s">
        <v>159</v>
      </c>
      <c r="E130" s="166" t="s">
        <v>186</v>
      </c>
      <c r="F130" s="167" t="s">
        <v>187</v>
      </c>
      <c r="G130" s="168" t="s">
        <v>162</v>
      </c>
      <c r="H130" s="169">
        <v>4.2000000000000002</v>
      </c>
      <c r="I130" s="170"/>
      <c r="J130" s="171">
        <f>ROUND(I130*H130,2)</f>
        <v>0</v>
      </c>
      <c r="K130" s="172"/>
      <c r="L130" s="37"/>
      <c r="M130" s="173" t="s">
        <v>1</v>
      </c>
      <c r="N130" s="174" t="s">
        <v>42</v>
      </c>
      <c r="O130" s="75"/>
      <c r="P130" s="175">
        <f>O130*H130</f>
        <v>0</v>
      </c>
      <c r="Q130" s="175">
        <v>0</v>
      </c>
      <c r="R130" s="175">
        <f>Q130*H130</f>
        <v>0</v>
      </c>
      <c r="S130" s="175">
        <v>0</v>
      </c>
      <c r="T130" s="176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77" t="s">
        <v>163</v>
      </c>
      <c r="AT130" s="177" t="s">
        <v>159</v>
      </c>
      <c r="AU130" s="177" t="s">
        <v>84</v>
      </c>
      <c r="AY130" s="17" t="s">
        <v>158</v>
      </c>
      <c r="BE130" s="178">
        <f>IF(N130="základní",J130,0)</f>
        <v>0</v>
      </c>
      <c r="BF130" s="178">
        <f>IF(N130="snížená",J130,0)</f>
        <v>0</v>
      </c>
      <c r="BG130" s="178">
        <f>IF(N130="zákl. přenesená",J130,0)</f>
        <v>0</v>
      </c>
      <c r="BH130" s="178">
        <f>IF(N130="sníž. přenesená",J130,0)</f>
        <v>0</v>
      </c>
      <c r="BI130" s="178">
        <f>IF(N130="nulová",J130,0)</f>
        <v>0</v>
      </c>
      <c r="BJ130" s="17" t="s">
        <v>84</v>
      </c>
      <c r="BK130" s="178">
        <f>ROUND(I130*H130,2)</f>
        <v>0</v>
      </c>
      <c r="BL130" s="17" t="s">
        <v>163</v>
      </c>
      <c r="BM130" s="177" t="s">
        <v>163</v>
      </c>
    </row>
    <row r="131" s="12" customFormat="1">
      <c r="A131" s="12"/>
      <c r="B131" s="179"/>
      <c r="C131" s="12"/>
      <c r="D131" s="180" t="s">
        <v>164</v>
      </c>
      <c r="E131" s="181" t="s">
        <v>1</v>
      </c>
      <c r="F131" s="182" t="s">
        <v>1039</v>
      </c>
      <c r="G131" s="12"/>
      <c r="H131" s="183">
        <v>4.2000000000000002</v>
      </c>
      <c r="I131" s="184"/>
      <c r="J131" s="12"/>
      <c r="K131" s="12"/>
      <c r="L131" s="179"/>
      <c r="M131" s="185"/>
      <c r="N131" s="186"/>
      <c r="O131" s="186"/>
      <c r="P131" s="186"/>
      <c r="Q131" s="186"/>
      <c r="R131" s="186"/>
      <c r="S131" s="186"/>
      <c r="T131" s="187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T131" s="181" t="s">
        <v>164</v>
      </c>
      <c r="AU131" s="181" t="s">
        <v>84</v>
      </c>
      <c r="AV131" s="12" t="s">
        <v>86</v>
      </c>
      <c r="AW131" s="12" t="s">
        <v>34</v>
      </c>
      <c r="AX131" s="12" t="s">
        <v>77</v>
      </c>
      <c r="AY131" s="181" t="s">
        <v>158</v>
      </c>
    </row>
    <row r="132" s="13" customFormat="1">
      <c r="A132" s="13"/>
      <c r="B132" s="188"/>
      <c r="C132" s="13"/>
      <c r="D132" s="180" t="s">
        <v>164</v>
      </c>
      <c r="E132" s="189" t="s">
        <v>1</v>
      </c>
      <c r="F132" s="190" t="s">
        <v>166</v>
      </c>
      <c r="G132" s="13"/>
      <c r="H132" s="191">
        <v>4.2000000000000002</v>
      </c>
      <c r="I132" s="192"/>
      <c r="J132" s="13"/>
      <c r="K132" s="13"/>
      <c r="L132" s="188"/>
      <c r="M132" s="193"/>
      <c r="N132" s="194"/>
      <c r="O132" s="194"/>
      <c r="P132" s="194"/>
      <c r="Q132" s="194"/>
      <c r="R132" s="194"/>
      <c r="S132" s="194"/>
      <c r="T132" s="19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9" t="s">
        <v>164</v>
      </c>
      <c r="AU132" s="189" t="s">
        <v>84</v>
      </c>
      <c r="AV132" s="13" t="s">
        <v>163</v>
      </c>
      <c r="AW132" s="13" t="s">
        <v>34</v>
      </c>
      <c r="AX132" s="13" t="s">
        <v>84</v>
      </c>
      <c r="AY132" s="189" t="s">
        <v>158</v>
      </c>
    </row>
    <row r="133" s="2" customFormat="1" ht="21.75" customHeight="1">
      <c r="A133" s="36"/>
      <c r="B133" s="164"/>
      <c r="C133" s="165" t="s">
        <v>170</v>
      </c>
      <c r="D133" s="165" t="s">
        <v>159</v>
      </c>
      <c r="E133" s="166" t="s">
        <v>194</v>
      </c>
      <c r="F133" s="167" t="s">
        <v>195</v>
      </c>
      <c r="G133" s="168" t="s">
        <v>162</v>
      </c>
      <c r="H133" s="169">
        <v>4.2000000000000002</v>
      </c>
      <c r="I133" s="170"/>
      <c r="J133" s="171">
        <f>ROUND(I133*H133,2)</f>
        <v>0</v>
      </c>
      <c r="K133" s="172"/>
      <c r="L133" s="37"/>
      <c r="M133" s="173" t="s">
        <v>1</v>
      </c>
      <c r="N133" s="174" t="s">
        <v>42</v>
      </c>
      <c r="O133" s="75"/>
      <c r="P133" s="175">
        <f>O133*H133</f>
        <v>0</v>
      </c>
      <c r="Q133" s="175">
        <v>0</v>
      </c>
      <c r="R133" s="175">
        <f>Q133*H133</f>
        <v>0</v>
      </c>
      <c r="S133" s="175">
        <v>0</v>
      </c>
      <c r="T133" s="176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77" t="s">
        <v>163</v>
      </c>
      <c r="AT133" s="177" t="s">
        <v>159</v>
      </c>
      <c r="AU133" s="177" t="s">
        <v>84</v>
      </c>
      <c r="AY133" s="17" t="s">
        <v>158</v>
      </c>
      <c r="BE133" s="178">
        <f>IF(N133="základní",J133,0)</f>
        <v>0</v>
      </c>
      <c r="BF133" s="178">
        <f>IF(N133="snížená",J133,0)</f>
        <v>0</v>
      </c>
      <c r="BG133" s="178">
        <f>IF(N133="zákl. přenesená",J133,0)</f>
        <v>0</v>
      </c>
      <c r="BH133" s="178">
        <f>IF(N133="sníž. přenesená",J133,0)</f>
        <v>0</v>
      </c>
      <c r="BI133" s="178">
        <f>IF(N133="nulová",J133,0)</f>
        <v>0</v>
      </c>
      <c r="BJ133" s="17" t="s">
        <v>84</v>
      </c>
      <c r="BK133" s="178">
        <f>ROUND(I133*H133,2)</f>
        <v>0</v>
      </c>
      <c r="BL133" s="17" t="s">
        <v>163</v>
      </c>
      <c r="BM133" s="177" t="s">
        <v>173</v>
      </c>
    </row>
    <row r="134" s="14" customFormat="1">
      <c r="A134" s="14"/>
      <c r="B134" s="201"/>
      <c r="C134" s="14"/>
      <c r="D134" s="180" t="s">
        <v>164</v>
      </c>
      <c r="E134" s="202" t="s">
        <v>1</v>
      </c>
      <c r="F134" s="203" t="s">
        <v>1040</v>
      </c>
      <c r="G134" s="14"/>
      <c r="H134" s="202" t="s">
        <v>1</v>
      </c>
      <c r="I134" s="204"/>
      <c r="J134" s="14"/>
      <c r="K134" s="14"/>
      <c r="L134" s="201"/>
      <c r="M134" s="205"/>
      <c r="N134" s="206"/>
      <c r="O134" s="206"/>
      <c r="P134" s="206"/>
      <c r="Q134" s="206"/>
      <c r="R134" s="206"/>
      <c r="S134" s="206"/>
      <c r="T134" s="207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02" t="s">
        <v>164</v>
      </c>
      <c r="AU134" s="202" t="s">
        <v>84</v>
      </c>
      <c r="AV134" s="14" t="s">
        <v>84</v>
      </c>
      <c r="AW134" s="14" t="s">
        <v>34</v>
      </c>
      <c r="AX134" s="14" t="s">
        <v>77</v>
      </c>
      <c r="AY134" s="202" t="s">
        <v>158</v>
      </c>
    </row>
    <row r="135" s="12" customFormat="1">
      <c r="A135" s="12"/>
      <c r="B135" s="179"/>
      <c r="C135" s="12"/>
      <c r="D135" s="180" t="s">
        <v>164</v>
      </c>
      <c r="E135" s="181" t="s">
        <v>1</v>
      </c>
      <c r="F135" s="182" t="s">
        <v>1041</v>
      </c>
      <c r="G135" s="12"/>
      <c r="H135" s="183">
        <v>4.2000000000000002</v>
      </c>
      <c r="I135" s="184"/>
      <c r="J135" s="12"/>
      <c r="K135" s="12"/>
      <c r="L135" s="179"/>
      <c r="M135" s="185"/>
      <c r="N135" s="186"/>
      <c r="O135" s="186"/>
      <c r="P135" s="186"/>
      <c r="Q135" s="186"/>
      <c r="R135" s="186"/>
      <c r="S135" s="186"/>
      <c r="T135" s="187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T135" s="181" t="s">
        <v>164</v>
      </c>
      <c r="AU135" s="181" t="s">
        <v>84</v>
      </c>
      <c r="AV135" s="12" t="s">
        <v>86</v>
      </c>
      <c r="AW135" s="12" t="s">
        <v>34</v>
      </c>
      <c r="AX135" s="12" t="s">
        <v>77</v>
      </c>
      <c r="AY135" s="181" t="s">
        <v>158</v>
      </c>
    </row>
    <row r="136" s="13" customFormat="1">
      <c r="A136" s="13"/>
      <c r="B136" s="188"/>
      <c r="C136" s="13"/>
      <c r="D136" s="180" t="s">
        <v>164</v>
      </c>
      <c r="E136" s="189" t="s">
        <v>1</v>
      </c>
      <c r="F136" s="190" t="s">
        <v>166</v>
      </c>
      <c r="G136" s="13"/>
      <c r="H136" s="191">
        <v>4.2000000000000002</v>
      </c>
      <c r="I136" s="192"/>
      <c r="J136" s="13"/>
      <c r="K136" s="13"/>
      <c r="L136" s="188"/>
      <c r="M136" s="193"/>
      <c r="N136" s="194"/>
      <c r="O136" s="194"/>
      <c r="P136" s="194"/>
      <c r="Q136" s="194"/>
      <c r="R136" s="194"/>
      <c r="S136" s="194"/>
      <c r="T136" s="19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9" t="s">
        <v>164</v>
      </c>
      <c r="AU136" s="189" t="s">
        <v>84</v>
      </c>
      <c r="AV136" s="13" t="s">
        <v>163</v>
      </c>
      <c r="AW136" s="13" t="s">
        <v>34</v>
      </c>
      <c r="AX136" s="13" t="s">
        <v>84</v>
      </c>
      <c r="AY136" s="189" t="s">
        <v>158</v>
      </c>
    </row>
    <row r="137" s="2" customFormat="1" ht="16.5" customHeight="1">
      <c r="A137" s="36"/>
      <c r="B137" s="164"/>
      <c r="C137" s="165" t="s">
        <v>163</v>
      </c>
      <c r="D137" s="165" t="s">
        <v>159</v>
      </c>
      <c r="E137" s="166" t="s">
        <v>834</v>
      </c>
      <c r="F137" s="167" t="s">
        <v>835</v>
      </c>
      <c r="G137" s="168" t="s">
        <v>162</v>
      </c>
      <c r="H137" s="169">
        <v>4.2000000000000002</v>
      </c>
      <c r="I137" s="170"/>
      <c r="J137" s="171">
        <f>ROUND(I137*H137,2)</f>
        <v>0</v>
      </c>
      <c r="K137" s="172"/>
      <c r="L137" s="37"/>
      <c r="M137" s="173" t="s">
        <v>1</v>
      </c>
      <c r="N137" s="174" t="s">
        <v>42</v>
      </c>
      <c r="O137" s="75"/>
      <c r="P137" s="175">
        <f>O137*H137</f>
        <v>0</v>
      </c>
      <c r="Q137" s="175">
        <v>0</v>
      </c>
      <c r="R137" s="175">
        <f>Q137*H137</f>
        <v>0</v>
      </c>
      <c r="S137" s="175">
        <v>0</v>
      </c>
      <c r="T137" s="176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77" t="s">
        <v>163</v>
      </c>
      <c r="AT137" s="177" t="s">
        <v>159</v>
      </c>
      <c r="AU137" s="177" t="s">
        <v>84</v>
      </c>
      <c r="AY137" s="17" t="s">
        <v>158</v>
      </c>
      <c r="BE137" s="178">
        <f>IF(N137="základní",J137,0)</f>
        <v>0</v>
      </c>
      <c r="BF137" s="178">
        <f>IF(N137="snížená",J137,0)</f>
        <v>0</v>
      </c>
      <c r="BG137" s="178">
        <f>IF(N137="zákl. přenesená",J137,0)</f>
        <v>0</v>
      </c>
      <c r="BH137" s="178">
        <f>IF(N137="sníž. přenesená",J137,0)</f>
        <v>0</v>
      </c>
      <c r="BI137" s="178">
        <f>IF(N137="nulová",J137,0)</f>
        <v>0</v>
      </c>
      <c r="BJ137" s="17" t="s">
        <v>84</v>
      </c>
      <c r="BK137" s="178">
        <f>ROUND(I137*H137,2)</f>
        <v>0</v>
      </c>
      <c r="BL137" s="17" t="s">
        <v>163</v>
      </c>
      <c r="BM137" s="177" t="s">
        <v>176</v>
      </c>
    </row>
    <row r="138" s="12" customFormat="1">
      <c r="A138" s="12"/>
      <c r="B138" s="179"/>
      <c r="C138" s="12"/>
      <c r="D138" s="180" t="s">
        <v>164</v>
      </c>
      <c r="E138" s="181" t="s">
        <v>1</v>
      </c>
      <c r="F138" s="182" t="s">
        <v>1042</v>
      </c>
      <c r="G138" s="12"/>
      <c r="H138" s="183">
        <v>4.2000000000000011</v>
      </c>
      <c r="I138" s="184"/>
      <c r="J138" s="12"/>
      <c r="K138" s="12"/>
      <c r="L138" s="179"/>
      <c r="M138" s="185"/>
      <c r="N138" s="186"/>
      <c r="O138" s="186"/>
      <c r="P138" s="186"/>
      <c r="Q138" s="186"/>
      <c r="R138" s="186"/>
      <c r="S138" s="186"/>
      <c r="T138" s="187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T138" s="181" t="s">
        <v>164</v>
      </c>
      <c r="AU138" s="181" t="s">
        <v>84</v>
      </c>
      <c r="AV138" s="12" t="s">
        <v>86</v>
      </c>
      <c r="AW138" s="12" t="s">
        <v>34</v>
      </c>
      <c r="AX138" s="12" t="s">
        <v>77</v>
      </c>
      <c r="AY138" s="181" t="s">
        <v>158</v>
      </c>
    </row>
    <row r="139" s="13" customFormat="1">
      <c r="A139" s="13"/>
      <c r="B139" s="188"/>
      <c r="C139" s="13"/>
      <c r="D139" s="180" t="s">
        <v>164</v>
      </c>
      <c r="E139" s="189" t="s">
        <v>1</v>
      </c>
      <c r="F139" s="190" t="s">
        <v>166</v>
      </c>
      <c r="G139" s="13"/>
      <c r="H139" s="191">
        <v>4.2000000000000011</v>
      </c>
      <c r="I139" s="192"/>
      <c r="J139" s="13"/>
      <c r="K139" s="13"/>
      <c r="L139" s="188"/>
      <c r="M139" s="193"/>
      <c r="N139" s="194"/>
      <c r="O139" s="194"/>
      <c r="P139" s="194"/>
      <c r="Q139" s="194"/>
      <c r="R139" s="194"/>
      <c r="S139" s="194"/>
      <c r="T139" s="19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9" t="s">
        <v>164</v>
      </c>
      <c r="AU139" s="189" t="s">
        <v>84</v>
      </c>
      <c r="AV139" s="13" t="s">
        <v>163</v>
      </c>
      <c r="AW139" s="13" t="s">
        <v>34</v>
      </c>
      <c r="AX139" s="13" t="s">
        <v>84</v>
      </c>
      <c r="AY139" s="189" t="s">
        <v>158</v>
      </c>
    </row>
    <row r="140" s="2" customFormat="1" ht="16.5" customHeight="1">
      <c r="A140" s="36"/>
      <c r="B140" s="164"/>
      <c r="C140" s="165" t="s">
        <v>178</v>
      </c>
      <c r="D140" s="165" t="s">
        <v>159</v>
      </c>
      <c r="E140" s="166" t="s">
        <v>838</v>
      </c>
      <c r="F140" s="167" t="s">
        <v>839</v>
      </c>
      <c r="G140" s="168" t="s">
        <v>162</v>
      </c>
      <c r="H140" s="169">
        <v>3.1499999999999999</v>
      </c>
      <c r="I140" s="170"/>
      <c r="J140" s="171">
        <f>ROUND(I140*H140,2)</f>
        <v>0</v>
      </c>
      <c r="K140" s="172"/>
      <c r="L140" s="37"/>
      <c r="M140" s="173" t="s">
        <v>1</v>
      </c>
      <c r="N140" s="174" t="s">
        <v>42</v>
      </c>
      <c r="O140" s="75"/>
      <c r="P140" s="175">
        <f>O140*H140</f>
        <v>0</v>
      </c>
      <c r="Q140" s="175">
        <v>0</v>
      </c>
      <c r="R140" s="175">
        <f>Q140*H140</f>
        <v>0</v>
      </c>
      <c r="S140" s="175">
        <v>0</v>
      </c>
      <c r="T140" s="176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77" t="s">
        <v>163</v>
      </c>
      <c r="AT140" s="177" t="s">
        <v>159</v>
      </c>
      <c r="AU140" s="177" t="s">
        <v>84</v>
      </c>
      <c r="AY140" s="17" t="s">
        <v>158</v>
      </c>
      <c r="BE140" s="178">
        <f>IF(N140="základní",J140,0)</f>
        <v>0</v>
      </c>
      <c r="BF140" s="178">
        <f>IF(N140="snížená",J140,0)</f>
        <v>0</v>
      </c>
      <c r="BG140" s="178">
        <f>IF(N140="zákl. přenesená",J140,0)</f>
        <v>0</v>
      </c>
      <c r="BH140" s="178">
        <f>IF(N140="sníž. přenesená",J140,0)</f>
        <v>0</v>
      </c>
      <c r="BI140" s="178">
        <f>IF(N140="nulová",J140,0)</f>
        <v>0</v>
      </c>
      <c r="BJ140" s="17" t="s">
        <v>84</v>
      </c>
      <c r="BK140" s="178">
        <f>ROUND(I140*H140,2)</f>
        <v>0</v>
      </c>
      <c r="BL140" s="17" t="s">
        <v>163</v>
      </c>
      <c r="BM140" s="177" t="s">
        <v>181</v>
      </c>
    </row>
    <row r="141" s="12" customFormat="1">
      <c r="A141" s="12"/>
      <c r="B141" s="179"/>
      <c r="C141" s="12"/>
      <c r="D141" s="180" t="s">
        <v>164</v>
      </c>
      <c r="E141" s="181" t="s">
        <v>1</v>
      </c>
      <c r="F141" s="182" t="s">
        <v>1043</v>
      </c>
      <c r="G141" s="12"/>
      <c r="H141" s="183">
        <v>3.1499999999999999</v>
      </c>
      <c r="I141" s="184"/>
      <c r="J141" s="12"/>
      <c r="K141" s="12"/>
      <c r="L141" s="179"/>
      <c r="M141" s="185"/>
      <c r="N141" s="186"/>
      <c r="O141" s="186"/>
      <c r="P141" s="186"/>
      <c r="Q141" s="186"/>
      <c r="R141" s="186"/>
      <c r="S141" s="186"/>
      <c r="T141" s="187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T141" s="181" t="s">
        <v>164</v>
      </c>
      <c r="AU141" s="181" t="s">
        <v>84</v>
      </c>
      <c r="AV141" s="12" t="s">
        <v>86</v>
      </c>
      <c r="AW141" s="12" t="s">
        <v>34</v>
      </c>
      <c r="AX141" s="12" t="s">
        <v>77</v>
      </c>
      <c r="AY141" s="181" t="s">
        <v>158</v>
      </c>
    </row>
    <row r="142" s="13" customFormat="1">
      <c r="A142" s="13"/>
      <c r="B142" s="188"/>
      <c r="C142" s="13"/>
      <c r="D142" s="180" t="s">
        <v>164</v>
      </c>
      <c r="E142" s="189" t="s">
        <v>1</v>
      </c>
      <c r="F142" s="190" t="s">
        <v>166</v>
      </c>
      <c r="G142" s="13"/>
      <c r="H142" s="191">
        <v>3.1499999999999999</v>
      </c>
      <c r="I142" s="192"/>
      <c r="J142" s="13"/>
      <c r="K142" s="13"/>
      <c r="L142" s="188"/>
      <c r="M142" s="193"/>
      <c r="N142" s="194"/>
      <c r="O142" s="194"/>
      <c r="P142" s="194"/>
      <c r="Q142" s="194"/>
      <c r="R142" s="194"/>
      <c r="S142" s="194"/>
      <c r="T142" s="19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89" t="s">
        <v>164</v>
      </c>
      <c r="AU142" s="189" t="s">
        <v>84</v>
      </c>
      <c r="AV142" s="13" t="s">
        <v>163</v>
      </c>
      <c r="AW142" s="13" t="s">
        <v>34</v>
      </c>
      <c r="AX142" s="13" t="s">
        <v>84</v>
      </c>
      <c r="AY142" s="189" t="s">
        <v>158</v>
      </c>
    </row>
    <row r="143" s="2" customFormat="1" ht="24.15" customHeight="1">
      <c r="A143" s="36"/>
      <c r="B143" s="164"/>
      <c r="C143" s="165" t="s">
        <v>173</v>
      </c>
      <c r="D143" s="165" t="s">
        <v>159</v>
      </c>
      <c r="E143" s="166" t="s">
        <v>197</v>
      </c>
      <c r="F143" s="167" t="s">
        <v>198</v>
      </c>
      <c r="G143" s="168" t="s">
        <v>162</v>
      </c>
      <c r="H143" s="169">
        <v>4.2000000000000002</v>
      </c>
      <c r="I143" s="170"/>
      <c r="J143" s="171">
        <f>ROUND(I143*H143,2)</f>
        <v>0</v>
      </c>
      <c r="K143" s="172"/>
      <c r="L143" s="37"/>
      <c r="M143" s="173" t="s">
        <v>1</v>
      </c>
      <c r="N143" s="174" t="s">
        <v>42</v>
      </c>
      <c r="O143" s="75"/>
      <c r="P143" s="175">
        <f>O143*H143</f>
        <v>0</v>
      </c>
      <c r="Q143" s="175">
        <v>0</v>
      </c>
      <c r="R143" s="175">
        <f>Q143*H143</f>
        <v>0</v>
      </c>
      <c r="S143" s="175">
        <v>0</v>
      </c>
      <c r="T143" s="176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77" t="s">
        <v>163</v>
      </c>
      <c r="AT143" s="177" t="s">
        <v>159</v>
      </c>
      <c r="AU143" s="177" t="s">
        <v>84</v>
      </c>
      <c r="AY143" s="17" t="s">
        <v>158</v>
      </c>
      <c r="BE143" s="178">
        <f>IF(N143="základní",J143,0)</f>
        <v>0</v>
      </c>
      <c r="BF143" s="178">
        <f>IF(N143="snížená",J143,0)</f>
        <v>0</v>
      </c>
      <c r="BG143" s="178">
        <f>IF(N143="zákl. přenesená",J143,0)</f>
        <v>0</v>
      </c>
      <c r="BH143" s="178">
        <f>IF(N143="sníž. přenesená",J143,0)</f>
        <v>0</v>
      </c>
      <c r="BI143" s="178">
        <f>IF(N143="nulová",J143,0)</f>
        <v>0</v>
      </c>
      <c r="BJ143" s="17" t="s">
        <v>84</v>
      </c>
      <c r="BK143" s="178">
        <f>ROUND(I143*H143,2)</f>
        <v>0</v>
      </c>
      <c r="BL143" s="17" t="s">
        <v>163</v>
      </c>
      <c r="BM143" s="177" t="s">
        <v>8</v>
      </c>
    </row>
    <row r="144" s="12" customFormat="1">
      <c r="A144" s="12"/>
      <c r="B144" s="179"/>
      <c r="C144" s="12"/>
      <c r="D144" s="180" t="s">
        <v>164</v>
      </c>
      <c r="E144" s="181" t="s">
        <v>1</v>
      </c>
      <c r="F144" s="182" t="s">
        <v>1044</v>
      </c>
      <c r="G144" s="12"/>
      <c r="H144" s="183">
        <v>4.2000000000000002</v>
      </c>
      <c r="I144" s="184"/>
      <c r="J144" s="12"/>
      <c r="K144" s="12"/>
      <c r="L144" s="179"/>
      <c r="M144" s="185"/>
      <c r="N144" s="186"/>
      <c r="O144" s="186"/>
      <c r="P144" s="186"/>
      <c r="Q144" s="186"/>
      <c r="R144" s="186"/>
      <c r="S144" s="186"/>
      <c r="T144" s="187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T144" s="181" t="s">
        <v>164</v>
      </c>
      <c r="AU144" s="181" t="s">
        <v>84</v>
      </c>
      <c r="AV144" s="12" t="s">
        <v>86</v>
      </c>
      <c r="AW144" s="12" t="s">
        <v>34</v>
      </c>
      <c r="AX144" s="12" t="s">
        <v>77</v>
      </c>
      <c r="AY144" s="181" t="s">
        <v>158</v>
      </c>
    </row>
    <row r="145" s="13" customFormat="1">
      <c r="A145" s="13"/>
      <c r="B145" s="188"/>
      <c r="C145" s="13"/>
      <c r="D145" s="180" t="s">
        <v>164</v>
      </c>
      <c r="E145" s="189" t="s">
        <v>1</v>
      </c>
      <c r="F145" s="190" t="s">
        <v>166</v>
      </c>
      <c r="G145" s="13"/>
      <c r="H145" s="191">
        <v>4.2000000000000002</v>
      </c>
      <c r="I145" s="192"/>
      <c r="J145" s="13"/>
      <c r="K145" s="13"/>
      <c r="L145" s="188"/>
      <c r="M145" s="193"/>
      <c r="N145" s="194"/>
      <c r="O145" s="194"/>
      <c r="P145" s="194"/>
      <c r="Q145" s="194"/>
      <c r="R145" s="194"/>
      <c r="S145" s="194"/>
      <c r="T145" s="19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9" t="s">
        <v>164</v>
      </c>
      <c r="AU145" s="189" t="s">
        <v>84</v>
      </c>
      <c r="AV145" s="13" t="s">
        <v>163</v>
      </c>
      <c r="AW145" s="13" t="s">
        <v>34</v>
      </c>
      <c r="AX145" s="13" t="s">
        <v>84</v>
      </c>
      <c r="AY145" s="189" t="s">
        <v>158</v>
      </c>
    </row>
    <row r="146" s="2" customFormat="1" ht="16.5" customHeight="1">
      <c r="A146" s="36"/>
      <c r="B146" s="164"/>
      <c r="C146" s="165" t="s">
        <v>185</v>
      </c>
      <c r="D146" s="165" t="s">
        <v>159</v>
      </c>
      <c r="E146" s="166" t="s">
        <v>843</v>
      </c>
      <c r="F146" s="167" t="s">
        <v>844</v>
      </c>
      <c r="G146" s="168" t="s">
        <v>233</v>
      </c>
      <c r="H146" s="169">
        <v>5.6699999999999999</v>
      </c>
      <c r="I146" s="170"/>
      <c r="J146" s="171">
        <f>ROUND(I146*H146,2)</f>
        <v>0</v>
      </c>
      <c r="K146" s="172"/>
      <c r="L146" s="37"/>
      <c r="M146" s="173" t="s">
        <v>1</v>
      </c>
      <c r="N146" s="174" t="s">
        <v>42</v>
      </c>
      <c r="O146" s="75"/>
      <c r="P146" s="175">
        <f>O146*H146</f>
        <v>0</v>
      </c>
      <c r="Q146" s="175">
        <v>0</v>
      </c>
      <c r="R146" s="175">
        <f>Q146*H146</f>
        <v>0</v>
      </c>
      <c r="S146" s="175">
        <v>0</v>
      </c>
      <c r="T146" s="17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77" t="s">
        <v>163</v>
      </c>
      <c r="AT146" s="177" t="s">
        <v>159</v>
      </c>
      <c r="AU146" s="177" t="s">
        <v>84</v>
      </c>
      <c r="AY146" s="17" t="s">
        <v>158</v>
      </c>
      <c r="BE146" s="178">
        <f>IF(N146="základní",J146,0)</f>
        <v>0</v>
      </c>
      <c r="BF146" s="178">
        <f>IF(N146="snížená",J146,0)</f>
        <v>0</v>
      </c>
      <c r="BG146" s="178">
        <f>IF(N146="zákl. přenesená",J146,0)</f>
        <v>0</v>
      </c>
      <c r="BH146" s="178">
        <f>IF(N146="sníž. přenesená",J146,0)</f>
        <v>0</v>
      </c>
      <c r="BI146" s="178">
        <f>IF(N146="nulová",J146,0)</f>
        <v>0</v>
      </c>
      <c r="BJ146" s="17" t="s">
        <v>84</v>
      </c>
      <c r="BK146" s="178">
        <f>ROUND(I146*H146,2)</f>
        <v>0</v>
      </c>
      <c r="BL146" s="17" t="s">
        <v>163</v>
      </c>
      <c r="BM146" s="177" t="s">
        <v>188</v>
      </c>
    </row>
    <row r="147" s="14" customFormat="1">
      <c r="A147" s="14"/>
      <c r="B147" s="201"/>
      <c r="C147" s="14"/>
      <c r="D147" s="180" t="s">
        <v>164</v>
      </c>
      <c r="E147" s="202" t="s">
        <v>1</v>
      </c>
      <c r="F147" s="203" t="s">
        <v>845</v>
      </c>
      <c r="G147" s="14"/>
      <c r="H147" s="202" t="s">
        <v>1</v>
      </c>
      <c r="I147" s="204"/>
      <c r="J147" s="14"/>
      <c r="K147" s="14"/>
      <c r="L147" s="201"/>
      <c r="M147" s="205"/>
      <c r="N147" s="206"/>
      <c r="O147" s="206"/>
      <c r="P147" s="206"/>
      <c r="Q147" s="206"/>
      <c r="R147" s="206"/>
      <c r="S147" s="206"/>
      <c r="T147" s="207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02" t="s">
        <v>164</v>
      </c>
      <c r="AU147" s="202" t="s">
        <v>84</v>
      </c>
      <c r="AV147" s="14" t="s">
        <v>84</v>
      </c>
      <c r="AW147" s="14" t="s">
        <v>34</v>
      </c>
      <c r="AX147" s="14" t="s">
        <v>77</v>
      </c>
      <c r="AY147" s="202" t="s">
        <v>158</v>
      </c>
    </row>
    <row r="148" s="12" customFormat="1">
      <c r="A148" s="12"/>
      <c r="B148" s="179"/>
      <c r="C148" s="12"/>
      <c r="D148" s="180" t="s">
        <v>164</v>
      </c>
      <c r="E148" s="181" t="s">
        <v>1</v>
      </c>
      <c r="F148" s="182" t="s">
        <v>1045</v>
      </c>
      <c r="G148" s="12"/>
      <c r="H148" s="183">
        <v>5.6699999999999999</v>
      </c>
      <c r="I148" s="184"/>
      <c r="J148" s="12"/>
      <c r="K148" s="12"/>
      <c r="L148" s="179"/>
      <c r="M148" s="185"/>
      <c r="N148" s="186"/>
      <c r="O148" s="186"/>
      <c r="P148" s="186"/>
      <c r="Q148" s="186"/>
      <c r="R148" s="186"/>
      <c r="S148" s="186"/>
      <c r="T148" s="187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T148" s="181" t="s">
        <v>164</v>
      </c>
      <c r="AU148" s="181" t="s">
        <v>84</v>
      </c>
      <c r="AV148" s="12" t="s">
        <v>86</v>
      </c>
      <c r="AW148" s="12" t="s">
        <v>34</v>
      </c>
      <c r="AX148" s="12" t="s">
        <v>77</v>
      </c>
      <c r="AY148" s="181" t="s">
        <v>158</v>
      </c>
    </row>
    <row r="149" s="13" customFormat="1">
      <c r="A149" s="13"/>
      <c r="B149" s="188"/>
      <c r="C149" s="13"/>
      <c r="D149" s="180" t="s">
        <v>164</v>
      </c>
      <c r="E149" s="189" t="s">
        <v>1</v>
      </c>
      <c r="F149" s="190" t="s">
        <v>166</v>
      </c>
      <c r="G149" s="13"/>
      <c r="H149" s="191">
        <v>5.6699999999999999</v>
      </c>
      <c r="I149" s="192"/>
      <c r="J149" s="13"/>
      <c r="K149" s="13"/>
      <c r="L149" s="188"/>
      <c r="M149" s="193"/>
      <c r="N149" s="194"/>
      <c r="O149" s="194"/>
      <c r="P149" s="194"/>
      <c r="Q149" s="194"/>
      <c r="R149" s="194"/>
      <c r="S149" s="194"/>
      <c r="T149" s="19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9" t="s">
        <v>164</v>
      </c>
      <c r="AU149" s="189" t="s">
        <v>84</v>
      </c>
      <c r="AV149" s="13" t="s">
        <v>163</v>
      </c>
      <c r="AW149" s="13" t="s">
        <v>34</v>
      </c>
      <c r="AX149" s="13" t="s">
        <v>84</v>
      </c>
      <c r="AY149" s="189" t="s">
        <v>158</v>
      </c>
    </row>
    <row r="150" s="11" customFormat="1" ht="25.92" customHeight="1">
      <c r="A150" s="11"/>
      <c r="B150" s="153"/>
      <c r="C150" s="11"/>
      <c r="D150" s="154" t="s">
        <v>76</v>
      </c>
      <c r="E150" s="155" t="s">
        <v>370</v>
      </c>
      <c r="F150" s="155" t="s">
        <v>848</v>
      </c>
      <c r="G150" s="11"/>
      <c r="H150" s="11"/>
      <c r="I150" s="156"/>
      <c r="J150" s="157">
        <f>BK150</f>
        <v>0</v>
      </c>
      <c r="K150" s="11"/>
      <c r="L150" s="153"/>
      <c r="M150" s="158"/>
      <c r="N150" s="159"/>
      <c r="O150" s="159"/>
      <c r="P150" s="160">
        <f>SUM(P151:P153)</f>
        <v>0</v>
      </c>
      <c r="Q150" s="159"/>
      <c r="R150" s="160">
        <f>SUM(R151:R153)</f>
        <v>0</v>
      </c>
      <c r="S150" s="159"/>
      <c r="T150" s="161">
        <f>SUM(T151:T153)</f>
        <v>0</v>
      </c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R150" s="154" t="s">
        <v>84</v>
      </c>
      <c r="AT150" s="162" t="s">
        <v>76</v>
      </c>
      <c r="AU150" s="162" t="s">
        <v>77</v>
      </c>
      <c r="AY150" s="154" t="s">
        <v>158</v>
      </c>
      <c r="BK150" s="163">
        <f>SUM(BK151:BK153)</f>
        <v>0</v>
      </c>
    </row>
    <row r="151" s="2" customFormat="1" ht="21.75" customHeight="1">
      <c r="A151" s="36"/>
      <c r="B151" s="164"/>
      <c r="C151" s="165" t="s">
        <v>176</v>
      </c>
      <c r="D151" s="165" t="s">
        <v>159</v>
      </c>
      <c r="E151" s="166" t="s">
        <v>849</v>
      </c>
      <c r="F151" s="167" t="s">
        <v>850</v>
      </c>
      <c r="G151" s="168" t="s">
        <v>162</v>
      </c>
      <c r="H151" s="169">
        <v>1.05</v>
      </c>
      <c r="I151" s="170"/>
      <c r="J151" s="171">
        <f>ROUND(I151*H151,2)</f>
        <v>0</v>
      </c>
      <c r="K151" s="172"/>
      <c r="L151" s="37"/>
      <c r="M151" s="173" t="s">
        <v>1</v>
      </c>
      <c r="N151" s="174" t="s">
        <v>42</v>
      </c>
      <c r="O151" s="75"/>
      <c r="P151" s="175">
        <f>O151*H151</f>
        <v>0</v>
      </c>
      <c r="Q151" s="175">
        <v>0</v>
      </c>
      <c r="R151" s="175">
        <f>Q151*H151</f>
        <v>0</v>
      </c>
      <c r="S151" s="175">
        <v>0</v>
      </c>
      <c r="T151" s="17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77" t="s">
        <v>163</v>
      </c>
      <c r="AT151" s="177" t="s">
        <v>159</v>
      </c>
      <c r="AU151" s="177" t="s">
        <v>84</v>
      </c>
      <c r="AY151" s="17" t="s">
        <v>158</v>
      </c>
      <c r="BE151" s="178">
        <f>IF(N151="základní",J151,0)</f>
        <v>0</v>
      </c>
      <c r="BF151" s="178">
        <f>IF(N151="snížená",J151,0)</f>
        <v>0</v>
      </c>
      <c r="BG151" s="178">
        <f>IF(N151="zákl. přenesená",J151,0)</f>
        <v>0</v>
      </c>
      <c r="BH151" s="178">
        <f>IF(N151="sníž. přenesená",J151,0)</f>
        <v>0</v>
      </c>
      <c r="BI151" s="178">
        <f>IF(N151="nulová",J151,0)</f>
        <v>0</v>
      </c>
      <c r="BJ151" s="17" t="s">
        <v>84</v>
      </c>
      <c r="BK151" s="178">
        <f>ROUND(I151*H151,2)</f>
        <v>0</v>
      </c>
      <c r="BL151" s="17" t="s">
        <v>163</v>
      </c>
      <c r="BM151" s="177" t="s">
        <v>192</v>
      </c>
    </row>
    <row r="152" s="12" customFormat="1">
      <c r="A152" s="12"/>
      <c r="B152" s="179"/>
      <c r="C152" s="12"/>
      <c r="D152" s="180" t="s">
        <v>164</v>
      </c>
      <c r="E152" s="181" t="s">
        <v>1</v>
      </c>
      <c r="F152" s="182" t="s">
        <v>1046</v>
      </c>
      <c r="G152" s="12"/>
      <c r="H152" s="183">
        <v>1.05</v>
      </c>
      <c r="I152" s="184"/>
      <c r="J152" s="12"/>
      <c r="K152" s="12"/>
      <c r="L152" s="179"/>
      <c r="M152" s="185"/>
      <c r="N152" s="186"/>
      <c r="O152" s="186"/>
      <c r="P152" s="186"/>
      <c r="Q152" s="186"/>
      <c r="R152" s="186"/>
      <c r="S152" s="186"/>
      <c r="T152" s="187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T152" s="181" t="s">
        <v>164</v>
      </c>
      <c r="AU152" s="181" t="s">
        <v>84</v>
      </c>
      <c r="AV152" s="12" t="s">
        <v>86</v>
      </c>
      <c r="AW152" s="12" t="s">
        <v>34</v>
      </c>
      <c r="AX152" s="12" t="s">
        <v>77</v>
      </c>
      <c r="AY152" s="181" t="s">
        <v>158</v>
      </c>
    </row>
    <row r="153" s="13" customFormat="1">
      <c r="A153" s="13"/>
      <c r="B153" s="188"/>
      <c r="C153" s="13"/>
      <c r="D153" s="180" t="s">
        <v>164</v>
      </c>
      <c r="E153" s="189" t="s">
        <v>1</v>
      </c>
      <c r="F153" s="190" t="s">
        <v>166</v>
      </c>
      <c r="G153" s="13"/>
      <c r="H153" s="191">
        <v>1.05</v>
      </c>
      <c r="I153" s="192"/>
      <c r="J153" s="13"/>
      <c r="K153" s="13"/>
      <c r="L153" s="188"/>
      <c r="M153" s="193"/>
      <c r="N153" s="194"/>
      <c r="O153" s="194"/>
      <c r="P153" s="194"/>
      <c r="Q153" s="194"/>
      <c r="R153" s="194"/>
      <c r="S153" s="194"/>
      <c r="T153" s="19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9" t="s">
        <v>164</v>
      </c>
      <c r="AU153" s="189" t="s">
        <v>84</v>
      </c>
      <c r="AV153" s="13" t="s">
        <v>163</v>
      </c>
      <c r="AW153" s="13" t="s">
        <v>34</v>
      </c>
      <c r="AX153" s="13" t="s">
        <v>84</v>
      </c>
      <c r="AY153" s="189" t="s">
        <v>158</v>
      </c>
    </row>
    <row r="154" s="11" customFormat="1" ht="25.92" customHeight="1">
      <c r="A154" s="11"/>
      <c r="B154" s="153"/>
      <c r="C154" s="11"/>
      <c r="D154" s="154" t="s">
        <v>76</v>
      </c>
      <c r="E154" s="155" t="s">
        <v>176</v>
      </c>
      <c r="F154" s="155" t="s">
        <v>867</v>
      </c>
      <c r="G154" s="11"/>
      <c r="H154" s="11"/>
      <c r="I154" s="156"/>
      <c r="J154" s="157">
        <f>BK154</f>
        <v>0</v>
      </c>
      <c r="K154" s="11"/>
      <c r="L154" s="153"/>
      <c r="M154" s="158"/>
      <c r="N154" s="159"/>
      <c r="O154" s="159"/>
      <c r="P154" s="160">
        <f>SUM(P155:P157)</f>
        <v>0</v>
      </c>
      <c r="Q154" s="159"/>
      <c r="R154" s="160">
        <f>SUM(R155:R157)</f>
        <v>0</v>
      </c>
      <c r="S154" s="159"/>
      <c r="T154" s="161">
        <f>SUM(T155:T157)</f>
        <v>0</v>
      </c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R154" s="154" t="s">
        <v>84</v>
      </c>
      <c r="AT154" s="162" t="s">
        <v>76</v>
      </c>
      <c r="AU154" s="162" t="s">
        <v>77</v>
      </c>
      <c r="AY154" s="154" t="s">
        <v>158</v>
      </c>
      <c r="BK154" s="163">
        <f>SUM(BK155:BK157)</f>
        <v>0</v>
      </c>
    </row>
    <row r="155" s="2" customFormat="1" ht="21.75" customHeight="1">
      <c r="A155" s="36"/>
      <c r="B155" s="164"/>
      <c r="C155" s="165" t="s">
        <v>193</v>
      </c>
      <c r="D155" s="165" t="s">
        <v>159</v>
      </c>
      <c r="E155" s="166" t="s">
        <v>1002</v>
      </c>
      <c r="F155" s="167" t="s">
        <v>1003</v>
      </c>
      <c r="G155" s="168" t="s">
        <v>162</v>
      </c>
      <c r="H155" s="169">
        <v>0.44800000000000001</v>
      </c>
      <c r="I155" s="170"/>
      <c r="J155" s="171">
        <f>ROUND(I155*H155,2)</f>
        <v>0</v>
      </c>
      <c r="K155" s="172"/>
      <c r="L155" s="37"/>
      <c r="M155" s="173" t="s">
        <v>1</v>
      </c>
      <c r="N155" s="174" t="s">
        <v>42</v>
      </c>
      <c r="O155" s="75"/>
      <c r="P155" s="175">
        <f>O155*H155</f>
        <v>0</v>
      </c>
      <c r="Q155" s="175">
        <v>0</v>
      </c>
      <c r="R155" s="175">
        <f>Q155*H155</f>
        <v>0</v>
      </c>
      <c r="S155" s="175">
        <v>0</v>
      </c>
      <c r="T155" s="17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77" t="s">
        <v>163</v>
      </c>
      <c r="AT155" s="177" t="s">
        <v>159</v>
      </c>
      <c r="AU155" s="177" t="s">
        <v>84</v>
      </c>
      <c r="AY155" s="17" t="s">
        <v>158</v>
      </c>
      <c r="BE155" s="178">
        <f>IF(N155="základní",J155,0)</f>
        <v>0</v>
      </c>
      <c r="BF155" s="178">
        <f>IF(N155="snížená",J155,0)</f>
        <v>0</v>
      </c>
      <c r="BG155" s="178">
        <f>IF(N155="zákl. přenesená",J155,0)</f>
        <v>0</v>
      </c>
      <c r="BH155" s="178">
        <f>IF(N155="sníž. přenesená",J155,0)</f>
        <v>0</v>
      </c>
      <c r="BI155" s="178">
        <f>IF(N155="nulová",J155,0)</f>
        <v>0</v>
      </c>
      <c r="BJ155" s="17" t="s">
        <v>84</v>
      </c>
      <c r="BK155" s="178">
        <f>ROUND(I155*H155,2)</f>
        <v>0</v>
      </c>
      <c r="BL155" s="17" t="s">
        <v>163</v>
      </c>
      <c r="BM155" s="177" t="s">
        <v>196</v>
      </c>
    </row>
    <row r="156" s="12" customFormat="1">
      <c r="A156" s="12"/>
      <c r="B156" s="179"/>
      <c r="C156" s="12"/>
      <c r="D156" s="180" t="s">
        <v>164</v>
      </c>
      <c r="E156" s="181" t="s">
        <v>1</v>
      </c>
      <c r="F156" s="182" t="s">
        <v>1004</v>
      </c>
      <c r="G156" s="12"/>
      <c r="H156" s="183">
        <v>0.44800000000000012</v>
      </c>
      <c r="I156" s="184"/>
      <c r="J156" s="12"/>
      <c r="K156" s="12"/>
      <c r="L156" s="179"/>
      <c r="M156" s="185"/>
      <c r="N156" s="186"/>
      <c r="O156" s="186"/>
      <c r="P156" s="186"/>
      <c r="Q156" s="186"/>
      <c r="R156" s="186"/>
      <c r="S156" s="186"/>
      <c r="T156" s="187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T156" s="181" t="s">
        <v>164</v>
      </c>
      <c r="AU156" s="181" t="s">
        <v>84</v>
      </c>
      <c r="AV156" s="12" t="s">
        <v>86</v>
      </c>
      <c r="AW156" s="12" t="s">
        <v>34</v>
      </c>
      <c r="AX156" s="12" t="s">
        <v>77</v>
      </c>
      <c r="AY156" s="181" t="s">
        <v>158</v>
      </c>
    </row>
    <row r="157" s="13" customFormat="1">
      <c r="A157" s="13"/>
      <c r="B157" s="188"/>
      <c r="C157" s="13"/>
      <c r="D157" s="180" t="s">
        <v>164</v>
      </c>
      <c r="E157" s="189" t="s">
        <v>1</v>
      </c>
      <c r="F157" s="190" t="s">
        <v>166</v>
      </c>
      <c r="G157" s="13"/>
      <c r="H157" s="191">
        <v>0.44800000000000012</v>
      </c>
      <c r="I157" s="192"/>
      <c r="J157" s="13"/>
      <c r="K157" s="13"/>
      <c r="L157" s="188"/>
      <c r="M157" s="193"/>
      <c r="N157" s="194"/>
      <c r="O157" s="194"/>
      <c r="P157" s="194"/>
      <c r="Q157" s="194"/>
      <c r="R157" s="194"/>
      <c r="S157" s="194"/>
      <c r="T157" s="19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9" t="s">
        <v>164</v>
      </c>
      <c r="AU157" s="189" t="s">
        <v>84</v>
      </c>
      <c r="AV157" s="13" t="s">
        <v>163</v>
      </c>
      <c r="AW157" s="13" t="s">
        <v>34</v>
      </c>
      <c r="AX157" s="13" t="s">
        <v>84</v>
      </c>
      <c r="AY157" s="189" t="s">
        <v>158</v>
      </c>
    </row>
    <row r="158" s="11" customFormat="1" ht="25.92" customHeight="1">
      <c r="A158" s="11"/>
      <c r="B158" s="153"/>
      <c r="C158" s="11"/>
      <c r="D158" s="154" t="s">
        <v>76</v>
      </c>
      <c r="E158" s="155" t="s">
        <v>335</v>
      </c>
      <c r="F158" s="155" t="s">
        <v>336</v>
      </c>
      <c r="G158" s="11"/>
      <c r="H158" s="11"/>
      <c r="I158" s="156"/>
      <c r="J158" s="157">
        <f>BK158</f>
        <v>0</v>
      </c>
      <c r="K158" s="11"/>
      <c r="L158" s="153"/>
      <c r="M158" s="158"/>
      <c r="N158" s="159"/>
      <c r="O158" s="159"/>
      <c r="P158" s="160">
        <f>P159</f>
        <v>0</v>
      </c>
      <c r="Q158" s="159"/>
      <c r="R158" s="160">
        <f>R159</f>
        <v>0</v>
      </c>
      <c r="S158" s="159"/>
      <c r="T158" s="161">
        <f>T159</f>
        <v>0</v>
      </c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R158" s="154" t="s">
        <v>84</v>
      </c>
      <c r="AT158" s="162" t="s">
        <v>76</v>
      </c>
      <c r="AU158" s="162" t="s">
        <v>77</v>
      </c>
      <c r="AY158" s="154" t="s">
        <v>158</v>
      </c>
      <c r="BK158" s="163">
        <f>BK159</f>
        <v>0</v>
      </c>
    </row>
    <row r="159" s="2" customFormat="1" ht="16.5" customHeight="1">
      <c r="A159" s="36"/>
      <c r="B159" s="164"/>
      <c r="C159" s="165" t="s">
        <v>181</v>
      </c>
      <c r="D159" s="165" t="s">
        <v>159</v>
      </c>
      <c r="E159" s="166" t="s">
        <v>931</v>
      </c>
      <c r="F159" s="167" t="s">
        <v>932</v>
      </c>
      <c r="G159" s="168" t="s">
        <v>233</v>
      </c>
      <c r="H159" s="169">
        <v>8.7870000000000008</v>
      </c>
      <c r="I159" s="170"/>
      <c r="J159" s="171">
        <f>ROUND(I159*H159,2)</f>
        <v>0</v>
      </c>
      <c r="K159" s="172"/>
      <c r="L159" s="37"/>
      <c r="M159" s="173" t="s">
        <v>1</v>
      </c>
      <c r="N159" s="174" t="s">
        <v>42</v>
      </c>
      <c r="O159" s="75"/>
      <c r="P159" s="175">
        <f>O159*H159</f>
        <v>0</v>
      </c>
      <c r="Q159" s="175">
        <v>0</v>
      </c>
      <c r="R159" s="175">
        <f>Q159*H159</f>
        <v>0</v>
      </c>
      <c r="S159" s="175">
        <v>0</v>
      </c>
      <c r="T159" s="176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77" t="s">
        <v>163</v>
      </c>
      <c r="AT159" s="177" t="s">
        <v>159</v>
      </c>
      <c r="AU159" s="177" t="s">
        <v>84</v>
      </c>
      <c r="AY159" s="17" t="s">
        <v>158</v>
      </c>
      <c r="BE159" s="178">
        <f>IF(N159="základní",J159,0)</f>
        <v>0</v>
      </c>
      <c r="BF159" s="178">
        <f>IF(N159="snížená",J159,0)</f>
        <v>0</v>
      </c>
      <c r="BG159" s="178">
        <f>IF(N159="zákl. přenesená",J159,0)</f>
        <v>0</v>
      </c>
      <c r="BH159" s="178">
        <f>IF(N159="sníž. přenesená",J159,0)</f>
        <v>0</v>
      </c>
      <c r="BI159" s="178">
        <f>IF(N159="nulová",J159,0)</f>
        <v>0</v>
      </c>
      <c r="BJ159" s="17" t="s">
        <v>84</v>
      </c>
      <c r="BK159" s="178">
        <f>ROUND(I159*H159,2)</f>
        <v>0</v>
      </c>
      <c r="BL159" s="17" t="s">
        <v>163</v>
      </c>
      <c r="BM159" s="177" t="s">
        <v>199</v>
      </c>
    </row>
    <row r="160" s="11" customFormat="1" ht="25.92" customHeight="1">
      <c r="A160" s="11"/>
      <c r="B160" s="153"/>
      <c r="C160" s="11"/>
      <c r="D160" s="154" t="s">
        <v>76</v>
      </c>
      <c r="E160" s="155" t="s">
        <v>448</v>
      </c>
      <c r="F160" s="155" t="s">
        <v>449</v>
      </c>
      <c r="G160" s="11"/>
      <c r="H160" s="11"/>
      <c r="I160" s="156"/>
      <c r="J160" s="157">
        <f>BK160</f>
        <v>0</v>
      </c>
      <c r="K160" s="11"/>
      <c r="L160" s="153"/>
      <c r="M160" s="158"/>
      <c r="N160" s="159"/>
      <c r="O160" s="159"/>
      <c r="P160" s="160">
        <f>SUM(P161:P181)</f>
        <v>0</v>
      </c>
      <c r="Q160" s="159"/>
      <c r="R160" s="160">
        <f>SUM(R161:R181)</f>
        <v>0</v>
      </c>
      <c r="S160" s="159"/>
      <c r="T160" s="161">
        <f>SUM(T161:T181)</f>
        <v>0</v>
      </c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R160" s="154" t="s">
        <v>86</v>
      </c>
      <c r="AT160" s="162" t="s">
        <v>76</v>
      </c>
      <c r="AU160" s="162" t="s">
        <v>77</v>
      </c>
      <c r="AY160" s="154" t="s">
        <v>158</v>
      </c>
      <c r="BK160" s="163">
        <f>SUM(BK161:BK181)</f>
        <v>0</v>
      </c>
    </row>
    <row r="161" s="2" customFormat="1" ht="21.75" customHeight="1">
      <c r="A161" s="36"/>
      <c r="B161" s="164"/>
      <c r="C161" s="165" t="s">
        <v>200</v>
      </c>
      <c r="D161" s="165" t="s">
        <v>159</v>
      </c>
      <c r="E161" s="166" t="s">
        <v>1047</v>
      </c>
      <c r="F161" s="167" t="s">
        <v>1048</v>
      </c>
      <c r="G161" s="168" t="s">
        <v>247</v>
      </c>
      <c r="H161" s="169">
        <v>11</v>
      </c>
      <c r="I161" s="170"/>
      <c r="J161" s="171">
        <f>ROUND(I161*H161,2)</f>
        <v>0</v>
      </c>
      <c r="K161" s="172"/>
      <c r="L161" s="37"/>
      <c r="M161" s="173" t="s">
        <v>1</v>
      </c>
      <c r="N161" s="174" t="s">
        <v>42</v>
      </c>
      <c r="O161" s="75"/>
      <c r="P161" s="175">
        <f>O161*H161</f>
        <v>0</v>
      </c>
      <c r="Q161" s="175">
        <v>0</v>
      </c>
      <c r="R161" s="175">
        <f>Q161*H161</f>
        <v>0</v>
      </c>
      <c r="S161" s="175">
        <v>0</v>
      </c>
      <c r="T161" s="17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77" t="s">
        <v>192</v>
      </c>
      <c r="AT161" s="177" t="s">
        <v>159</v>
      </c>
      <c r="AU161" s="177" t="s">
        <v>84</v>
      </c>
      <c r="AY161" s="17" t="s">
        <v>158</v>
      </c>
      <c r="BE161" s="178">
        <f>IF(N161="základní",J161,0)</f>
        <v>0</v>
      </c>
      <c r="BF161" s="178">
        <f>IF(N161="snížená",J161,0)</f>
        <v>0</v>
      </c>
      <c r="BG161" s="178">
        <f>IF(N161="zákl. přenesená",J161,0)</f>
        <v>0</v>
      </c>
      <c r="BH161" s="178">
        <f>IF(N161="sníž. přenesená",J161,0)</f>
        <v>0</v>
      </c>
      <c r="BI161" s="178">
        <f>IF(N161="nulová",J161,0)</f>
        <v>0</v>
      </c>
      <c r="BJ161" s="17" t="s">
        <v>84</v>
      </c>
      <c r="BK161" s="178">
        <f>ROUND(I161*H161,2)</f>
        <v>0</v>
      </c>
      <c r="BL161" s="17" t="s">
        <v>192</v>
      </c>
      <c r="BM161" s="177" t="s">
        <v>204</v>
      </c>
    </row>
    <row r="162" s="2" customFormat="1" ht="24.15" customHeight="1">
      <c r="A162" s="36"/>
      <c r="B162" s="164"/>
      <c r="C162" s="165" t="s">
        <v>8</v>
      </c>
      <c r="D162" s="165" t="s">
        <v>159</v>
      </c>
      <c r="E162" s="166" t="s">
        <v>1049</v>
      </c>
      <c r="F162" s="167" t="s">
        <v>1050</v>
      </c>
      <c r="G162" s="168" t="s">
        <v>252</v>
      </c>
      <c r="H162" s="169">
        <v>3</v>
      </c>
      <c r="I162" s="170"/>
      <c r="J162" s="171">
        <f>ROUND(I162*H162,2)</f>
        <v>0</v>
      </c>
      <c r="K162" s="172"/>
      <c r="L162" s="37"/>
      <c r="M162" s="173" t="s">
        <v>1</v>
      </c>
      <c r="N162" s="174" t="s">
        <v>42</v>
      </c>
      <c r="O162" s="75"/>
      <c r="P162" s="175">
        <f>O162*H162</f>
        <v>0</v>
      </c>
      <c r="Q162" s="175">
        <v>0</v>
      </c>
      <c r="R162" s="175">
        <f>Q162*H162</f>
        <v>0</v>
      </c>
      <c r="S162" s="175">
        <v>0</v>
      </c>
      <c r="T162" s="17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77" t="s">
        <v>192</v>
      </c>
      <c r="AT162" s="177" t="s">
        <v>159</v>
      </c>
      <c r="AU162" s="177" t="s">
        <v>84</v>
      </c>
      <c r="AY162" s="17" t="s">
        <v>158</v>
      </c>
      <c r="BE162" s="178">
        <f>IF(N162="základní",J162,0)</f>
        <v>0</v>
      </c>
      <c r="BF162" s="178">
        <f>IF(N162="snížená",J162,0)</f>
        <v>0</v>
      </c>
      <c r="BG162" s="178">
        <f>IF(N162="zákl. přenesená",J162,0)</f>
        <v>0</v>
      </c>
      <c r="BH162" s="178">
        <f>IF(N162="sníž. přenesená",J162,0)</f>
        <v>0</v>
      </c>
      <c r="BI162" s="178">
        <f>IF(N162="nulová",J162,0)</f>
        <v>0</v>
      </c>
      <c r="BJ162" s="17" t="s">
        <v>84</v>
      </c>
      <c r="BK162" s="178">
        <f>ROUND(I162*H162,2)</f>
        <v>0</v>
      </c>
      <c r="BL162" s="17" t="s">
        <v>192</v>
      </c>
      <c r="BM162" s="177" t="s">
        <v>208</v>
      </c>
    </row>
    <row r="163" s="2" customFormat="1" ht="21.75" customHeight="1">
      <c r="A163" s="36"/>
      <c r="B163" s="164"/>
      <c r="C163" s="165" t="s">
        <v>210</v>
      </c>
      <c r="D163" s="165" t="s">
        <v>159</v>
      </c>
      <c r="E163" s="166" t="s">
        <v>1051</v>
      </c>
      <c r="F163" s="167" t="s">
        <v>1052</v>
      </c>
      <c r="G163" s="168" t="s">
        <v>247</v>
      </c>
      <c r="H163" s="169">
        <v>11</v>
      </c>
      <c r="I163" s="170"/>
      <c r="J163" s="171">
        <f>ROUND(I163*H163,2)</f>
        <v>0</v>
      </c>
      <c r="K163" s="172"/>
      <c r="L163" s="37"/>
      <c r="M163" s="173" t="s">
        <v>1</v>
      </c>
      <c r="N163" s="174" t="s">
        <v>42</v>
      </c>
      <c r="O163" s="75"/>
      <c r="P163" s="175">
        <f>O163*H163</f>
        <v>0</v>
      </c>
      <c r="Q163" s="175">
        <v>0</v>
      </c>
      <c r="R163" s="175">
        <f>Q163*H163</f>
        <v>0</v>
      </c>
      <c r="S163" s="175">
        <v>0</v>
      </c>
      <c r="T163" s="176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77" t="s">
        <v>192</v>
      </c>
      <c r="AT163" s="177" t="s">
        <v>159</v>
      </c>
      <c r="AU163" s="177" t="s">
        <v>84</v>
      </c>
      <c r="AY163" s="17" t="s">
        <v>158</v>
      </c>
      <c r="BE163" s="178">
        <f>IF(N163="základní",J163,0)</f>
        <v>0</v>
      </c>
      <c r="BF163" s="178">
        <f>IF(N163="snížená",J163,0)</f>
        <v>0</v>
      </c>
      <c r="BG163" s="178">
        <f>IF(N163="zákl. přenesená",J163,0)</f>
        <v>0</v>
      </c>
      <c r="BH163" s="178">
        <f>IF(N163="sníž. přenesená",J163,0)</f>
        <v>0</v>
      </c>
      <c r="BI163" s="178">
        <f>IF(N163="nulová",J163,0)</f>
        <v>0</v>
      </c>
      <c r="BJ163" s="17" t="s">
        <v>84</v>
      </c>
      <c r="BK163" s="178">
        <f>ROUND(I163*H163,2)</f>
        <v>0</v>
      </c>
      <c r="BL163" s="17" t="s">
        <v>192</v>
      </c>
      <c r="BM163" s="177" t="s">
        <v>213</v>
      </c>
    </row>
    <row r="164" s="2" customFormat="1" ht="21.75" customHeight="1">
      <c r="A164" s="36"/>
      <c r="B164" s="164"/>
      <c r="C164" s="165" t="s">
        <v>188</v>
      </c>
      <c r="D164" s="165" t="s">
        <v>159</v>
      </c>
      <c r="E164" s="166" t="s">
        <v>1053</v>
      </c>
      <c r="F164" s="167" t="s">
        <v>1054</v>
      </c>
      <c r="G164" s="168" t="s">
        <v>247</v>
      </c>
      <c r="H164" s="169">
        <v>3</v>
      </c>
      <c r="I164" s="170"/>
      <c r="J164" s="171">
        <f>ROUND(I164*H164,2)</f>
        <v>0</v>
      </c>
      <c r="K164" s="172"/>
      <c r="L164" s="37"/>
      <c r="M164" s="173" t="s">
        <v>1</v>
      </c>
      <c r="N164" s="174" t="s">
        <v>42</v>
      </c>
      <c r="O164" s="75"/>
      <c r="P164" s="175">
        <f>O164*H164</f>
        <v>0</v>
      </c>
      <c r="Q164" s="175">
        <v>0</v>
      </c>
      <c r="R164" s="175">
        <f>Q164*H164</f>
        <v>0</v>
      </c>
      <c r="S164" s="175">
        <v>0</v>
      </c>
      <c r="T164" s="176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77" t="s">
        <v>192</v>
      </c>
      <c r="AT164" s="177" t="s">
        <v>159</v>
      </c>
      <c r="AU164" s="177" t="s">
        <v>84</v>
      </c>
      <c r="AY164" s="17" t="s">
        <v>158</v>
      </c>
      <c r="BE164" s="178">
        <f>IF(N164="základní",J164,0)</f>
        <v>0</v>
      </c>
      <c r="BF164" s="178">
        <f>IF(N164="snížená",J164,0)</f>
        <v>0</v>
      </c>
      <c r="BG164" s="178">
        <f>IF(N164="zákl. přenesená",J164,0)</f>
        <v>0</v>
      </c>
      <c r="BH164" s="178">
        <f>IF(N164="sníž. přenesená",J164,0)</f>
        <v>0</v>
      </c>
      <c r="BI164" s="178">
        <f>IF(N164="nulová",J164,0)</f>
        <v>0</v>
      </c>
      <c r="BJ164" s="17" t="s">
        <v>84</v>
      </c>
      <c r="BK164" s="178">
        <f>ROUND(I164*H164,2)</f>
        <v>0</v>
      </c>
      <c r="BL164" s="17" t="s">
        <v>192</v>
      </c>
      <c r="BM164" s="177" t="s">
        <v>218</v>
      </c>
    </row>
    <row r="165" s="2" customFormat="1" ht="21.75" customHeight="1">
      <c r="A165" s="36"/>
      <c r="B165" s="164"/>
      <c r="C165" s="165" t="s">
        <v>220</v>
      </c>
      <c r="D165" s="165" t="s">
        <v>159</v>
      </c>
      <c r="E165" s="166" t="s">
        <v>1055</v>
      </c>
      <c r="F165" s="167" t="s">
        <v>1056</v>
      </c>
      <c r="G165" s="168" t="s">
        <v>247</v>
      </c>
      <c r="H165" s="169">
        <v>5</v>
      </c>
      <c r="I165" s="170"/>
      <c r="J165" s="171">
        <f>ROUND(I165*H165,2)</f>
        <v>0</v>
      </c>
      <c r="K165" s="172"/>
      <c r="L165" s="37"/>
      <c r="M165" s="173" t="s">
        <v>1</v>
      </c>
      <c r="N165" s="174" t="s">
        <v>42</v>
      </c>
      <c r="O165" s="75"/>
      <c r="P165" s="175">
        <f>O165*H165</f>
        <v>0</v>
      </c>
      <c r="Q165" s="175">
        <v>0</v>
      </c>
      <c r="R165" s="175">
        <f>Q165*H165</f>
        <v>0</v>
      </c>
      <c r="S165" s="175">
        <v>0</v>
      </c>
      <c r="T165" s="176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77" t="s">
        <v>192</v>
      </c>
      <c r="AT165" s="177" t="s">
        <v>159</v>
      </c>
      <c r="AU165" s="177" t="s">
        <v>84</v>
      </c>
      <c r="AY165" s="17" t="s">
        <v>158</v>
      </c>
      <c r="BE165" s="178">
        <f>IF(N165="základní",J165,0)</f>
        <v>0</v>
      </c>
      <c r="BF165" s="178">
        <f>IF(N165="snížená",J165,0)</f>
        <v>0</v>
      </c>
      <c r="BG165" s="178">
        <f>IF(N165="zákl. přenesená",J165,0)</f>
        <v>0</v>
      </c>
      <c r="BH165" s="178">
        <f>IF(N165="sníž. přenesená",J165,0)</f>
        <v>0</v>
      </c>
      <c r="BI165" s="178">
        <f>IF(N165="nulová",J165,0)</f>
        <v>0</v>
      </c>
      <c r="BJ165" s="17" t="s">
        <v>84</v>
      </c>
      <c r="BK165" s="178">
        <f>ROUND(I165*H165,2)</f>
        <v>0</v>
      </c>
      <c r="BL165" s="17" t="s">
        <v>192</v>
      </c>
      <c r="BM165" s="177" t="s">
        <v>223</v>
      </c>
    </row>
    <row r="166" s="2" customFormat="1" ht="16.5" customHeight="1">
      <c r="A166" s="36"/>
      <c r="B166" s="164"/>
      <c r="C166" s="165" t="s">
        <v>192</v>
      </c>
      <c r="D166" s="165" t="s">
        <v>159</v>
      </c>
      <c r="E166" s="166" t="s">
        <v>1057</v>
      </c>
      <c r="F166" s="167" t="s">
        <v>1058</v>
      </c>
      <c r="G166" s="168" t="s">
        <v>247</v>
      </c>
      <c r="H166" s="169">
        <v>7</v>
      </c>
      <c r="I166" s="170"/>
      <c r="J166" s="171">
        <f>ROUND(I166*H166,2)</f>
        <v>0</v>
      </c>
      <c r="K166" s="172"/>
      <c r="L166" s="37"/>
      <c r="M166" s="173" t="s">
        <v>1</v>
      </c>
      <c r="N166" s="174" t="s">
        <v>42</v>
      </c>
      <c r="O166" s="75"/>
      <c r="P166" s="175">
        <f>O166*H166</f>
        <v>0</v>
      </c>
      <c r="Q166" s="175">
        <v>0</v>
      </c>
      <c r="R166" s="175">
        <f>Q166*H166</f>
        <v>0</v>
      </c>
      <c r="S166" s="175">
        <v>0</v>
      </c>
      <c r="T166" s="176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77" t="s">
        <v>192</v>
      </c>
      <c r="AT166" s="177" t="s">
        <v>159</v>
      </c>
      <c r="AU166" s="177" t="s">
        <v>84</v>
      </c>
      <c r="AY166" s="17" t="s">
        <v>158</v>
      </c>
      <c r="BE166" s="178">
        <f>IF(N166="základní",J166,0)</f>
        <v>0</v>
      </c>
      <c r="BF166" s="178">
        <f>IF(N166="snížená",J166,0)</f>
        <v>0</v>
      </c>
      <c r="BG166" s="178">
        <f>IF(N166="zákl. přenesená",J166,0)</f>
        <v>0</v>
      </c>
      <c r="BH166" s="178">
        <f>IF(N166="sníž. přenesená",J166,0)</f>
        <v>0</v>
      </c>
      <c r="BI166" s="178">
        <f>IF(N166="nulová",J166,0)</f>
        <v>0</v>
      </c>
      <c r="BJ166" s="17" t="s">
        <v>84</v>
      </c>
      <c r="BK166" s="178">
        <f>ROUND(I166*H166,2)</f>
        <v>0</v>
      </c>
      <c r="BL166" s="17" t="s">
        <v>192</v>
      </c>
      <c r="BM166" s="177" t="s">
        <v>228</v>
      </c>
    </row>
    <row r="167" s="2" customFormat="1" ht="21.75" customHeight="1">
      <c r="A167" s="36"/>
      <c r="B167" s="164"/>
      <c r="C167" s="165" t="s">
        <v>230</v>
      </c>
      <c r="D167" s="165" t="s">
        <v>159</v>
      </c>
      <c r="E167" s="166" t="s">
        <v>1059</v>
      </c>
      <c r="F167" s="167" t="s">
        <v>1060</v>
      </c>
      <c r="G167" s="168" t="s">
        <v>247</v>
      </c>
      <c r="H167" s="169">
        <v>15</v>
      </c>
      <c r="I167" s="170"/>
      <c r="J167" s="171">
        <f>ROUND(I167*H167,2)</f>
        <v>0</v>
      </c>
      <c r="K167" s="172"/>
      <c r="L167" s="37"/>
      <c r="M167" s="173" t="s">
        <v>1</v>
      </c>
      <c r="N167" s="174" t="s">
        <v>42</v>
      </c>
      <c r="O167" s="75"/>
      <c r="P167" s="175">
        <f>O167*H167</f>
        <v>0</v>
      </c>
      <c r="Q167" s="175">
        <v>0</v>
      </c>
      <c r="R167" s="175">
        <f>Q167*H167</f>
        <v>0</v>
      </c>
      <c r="S167" s="175">
        <v>0</v>
      </c>
      <c r="T167" s="17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77" t="s">
        <v>192</v>
      </c>
      <c r="AT167" s="177" t="s">
        <v>159</v>
      </c>
      <c r="AU167" s="177" t="s">
        <v>84</v>
      </c>
      <c r="AY167" s="17" t="s">
        <v>158</v>
      </c>
      <c r="BE167" s="178">
        <f>IF(N167="základní",J167,0)</f>
        <v>0</v>
      </c>
      <c r="BF167" s="178">
        <f>IF(N167="snížená",J167,0)</f>
        <v>0</v>
      </c>
      <c r="BG167" s="178">
        <f>IF(N167="zákl. přenesená",J167,0)</f>
        <v>0</v>
      </c>
      <c r="BH167" s="178">
        <f>IF(N167="sníž. přenesená",J167,0)</f>
        <v>0</v>
      </c>
      <c r="BI167" s="178">
        <f>IF(N167="nulová",J167,0)</f>
        <v>0</v>
      </c>
      <c r="BJ167" s="17" t="s">
        <v>84</v>
      </c>
      <c r="BK167" s="178">
        <f>ROUND(I167*H167,2)</f>
        <v>0</v>
      </c>
      <c r="BL167" s="17" t="s">
        <v>192</v>
      </c>
      <c r="BM167" s="177" t="s">
        <v>234</v>
      </c>
    </row>
    <row r="168" s="2" customFormat="1" ht="21.75" customHeight="1">
      <c r="A168" s="36"/>
      <c r="B168" s="164"/>
      <c r="C168" s="165" t="s">
        <v>196</v>
      </c>
      <c r="D168" s="165" t="s">
        <v>159</v>
      </c>
      <c r="E168" s="166" t="s">
        <v>1061</v>
      </c>
      <c r="F168" s="167" t="s">
        <v>1062</v>
      </c>
      <c r="G168" s="168" t="s">
        <v>247</v>
      </c>
      <c r="H168" s="169">
        <v>6</v>
      </c>
      <c r="I168" s="170"/>
      <c r="J168" s="171">
        <f>ROUND(I168*H168,2)</f>
        <v>0</v>
      </c>
      <c r="K168" s="172"/>
      <c r="L168" s="37"/>
      <c r="M168" s="173" t="s">
        <v>1</v>
      </c>
      <c r="N168" s="174" t="s">
        <v>42</v>
      </c>
      <c r="O168" s="75"/>
      <c r="P168" s="175">
        <f>O168*H168</f>
        <v>0</v>
      </c>
      <c r="Q168" s="175">
        <v>0</v>
      </c>
      <c r="R168" s="175">
        <f>Q168*H168</f>
        <v>0</v>
      </c>
      <c r="S168" s="175">
        <v>0</v>
      </c>
      <c r="T168" s="176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77" t="s">
        <v>192</v>
      </c>
      <c r="AT168" s="177" t="s">
        <v>159</v>
      </c>
      <c r="AU168" s="177" t="s">
        <v>84</v>
      </c>
      <c r="AY168" s="17" t="s">
        <v>158</v>
      </c>
      <c r="BE168" s="178">
        <f>IF(N168="základní",J168,0)</f>
        <v>0</v>
      </c>
      <c r="BF168" s="178">
        <f>IF(N168="snížená",J168,0)</f>
        <v>0</v>
      </c>
      <c r="BG168" s="178">
        <f>IF(N168="zákl. přenesená",J168,0)</f>
        <v>0</v>
      </c>
      <c r="BH168" s="178">
        <f>IF(N168="sníž. přenesená",J168,0)</f>
        <v>0</v>
      </c>
      <c r="BI168" s="178">
        <f>IF(N168="nulová",J168,0)</f>
        <v>0</v>
      </c>
      <c r="BJ168" s="17" t="s">
        <v>84</v>
      </c>
      <c r="BK168" s="178">
        <f>ROUND(I168*H168,2)</f>
        <v>0</v>
      </c>
      <c r="BL168" s="17" t="s">
        <v>192</v>
      </c>
      <c r="BM168" s="177" t="s">
        <v>238</v>
      </c>
    </row>
    <row r="169" s="2" customFormat="1" ht="16.5" customHeight="1">
      <c r="A169" s="36"/>
      <c r="B169" s="164"/>
      <c r="C169" s="165" t="s">
        <v>240</v>
      </c>
      <c r="D169" s="165" t="s">
        <v>159</v>
      </c>
      <c r="E169" s="166" t="s">
        <v>1063</v>
      </c>
      <c r="F169" s="167" t="s">
        <v>1064</v>
      </c>
      <c r="G169" s="168" t="s">
        <v>252</v>
      </c>
      <c r="H169" s="169">
        <v>6</v>
      </c>
      <c r="I169" s="170"/>
      <c r="J169" s="171">
        <f>ROUND(I169*H169,2)</f>
        <v>0</v>
      </c>
      <c r="K169" s="172"/>
      <c r="L169" s="37"/>
      <c r="M169" s="173" t="s">
        <v>1</v>
      </c>
      <c r="N169" s="174" t="s">
        <v>42</v>
      </c>
      <c r="O169" s="75"/>
      <c r="P169" s="175">
        <f>O169*H169</f>
        <v>0</v>
      </c>
      <c r="Q169" s="175">
        <v>0</v>
      </c>
      <c r="R169" s="175">
        <f>Q169*H169</f>
        <v>0</v>
      </c>
      <c r="S169" s="175">
        <v>0</v>
      </c>
      <c r="T169" s="176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77" t="s">
        <v>192</v>
      </c>
      <c r="AT169" s="177" t="s">
        <v>159</v>
      </c>
      <c r="AU169" s="177" t="s">
        <v>84</v>
      </c>
      <c r="AY169" s="17" t="s">
        <v>158</v>
      </c>
      <c r="BE169" s="178">
        <f>IF(N169="základní",J169,0)</f>
        <v>0</v>
      </c>
      <c r="BF169" s="178">
        <f>IF(N169="snížená",J169,0)</f>
        <v>0</v>
      </c>
      <c r="BG169" s="178">
        <f>IF(N169="zákl. přenesená",J169,0)</f>
        <v>0</v>
      </c>
      <c r="BH169" s="178">
        <f>IF(N169="sníž. přenesená",J169,0)</f>
        <v>0</v>
      </c>
      <c r="BI169" s="178">
        <f>IF(N169="nulová",J169,0)</f>
        <v>0</v>
      </c>
      <c r="BJ169" s="17" t="s">
        <v>84</v>
      </c>
      <c r="BK169" s="178">
        <f>ROUND(I169*H169,2)</f>
        <v>0</v>
      </c>
      <c r="BL169" s="17" t="s">
        <v>192</v>
      </c>
      <c r="BM169" s="177" t="s">
        <v>243</v>
      </c>
    </row>
    <row r="170" s="2" customFormat="1" ht="16.5" customHeight="1">
      <c r="A170" s="36"/>
      <c r="B170" s="164"/>
      <c r="C170" s="165" t="s">
        <v>199</v>
      </c>
      <c r="D170" s="165" t="s">
        <v>159</v>
      </c>
      <c r="E170" s="166" t="s">
        <v>1065</v>
      </c>
      <c r="F170" s="167" t="s">
        <v>1066</v>
      </c>
      <c r="G170" s="168" t="s">
        <v>252</v>
      </c>
      <c r="H170" s="169">
        <v>2</v>
      </c>
      <c r="I170" s="170"/>
      <c r="J170" s="171">
        <f>ROUND(I170*H170,2)</f>
        <v>0</v>
      </c>
      <c r="K170" s="172"/>
      <c r="L170" s="37"/>
      <c r="M170" s="173" t="s">
        <v>1</v>
      </c>
      <c r="N170" s="174" t="s">
        <v>42</v>
      </c>
      <c r="O170" s="75"/>
      <c r="P170" s="175">
        <f>O170*H170</f>
        <v>0</v>
      </c>
      <c r="Q170" s="175">
        <v>0</v>
      </c>
      <c r="R170" s="175">
        <f>Q170*H170</f>
        <v>0</v>
      </c>
      <c r="S170" s="175">
        <v>0</v>
      </c>
      <c r="T170" s="176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77" t="s">
        <v>192</v>
      </c>
      <c r="AT170" s="177" t="s">
        <v>159</v>
      </c>
      <c r="AU170" s="177" t="s">
        <v>84</v>
      </c>
      <c r="AY170" s="17" t="s">
        <v>158</v>
      </c>
      <c r="BE170" s="178">
        <f>IF(N170="základní",J170,0)</f>
        <v>0</v>
      </c>
      <c r="BF170" s="178">
        <f>IF(N170="snížená",J170,0)</f>
        <v>0</v>
      </c>
      <c r="BG170" s="178">
        <f>IF(N170="zákl. přenesená",J170,0)</f>
        <v>0</v>
      </c>
      <c r="BH170" s="178">
        <f>IF(N170="sníž. přenesená",J170,0)</f>
        <v>0</v>
      </c>
      <c r="BI170" s="178">
        <f>IF(N170="nulová",J170,0)</f>
        <v>0</v>
      </c>
      <c r="BJ170" s="17" t="s">
        <v>84</v>
      </c>
      <c r="BK170" s="178">
        <f>ROUND(I170*H170,2)</f>
        <v>0</v>
      </c>
      <c r="BL170" s="17" t="s">
        <v>192</v>
      </c>
      <c r="BM170" s="177" t="s">
        <v>248</v>
      </c>
    </row>
    <row r="171" s="2" customFormat="1" ht="16.5" customHeight="1">
      <c r="A171" s="36"/>
      <c r="B171" s="164"/>
      <c r="C171" s="165" t="s">
        <v>7</v>
      </c>
      <c r="D171" s="165" t="s">
        <v>159</v>
      </c>
      <c r="E171" s="166" t="s">
        <v>1067</v>
      </c>
      <c r="F171" s="167" t="s">
        <v>1068</v>
      </c>
      <c r="G171" s="168" t="s">
        <v>252</v>
      </c>
      <c r="H171" s="169">
        <v>6</v>
      </c>
      <c r="I171" s="170"/>
      <c r="J171" s="171">
        <f>ROUND(I171*H171,2)</f>
        <v>0</v>
      </c>
      <c r="K171" s="172"/>
      <c r="L171" s="37"/>
      <c r="M171" s="173" t="s">
        <v>1</v>
      </c>
      <c r="N171" s="174" t="s">
        <v>42</v>
      </c>
      <c r="O171" s="75"/>
      <c r="P171" s="175">
        <f>O171*H171</f>
        <v>0</v>
      </c>
      <c r="Q171" s="175">
        <v>0</v>
      </c>
      <c r="R171" s="175">
        <f>Q171*H171</f>
        <v>0</v>
      </c>
      <c r="S171" s="175">
        <v>0</v>
      </c>
      <c r="T171" s="176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77" t="s">
        <v>192</v>
      </c>
      <c r="AT171" s="177" t="s">
        <v>159</v>
      </c>
      <c r="AU171" s="177" t="s">
        <v>84</v>
      </c>
      <c r="AY171" s="17" t="s">
        <v>158</v>
      </c>
      <c r="BE171" s="178">
        <f>IF(N171="základní",J171,0)</f>
        <v>0</v>
      </c>
      <c r="BF171" s="178">
        <f>IF(N171="snížená",J171,0)</f>
        <v>0</v>
      </c>
      <c r="BG171" s="178">
        <f>IF(N171="zákl. přenesená",J171,0)</f>
        <v>0</v>
      </c>
      <c r="BH171" s="178">
        <f>IF(N171="sníž. přenesená",J171,0)</f>
        <v>0</v>
      </c>
      <c r="BI171" s="178">
        <f>IF(N171="nulová",J171,0)</f>
        <v>0</v>
      </c>
      <c r="BJ171" s="17" t="s">
        <v>84</v>
      </c>
      <c r="BK171" s="178">
        <f>ROUND(I171*H171,2)</f>
        <v>0</v>
      </c>
      <c r="BL171" s="17" t="s">
        <v>192</v>
      </c>
      <c r="BM171" s="177" t="s">
        <v>253</v>
      </c>
    </row>
    <row r="172" s="2" customFormat="1" ht="24.15" customHeight="1">
      <c r="A172" s="36"/>
      <c r="B172" s="164"/>
      <c r="C172" s="165" t="s">
        <v>204</v>
      </c>
      <c r="D172" s="165" t="s">
        <v>159</v>
      </c>
      <c r="E172" s="166" t="s">
        <v>1069</v>
      </c>
      <c r="F172" s="167" t="s">
        <v>1070</v>
      </c>
      <c r="G172" s="168" t="s">
        <v>252</v>
      </c>
      <c r="H172" s="169">
        <v>1</v>
      </c>
      <c r="I172" s="170"/>
      <c r="J172" s="171">
        <f>ROUND(I172*H172,2)</f>
        <v>0</v>
      </c>
      <c r="K172" s="172"/>
      <c r="L172" s="37"/>
      <c r="M172" s="173" t="s">
        <v>1</v>
      </c>
      <c r="N172" s="174" t="s">
        <v>42</v>
      </c>
      <c r="O172" s="75"/>
      <c r="P172" s="175">
        <f>O172*H172</f>
        <v>0</v>
      </c>
      <c r="Q172" s="175">
        <v>0</v>
      </c>
      <c r="R172" s="175">
        <f>Q172*H172</f>
        <v>0</v>
      </c>
      <c r="S172" s="175">
        <v>0</v>
      </c>
      <c r="T172" s="176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77" t="s">
        <v>192</v>
      </c>
      <c r="AT172" s="177" t="s">
        <v>159</v>
      </c>
      <c r="AU172" s="177" t="s">
        <v>84</v>
      </c>
      <c r="AY172" s="17" t="s">
        <v>158</v>
      </c>
      <c r="BE172" s="178">
        <f>IF(N172="základní",J172,0)</f>
        <v>0</v>
      </c>
      <c r="BF172" s="178">
        <f>IF(N172="snížená",J172,0)</f>
        <v>0</v>
      </c>
      <c r="BG172" s="178">
        <f>IF(N172="zákl. přenesená",J172,0)</f>
        <v>0</v>
      </c>
      <c r="BH172" s="178">
        <f>IF(N172="sníž. přenesená",J172,0)</f>
        <v>0</v>
      </c>
      <c r="BI172" s="178">
        <f>IF(N172="nulová",J172,0)</f>
        <v>0</v>
      </c>
      <c r="BJ172" s="17" t="s">
        <v>84</v>
      </c>
      <c r="BK172" s="178">
        <f>ROUND(I172*H172,2)</f>
        <v>0</v>
      </c>
      <c r="BL172" s="17" t="s">
        <v>192</v>
      </c>
      <c r="BM172" s="177" t="s">
        <v>258</v>
      </c>
    </row>
    <row r="173" s="2" customFormat="1" ht="24.15" customHeight="1">
      <c r="A173" s="36"/>
      <c r="B173" s="164"/>
      <c r="C173" s="165" t="s">
        <v>260</v>
      </c>
      <c r="D173" s="165" t="s">
        <v>159</v>
      </c>
      <c r="E173" s="166" t="s">
        <v>1071</v>
      </c>
      <c r="F173" s="167" t="s">
        <v>1072</v>
      </c>
      <c r="G173" s="168" t="s">
        <v>252</v>
      </c>
      <c r="H173" s="169">
        <v>1</v>
      </c>
      <c r="I173" s="170"/>
      <c r="J173" s="171">
        <f>ROUND(I173*H173,2)</f>
        <v>0</v>
      </c>
      <c r="K173" s="172"/>
      <c r="L173" s="37"/>
      <c r="M173" s="173" t="s">
        <v>1</v>
      </c>
      <c r="N173" s="174" t="s">
        <v>42</v>
      </c>
      <c r="O173" s="75"/>
      <c r="P173" s="175">
        <f>O173*H173</f>
        <v>0</v>
      </c>
      <c r="Q173" s="175">
        <v>0</v>
      </c>
      <c r="R173" s="175">
        <f>Q173*H173</f>
        <v>0</v>
      </c>
      <c r="S173" s="175">
        <v>0</v>
      </c>
      <c r="T173" s="176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77" t="s">
        <v>192</v>
      </c>
      <c r="AT173" s="177" t="s">
        <v>159</v>
      </c>
      <c r="AU173" s="177" t="s">
        <v>84</v>
      </c>
      <c r="AY173" s="17" t="s">
        <v>158</v>
      </c>
      <c r="BE173" s="178">
        <f>IF(N173="základní",J173,0)</f>
        <v>0</v>
      </c>
      <c r="BF173" s="178">
        <f>IF(N173="snížená",J173,0)</f>
        <v>0</v>
      </c>
      <c r="BG173" s="178">
        <f>IF(N173="zákl. přenesená",J173,0)</f>
        <v>0</v>
      </c>
      <c r="BH173" s="178">
        <f>IF(N173="sníž. přenesená",J173,0)</f>
        <v>0</v>
      </c>
      <c r="BI173" s="178">
        <f>IF(N173="nulová",J173,0)</f>
        <v>0</v>
      </c>
      <c r="BJ173" s="17" t="s">
        <v>84</v>
      </c>
      <c r="BK173" s="178">
        <f>ROUND(I173*H173,2)</f>
        <v>0</v>
      </c>
      <c r="BL173" s="17" t="s">
        <v>192</v>
      </c>
      <c r="BM173" s="177" t="s">
        <v>263</v>
      </c>
    </row>
    <row r="174" s="2" customFormat="1" ht="16.5" customHeight="1">
      <c r="A174" s="36"/>
      <c r="B174" s="164"/>
      <c r="C174" s="165" t="s">
        <v>208</v>
      </c>
      <c r="D174" s="165" t="s">
        <v>159</v>
      </c>
      <c r="E174" s="166" t="s">
        <v>1073</v>
      </c>
      <c r="F174" s="167" t="s">
        <v>1074</v>
      </c>
      <c r="G174" s="168" t="s">
        <v>247</v>
      </c>
      <c r="H174" s="169">
        <v>28</v>
      </c>
      <c r="I174" s="170"/>
      <c r="J174" s="171">
        <f>ROUND(I174*H174,2)</f>
        <v>0</v>
      </c>
      <c r="K174" s="172"/>
      <c r="L174" s="37"/>
      <c r="M174" s="173" t="s">
        <v>1</v>
      </c>
      <c r="N174" s="174" t="s">
        <v>42</v>
      </c>
      <c r="O174" s="75"/>
      <c r="P174" s="175">
        <f>O174*H174</f>
        <v>0</v>
      </c>
      <c r="Q174" s="175">
        <v>0</v>
      </c>
      <c r="R174" s="175">
        <f>Q174*H174</f>
        <v>0</v>
      </c>
      <c r="S174" s="175">
        <v>0</v>
      </c>
      <c r="T174" s="176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77" t="s">
        <v>192</v>
      </c>
      <c r="AT174" s="177" t="s">
        <v>159</v>
      </c>
      <c r="AU174" s="177" t="s">
        <v>84</v>
      </c>
      <c r="AY174" s="17" t="s">
        <v>158</v>
      </c>
      <c r="BE174" s="178">
        <f>IF(N174="základní",J174,0)</f>
        <v>0</v>
      </c>
      <c r="BF174" s="178">
        <f>IF(N174="snížená",J174,0)</f>
        <v>0</v>
      </c>
      <c r="BG174" s="178">
        <f>IF(N174="zákl. přenesená",J174,0)</f>
        <v>0</v>
      </c>
      <c r="BH174" s="178">
        <f>IF(N174="sníž. přenesená",J174,0)</f>
        <v>0</v>
      </c>
      <c r="BI174" s="178">
        <f>IF(N174="nulová",J174,0)</f>
        <v>0</v>
      </c>
      <c r="BJ174" s="17" t="s">
        <v>84</v>
      </c>
      <c r="BK174" s="178">
        <f>ROUND(I174*H174,2)</f>
        <v>0</v>
      </c>
      <c r="BL174" s="17" t="s">
        <v>192</v>
      </c>
      <c r="BM174" s="177" t="s">
        <v>266</v>
      </c>
    </row>
    <row r="175" s="12" customFormat="1">
      <c r="A175" s="12"/>
      <c r="B175" s="179"/>
      <c r="C175" s="12"/>
      <c r="D175" s="180" t="s">
        <v>164</v>
      </c>
      <c r="E175" s="181" t="s">
        <v>1</v>
      </c>
      <c r="F175" s="182" t="s">
        <v>1075</v>
      </c>
      <c r="G175" s="12"/>
      <c r="H175" s="183">
        <v>28</v>
      </c>
      <c r="I175" s="184"/>
      <c r="J175" s="12"/>
      <c r="K175" s="12"/>
      <c r="L175" s="179"/>
      <c r="M175" s="185"/>
      <c r="N175" s="186"/>
      <c r="O175" s="186"/>
      <c r="P175" s="186"/>
      <c r="Q175" s="186"/>
      <c r="R175" s="186"/>
      <c r="S175" s="186"/>
      <c r="T175" s="187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T175" s="181" t="s">
        <v>164</v>
      </c>
      <c r="AU175" s="181" t="s">
        <v>84</v>
      </c>
      <c r="AV175" s="12" t="s">
        <v>86</v>
      </c>
      <c r="AW175" s="12" t="s">
        <v>34</v>
      </c>
      <c r="AX175" s="12" t="s">
        <v>77</v>
      </c>
      <c r="AY175" s="181" t="s">
        <v>158</v>
      </c>
    </row>
    <row r="176" s="13" customFormat="1">
      <c r="A176" s="13"/>
      <c r="B176" s="188"/>
      <c r="C176" s="13"/>
      <c r="D176" s="180" t="s">
        <v>164</v>
      </c>
      <c r="E176" s="189" t="s">
        <v>1</v>
      </c>
      <c r="F176" s="190" t="s">
        <v>166</v>
      </c>
      <c r="G176" s="13"/>
      <c r="H176" s="191">
        <v>28</v>
      </c>
      <c r="I176" s="192"/>
      <c r="J176" s="13"/>
      <c r="K176" s="13"/>
      <c r="L176" s="188"/>
      <c r="M176" s="193"/>
      <c r="N176" s="194"/>
      <c r="O176" s="194"/>
      <c r="P176" s="194"/>
      <c r="Q176" s="194"/>
      <c r="R176" s="194"/>
      <c r="S176" s="194"/>
      <c r="T176" s="19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9" t="s">
        <v>164</v>
      </c>
      <c r="AU176" s="189" t="s">
        <v>84</v>
      </c>
      <c r="AV176" s="13" t="s">
        <v>163</v>
      </c>
      <c r="AW176" s="13" t="s">
        <v>34</v>
      </c>
      <c r="AX176" s="13" t="s">
        <v>84</v>
      </c>
      <c r="AY176" s="189" t="s">
        <v>158</v>
      </c>
    </row>
    <row r="177" s="2" customFormat="1" ht="21.75" customHeight="1">
      <c r="A177" s="36"/>
      <c r="B177" s="164"/>
      <c r="C177" s="165" t="s">
        <v>268</v>
      </c>
      <c r="D177" s="165" t="s">
        <v>159</v>
      </c>
      <c r="E177" s="166" t="s">
        <v>1076</v>
      </c>
      <c r="F177" s="167" t="s">
        <v>1077</v>
      </c>
      <c r="G177" s="168" t="s">
        <v>247</v>
      </c>
      <c r="H177" s="169">
        <v>30</v>
      </c>
      <c r="I177" s="170"/>
      <c r="J177" s="171">
        <f>ROUND(I177*H177,2)</f>
        <v>0</v>
      </c>
      <c r="K177" s="172"/>
      <c r="L177" s="37"/>
      <c r="M177" s="173" t="s">
        <v>1</v>
      </c>
      <c r="N177" s="174" t="s">
        <v>42</v>
      </c>
      <c r="O177" s="75"/>
      <c r="P177" s="175">
        <f>O177*H177</f>
        <v>0</v>
      </c>
      <c r="Q177" s="175">
        <v>0</v>
      </c>
      <c r="R177" s="175">
        <f>Q177*H177</f>
        <v>0</v>
      </c>
      <c r="S177" s="175">
        <v>0</v>
      </c>
      <c r="T177" s="176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77" t="s">
        <v>192</v>
      </c>
      <c r="AT177" s="177" t="s">
        <v>159</v>
      </c>
      <c r="AU177" s="177" t="s">
        <v>84</v>
      </c>
      <c r="AY177" s="17" t="s">
        <v>158</v>
      </c>
      <c r="BE177" s="178">
        <f>IF(N177="základní",J177,0)</f>
        <v>0</v>
      </c>
      <c r="BF177" s="178">
        <f>IF(N177="snížená",J177,0)</f>
        <v>0</v>
      </c>
      <c r="BG177" s="178">
        <f>IF(N177="zákl. přenesená",J177,0)</f>
        <v>0</v>
      </c>
      <c r="BH177" s="178">
        <f>IF(N177="sníž. přenesená",J177,0)</f>
        <v>0</v>
      </c>
      <c r="BI177" s="178">
        <f>IF(N177="nulová",J177,0)</f>
        <v>0</v>
      </c>
      <c r="BJ177" s="17" t="s">
        <v>84</v>
      </c>
      <c r="BK177" s="178">
        <f>ROUND(I177*H177,2)</f>
        <v>0</v>
      </c>
      <c r="BL177" s="17" t="s">
        <v>192</v>
      </c>
      <c r="BM177" s="177" t="s">
        <v>271</v>
      </c>
    </row>
    <row r="178" s="12" customFormat="1">
      <c r="A178" s="12"/>
      <c r="B178" s="179"/>
      <c r="C178" s="12"/>
      <c r="D178" s="180" t="s">
        <v>164</v>
      </c>
      <c r="E178" s="181" t="s">
        <v>1</v>
      </c>
      <c r="F178" s="182" t="s">
        <v>1078</v>
      </c>
      <c r="G178" s="12"/>
      <c r="H178" s="183">
        <v>30</v>
      </c>
      <c r="I178" s="184"/>
      <c r="J178" s="12"/>
      <c r="K178" s="12"/>
      <c r="L178" s="179"/>
      <c r="M178" s="185"/>
      <c r="N178" s="186"/>
      <c r="O178" s="186"/>
      <c r="P178" s="186"/>
      <c r="Q178" s="186"/>
      <c r="R178" s="186"/>
      <c r="S178" s="186"/>
      <c r="T178" s="187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T178" s="181" t="s">
        <v>164</v>
      </c>
      <c r="AU178" s="181" t="s">
        <v>84</v>
      </c>
      <c r="AV178" s="12" t="s">
        <v>86</v>
      </c>
      <c r="AW178" s="12" t="s">
        <v>34</v>
      </c>
      <c r="AX178" s="12" t="s">
        <v>77</v>
      </c>
      <c r="AY178" s="181" t="s">
        <v>158</v>
      </c>
    </row>
    <row r="179" s="13" customFormat="1">
      <c r="A179" s="13"/>
      <c r="B179" s="188"/>
      <c r="C179" s="13"/>
      <c r="D179" s="180" t="s">
        <v>164</v>
      </c>
      <c r="E179" s="189" t="s">
        <v>1</v>
      </c>
      <c r="F179" s="190" t="s">
        <v>166</v>
      </c>
      <c r="G179" s="13"/>
      <c r="H179" s="191">
        <v>30</v>
      </c>
      <c r="I179" s="192"/>
      <c r="J179" s="13"/>
      <c r="K179" s="13"/>
      <c r="L179" s="188"/>
      <c r="M179" s="193"/>
      <c r="N179" s="194"/>
      <c r="O179" s="194"/>
      <c r="P179" s="194"/>
      <c r="Q179" s="194"/>
      <c r="R179" s="194"/>
      <c r="S179" s="194"/>
      <c r="T179" s="19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9" t="s">
        <v>164</v>
      </c>
      <c r="AU179" s="189" t="s">
        <v>84</v>
      </c>
      <c r="AV179" s="13" t="s">
        <v>163</v>
      </c>
      <c r="AW179" s="13" t="s">
        <v>34</v>
      </c>
      <c r="AX179" s="13" t="s">
        <v>84</v>
      </c>
      <c r="AY179" s="189" t="s">
        <v>158</v>
      </c>
    </row>
    <row r="180" s="2" customFormat="1" ht="24.15" customHeight="1">
      <c r="A180" s="36"/>
      <c r="B180" s="164"/>
      <c r="C180" s="165" t="s">
        <v>213</v>
      </c>
      <c r="D180" s="165" t="s">
        <v>159</v>
      </c>
      <c r="E180" s="166" t="s">
        <v>1079</v>
      </c>
      <c r="F180" s="167" t="s">
        <v>1080</v>
      </c>
      <c r="G180" s="168" t="s">
        <v>252</v>
      </c>
      <c r="H180" s="169">
        <v>1</v>
      </c>
      <c r="I180" s="170"/>
      <c r="J180" s="171">
        <f>ROUND(I180*H180,2)</f>
        <v>0</v>
      </c>
      <c r="K180" s="172"/>
      <c r="L180" s="37"/>
      <c r="M180" s="173" t="s">
        <v>1</v>
      </c>
      <c r="N180" s="174" t="s">
        <v>42</v>
      </c>
      <c r="O180" s="75"/>
      <c r="P180" s="175">
        <f>O180*H180</f>
        <v>0</v>
      </c>
      <c r="Q180" s="175">
        <v>0</v>
      </c>
      <c r="R180" s="175">
        <f>Q180*H180</f>
        <v>0</v>
      </c>
      <c r="S180" s="175">
        <v>0</v>
      </c>
      <c r="T180" s="176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77" t="s">
        <v>192</v>
      </c>
      <c r="AT180" s="177" t="s">
        <v>159</v>
      </c>
      <c r="AU180" s="177" t="s">
        <v>84</v>
      </c>
      <c r="AY180" s="17" t="s">
        <v>158</v>
      </c>
      <c r="BE180" s="178">
        <f>IF(N180="základní",J180,0)</f>
        <v>0</v>
      </c>
      <c r="BF180" s="178">
        <f>IF(N180="snížená",J180,0)</f>
        <v>0</v>
      </c>
      <c r="BG180" s="178">
        <f>IF(N180="zákl. přenesená",J180,0)</f>
        <v>0</v>
      </c>
      <c r="BH180" s="178">
        <f>IF(N180="sníž. přenesená",J180,0)</f>
        <v>0</v>
      </c>
      <c r="BI180" s="178">
        <f>IF(N180="nulová",J180,0)</f>
        <v>0</v>
      </c>
      <c r="BJ180" s="17" t="s">
        <v>84</v>
      </c>
      <c r="BK180" s="178">
        <f>ROUND(I180*H180,2)</f>
        <v>0</v>
      </c>
      <c r="BL180" s="17" t="s">
        <v>192</v>
      </c>
      <c r="BM180" s="177" t="s">
        <v>277</v>
      </c>
    </row>
    <row r="181" s="2" customFormat="1" ht="21.75" customHeight="1">
      <c r="A181" s="36"/>
      <c r="B181" s="164"/>
      <c r="C181" s="165" t="s">
        <v>279</v>
      </c>
      <c r="D181" s="165" t="s">
        <v>159</v>
      </c>
      <c r="E181" s="166" t="s">
        <v>1081</v>
      </c>
      <c r="F181" s="167" t="s">
        <v>1082</v>
      </c>
      <c r="G181" s="168" t="s">
        <v>233</v>
      </c>
      <c r="H181" s="169">
        <v>0.14299999999999999</v>
      </c>
      <c r="I181" s="170"/>
      <c r="J181" s="171">
        <f>ROUND(I181*H181,2)</f>
        <v>0</v>
      </c>
      <c r="K181" s="172"/>
      <c r="L181" s="37"/>
      <c r="M181" s="173" t="s">
        <v>1</v>
      </c>
      <c r="N181" s="174" t="s">
        <v>42</v>
      </c>
      <c r="O181" s="75"/>
      <c r="P181" s="175">
        <f>O181*H181</f>
        <v>0</v>
      </c>
      <c r="Q181" s="175">
        <v>0</v>
      </c>
      <c r="R181" s="175">
        <f>Q181*H181</f>
        <v>0</v>
      </c>
      <c r="S181" s="175">
        <v>0</v>
      </c>
      <c r="T181" s="176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77" t="s">
        <v>192</v>
      </c>
      <c r="AT181" s="177" t="s">
        <v>159</v>
      </c>
      <c r="AU181" s="177" t="s">
        <v>84</v>
      </c>
      <c r="AY181" s="17" t="s">
        <v>158</v>
      </c>
      <c r="BE181" s="178">
        <f>IF(N181="základní",J181,0)</f>
        <v>0</v>
      </c>
      <c r="BF181" s="178">
        <f>IF(N181="snížená",J181,0)</f>
        <v>0</v>
      </c>
      <c r="BG181" s="178">
        <f>IF(N181="zákl. přenesená",J181,0)</f>
        <v>0</v>
      </c>
      <c r="BH181" s="178">
        <f>IF(N181="sníž. přenesená",J181,0)</f>
        <v>0</v>
      </c>
      <c r="BI181" s="178">
        <f>IF(N181="nulová",J181,0)</f>
        <v>0</v>
      </c>
      <c r="BJ181" s="17" t="s">
        <v>84</v>
      </c>
      <c r="BK181" s="178">
        <f>ROUND(I181*H181,2)</f>
        <v>0</v>
      </c>
      <c r="BL181" s="17" t="s">
        <v>192</v>
      </c>
      <c r="BM181" s="177" t="s">
        <v>282</v>
      </c>
    </row>
    <row r="182" s="11" customFormat="1" ht="25.92" customHeight="1">
      <c r="A182" s="11"/>
      <c r="B182" s="153"/>
      <c r="C182" s="11"/>
      <c r="D182" s="154" t="s">
        <v>76</v>
      </c>
      <c r="E182" s="155" t="s">
        <v>1083</v>
      </c>
      <c r="F182" s="155" t="s">
        <v>934</v>
      </c>
      <c r="G182" s="11"/>
      <c r="H182" s="11"/>
      <c r="I182" s="156"/>
      <c r="J182" s="157">
        <f>BK182</f>
        <v>0</v>
      </c>
      <c r="K182" s="11"/>
      <c r="L182" s="153"/>
      <c r="M182" s="158"/>
      <c r="N182" s="159"/>
      <c r="O182" s="159"/>
      <c r="P182" s="160">
        <f>SUM(P183:P216)</f>
        <v>0</v>
      </c>
      <c r="Q182" s="159"/>
      <c r="R182" s="160">
        <f>SUM(R183:R216)</f>
        <v>0</v>
      </c>
      <c r="S182" s="159"/>
      <c r="T182" s="161">
        <f>SUM(T183:T216)</f>
        <v>0</v>
      </c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R182" s="154" t="s">
        <v>86</v>
      </c>
      <c r="AT182" s="162" t="s">
        <v>76</v>
      </c>
      <c r="AU182" s="162" t="s">
        <v>77</v>
      </c>
      <c r="AY182" s="154" t="s">
        <v>158</v>
      </c>
      <c r="BK182" s="163">
        <f>SUM(BK183:BK216)</f>
        <v>0</v>
      </c>
    </row>
    <row r="183" s="2" customFormat="1" ht="24.15" customHeight="1">
      <c r="A183" s="36"/>
      <c r="B183" s="164"/>
      <c r="C183" s="165" t="s">
        <v>218</v>
      </c>
      <c r="D183" s="165" t="s">
        <v>159</v>
      </c>
      <c r="E183" s="166" t="s">
        <v>1084</v>
      </c>
      <c r="F183" s="167" t="s">
        <v>1085</v>
      </c>
      <c r="G183" s="168" t="s">
        <v>247</v>
      </c>
      <c r="H183" s="169">
        <v>54</v>
      </c>
      <c r="I183" s="170"/>
      <c r="J183" s="171">
        <f>ROUND(I183*H183,2)</f>
        <v>0</v>
      </c>
      <c r="K183" s="172"/>
      <c r="L183" s="37"/>
      <c r="M183" s="173" t="s">
        <v>1</v>
      </c>
      <c r="N183" s="174" t="s">
        <v>42</v>
      </c>
      <c r="O183" s="75"/>
      <c r="P183" s="175">
        <f>O183*H183</f>
        <v>0</v>
      </c>
      <c r="Q183" s="175">
        <v>0</v>
      </c>
      <c r="R183" s="175">
        <f>Q183*H183</f>
        <v>0</v>
      </c>
      <c r="S183" s="175">
        <v>0</v>
      </c>
      <c r="T183" s="176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77" t="s">
        <v>192</v>
      </c>
      <c r="AT183" s="177" t="s">
        <v>159</v>
      </c>
      <c r="AU183" s="177" t="s">
        <v>84</v>
      </c>
      <c r="AY183" s="17" t="s">
        <v>158</v>
      </c>
      <c r="BE183" s="178">
        <f>IF(N183="základní",J183,0)</f>
        <v>0</v>
      </c>
      <c r="BF183" s="178">
        <f>IF(N183="snížená",J183,0)</f>
        <v>0</v>
      </c>
      <c r="BG183" s="178">
        <f>IF(N183="zákl. přenesená",J183,0)</f>
        <v>0</v>
      </c>
      <c r="BH183" s="178">
        <f>IF(N183="sníž. přenesená",J183,0)</f>
        <v>0</v>
      </c>
      <c r="BI183" s="178">
        <f>IF(N183="nulová",J183,0)</f>
        <v>0</v>
      </c>
      <c r="BJ183" s="17" t="s">
        <v>84</v>
      </c>
      <c r="BK183" s="178">
        <f>ROUND(I183*H183,2)</f>
        <v>0</v>
      </c>
      <c r="BL183" s="17" t="s">
        <v>192</v>
      </c>
      <c r="BM183" s="177" t="s">
        <v>288</v>
      </c>
    </row>
    <row r="184" s="12" customFormat="1">
      <c r="A184" s="12"/>
      <c r="B184" s="179"/>
      <c r="C184" s="12"/>
      <c r="D184" s="180" t="s">
        <v>164</v>
      </c>
      <c r="E184" s="181" t="s">
        <v>1</v>
      </c>
      <c r="F184" s="182" t="s">
        <v>1086</v>
      </c>
      <c r="G184" s="12"/>
      <c r="H184" s="183">
        <v>54</v>
      </c>
      <c r="I184" s="184"/>
      <c r="J184" s="12"/>
      <c r="K184" s="12"/>
      <c r="L184" s="179"/>
      <c r="M184" s="185"/>
      <c r="N184" s="186"/>
      <c r="O184" s="186"/>
      <c r="P184" s="186"/>
      <c r="Q184" s="186"/>
      <c r="R184" s="186"/>
      <c r="S184" s="186"/>
      <c r="T184" s="187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T184" s="181" t="s">
        <v>164</v>
      </c>
      <c r="AU184" s="181" t="s">
        <v>84</v>
      </c>
      <c r="AV184" s="12" t="s">
        <v>86</v>
      </c>
      <c r="AW184" s="12" t="s">
        <v>34</v>
      </c>
      <c r="AX184" s="12" t="s">
        <v>77</v>
      </c>
      <c r="AY184" s="181" t="s">
        <v>158</v>
      </c>
    </row>
    <row r="185" s="13" customFormat="1">
      <c r="A185" s="13"/>
      <c r="B185" s="188"/>
      <c r="C185" s="13"/>
      <c r="D185" s="180" t="s">
        <v>164</v>
      </c>
      <c r="E185" s="189" t="s">
        <v>1</v>
      </c>
      <c r="F185" s="190" t="s">
        <v>166</v>
      </c>
      <c r="G185" s="13"/>
      <c r="H185" s="191">
        <v>54</v>
      </c>
      <c r="I185" s="192"/>
      <c r="J185" s="13"/>
      <c r="K185" s="13"/>
      <c r="L185" s="188"/>
      <c r="M185" s="193"/>
      <c r="N185" s="194"/>
      <c r="O185" s="194"/>
      <c r="P185" s="194"/>
      <c r="Q185" s="194"/>
      <c r="R185" s="194"/>
      <c r="S185" s="194"/>
      <c r="T185" s="19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9" t="s">
        <v>164</v>
      </c>
      <c r="AU185" s="189" t="s">
        <v>84</v>
      </c>
      <c r="AV185" s="13" t="s">
        <v>163</v>
      </c>
      <c r="AW185" s="13" t="s">
        <v>34</v>
      </c>
      <c r="AX185" s="13" t="s">
        <v>84</v>
      </c>
      <c r="AY185" s="189" t="s">
        <v>158</v>
      </c>
    </row>
    <row r="186" s="2" customFormat="1" ht="24.15" customHeight="1">
      <c r="A186" s="36"/>
      <c r="B186" s="164"/>
      <c r="C186" s="165" t="s">
        <v>290</v>
      </c>
      <c r="D186" s="165" t="s">
        <v>159</v>
      </c>
      <c r="E186" s="166" t="s">
        <v>1087</v>
      </c>
      <c r="F186" s="167" t="s">
        <v>1088</v>
      </c>
      <c r="G186" s="168" t="s">
        <v>247</v>
      </c>
      <c r="H186" s="169">
        <v>6</v>
      </c>
      <c r="I186" s="170"/>
      <c r="J186" s="171">
        <f>ROUND(I186*H186,2)</f>
        <v>0</v>
      </c>
      <c r="K186" s="172"/>
      <c r="L186" s="37"/>
      <c r="M186" s="173" t="s">
        <v>1</v>
      </c>
      <c r="N186" s="174" t="s">
        <v>42</v>
      </c>
      <c r="O186" s="75"/>
      <c r="P186" s="175">
        <f>O186*H186</f>
        <v>0</v>
      </c>
      <c r="Q186" s="175">
        <v>0</v>
      </c>
      <c r="R186" s="175">
        <f>Q186*H186</f>
        <v>0</v>
      </c>
      <c r="S186" s="175">
        <v>0</v>
      </c>
      <c r="T186" s="176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77" t="s">
        <v>192</v>
      </c>
      <c r="AT186" s="177" t="s">
        <v>159</v>
      </c>
      <c r="AU186" s="177" t="s">
        <v>84</v>
      </c>
      <c r="AY186" s="17" t="s">
        <v>158</v>
      </c>
      <c r="BE186" s="178">
        <f>IF(N186="základní",J186,0)</f>
        <v>0</v>
      </c>
      <c r="BF186" s="178">
        <f>IF(N186="snížená",J186,0)</f>
        <v>0</v>
      </c>
      <c r="BG186" s="178">
        <f>IF(N186="zákl. přenesená",J186,0)</f>
        <v>0</v>
      </c>
      <c r="BH186" s="178">
        <f>IF(N186="sníž. přenesená",J186,0)</f>
        <v>0</v>
      </c>
      <c r="BI186" s="178">
        <f>IF(N186="nulová",J186,0)</f>
        <v>0</v>
      </c>
      <c r="BJ186" s="17" t="s">
        <v>84</v>
      </c>
      <c r="BK186" s="178">
        <f>ROUND(I186*H186,2)</f>
        <v>0</v>
      </c>
      <c r="BL186" s="17" t="s">
        <v>192</v>
      </c>
      <c r="BM186" s="177" t="s">
        <v>293</v>
      </c>
    </row>
    <row r="187" s="12" customFormat="1">
      <c r="A187" s="12"/>
      <c r="B187" s="179"/>
      <c r="C187" s="12"/>
      <c r="D187" s="180" t="s">
        <v>164</v>
      </c>
      <c r="E187" s="181" t="s">
        <v>1</v>
      </c>
      <c r="F187" s="182" t="s">
        <v>1089</v>
      </c>
      <c r="G187" s="12"/>
      <c r="H187" s="183">
        <v>6</v>
      </c>
      <c r="I187" s="184"/>
      <c r="J187" s="12"/>
      <c r="K187" s="12"/>
      <c r="L187" s="179"/>
      <c r="M187" s="185"/>
      <c r="N187" s="186"/>
      <c r="O187" s="186"/>
      <c r="P187" s="186"/>
      <c r="Q187" s="186"/>
      <c r="R187" s="186"/>
      <c r="S187" s="186"/>
      <c r="T187" s="187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T187" s="181" t="s">
        <v>164</v>
      </c>
      <c r="AU187" s="181" t="s">
        <v>84</v>
      </c>
      <c r="AV187" s="12" t="s">
        <v>86</v>
      </c>
      <c r="AW187" s="12" t="s">
        <v>34</v>
      </c>
      <c r="AX187" s="12" t="s">
        <v>77</v>
      </c>
      <c r="AY187" s="181" t="s">
        <v>158</v>
      </c>
    </row>
    <row r="188" s="13" customFormat="1">
      <c r="A188" s="13"/>
      <c r="B188" s="188"/>
      <c r="C188" s="13"/>
      <c r="D188" s="180" t="s">
        <v>164</v>
      </c>
      <c r="E188" s="189" t="s">
        <v>1</v>
      </c>
      <c r="F188" s="190" t="s">
        <v>166</v>
      </c>
      <c r="G188" s="13"/>
      <c r="H188" s="191">
        <v>6</v>
      </c>
      <c r="I188" s="192"/>
      <c r="J188" s="13"/>
      <c r="K188" s="13"/>
      <c r="L188" s="188"/>
      <c r="M188" s="193"/>
      <c r="N188" s="194"/>
      <c r="O188" s="194"/>
      <c r="P188" s="194"/>
      <c r="Q188" s="194"/>
      <c r="R188" s="194"/>
      <c r="S188" s="194"/>
      <c r="T188" s="19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9" t="s">
        <v>164</v>
      </c>
      <c r="AU188" s="189" t="s">
        <v>84</v>
      </c>
      <c r="AV188" s="13" t="s">
        <v>163</v>
      </c>
      <c r="AW188" s="13" t="s">
        <v>34</v>
      </c>
      <c r="AX188" s="13" t="s">
        <v>84</v>
      </c>
      <c r="AY188" s="189" t="s">
        <v>158</v>
      </c>
    </row>
    <row r="189" s="2" customFormat="1" ht="24.15" customHeight="1">
      <c r="A189" s="36"/>
      <c r="B189" s="164"/>
      <c r="C189" s="165" t="s">
        <v>223</v>
      </c>
      <c r="D189" s="165" t="s">
        <v>159</v>
      </c>
      <c r="E189" s="166" t="s">
        <v>1090</v>
      </c>
      <c r="F189" s="167" t="s">
        <v>1091</v>
      </c>
      <c r="G189" s="168" t="s">
        <v>247</v>
      </c>
      <c r="H189" s="169">
        <v>2</v>
      </c>
      <c r="I189" s="170"/>
      <c r="J189" s="171">
        <f>ROUND(I189*H189,2)</f>
        <v>0</v>
      </c>
      <c r="K189" s="172"/>
      <c r="L189" s="37"/>
      <c r="M189" s="173" t="s">
        <v>1</v>
      </c>
      <c r="N189" s="174" t="s">
        <v>42</v>
      </c>
      <c r="O189" s="75"/>
      <c r="P189" s="175">
        <f>O189*H189</f>
        <v>0</v>
      </c>
      <c r="Q189" s="175">
        <v>0</v>
      </c>
      <c r="R189" s="175">
        <f>Q189*H189</f>
        <v>0</v>
      </c>
      <c r="S189" s="175">
        <v>0</v>
      </c>
      <c r="T189" s="176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77" t="s">
        <v>192</v>
      </c>
      <c r="AT189" s="177" t="s">
        <v>159</v>
      </c>
      <c r="AU189" s="177" t="s">
        <v>84</v>
      </c>
      <c r="AY189" s="17" t="s">
        <v>158</v>
      </c>
      <c r="BE189" s="178">
        <f>IF(N189="základní",J189,0)</f>
        <v>0</v>
      </c>
      <c r="BF189" s="178">
        <f>IF(N189="snížená",J189,0)</f>
        <v>0</v>
      </c>
      <c r="BG189" s="178">
        <f>IF(N189="zákl. přenesená",J189,0)</f>
        <v>0</v>
      </c>
      <c r="BH189" s="178">
        <f>IF(N189="sníž. přenesená",J189,0)</f>
        <v>0</v>
      </c>
      <c r="BI189" s="178">
        <f>IF(N189="nulová",J189,0)</f>
        <v>0</v>
      </c>
      <c r="BJ189" s="17" t="s">
        <v>84</v>
      </c>
      <c r="BK189" s="178">
        <f>ROUND(I189*H189,2)</f>
        <v>0</v>
      </c>
      <c r="BL189" s="17" t="s">
        <v>192</v>
      </c>
      <c r="BM189" s="177" t="s">
        <v>296</v>
      </c>
    </row>
    <row r="190" s="12" customFormat="1">
      <c r="A190" s="12"/>
      <c r="B190" s="179"/>
      <c r="C190" s="12"/>
      <c r="D190" s="180" t="s">
        <v>164</v>
      </c>
      <c r="E190" s="181" t="s">
        <v>1</v>
      </c>
      <c r="F190" s="182" t="s">
        <v>1092</v>
      </c>
      <c r="G190" s="12"/>
      <c r="H190" s="183">
        <v>2</v>
      </c>
      <c r="I190" s="184"/>
      <c r="J190" s="12"/>
      <c r="K190" s="12"/>
      <c r="L190" s="179"/>
      <c r="M190" s="185"/>
      <c r="N190" s="186"/>
      <c r="O190" s="186"/>
      <c r="P190" s="186"/>
      <c r="Q190" s="186"/>
      <c r="R190" s="186"/>
      <c r="S190" s="186"/>
      <c r="T190" s="187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T190" s="181" t="s">
        <v>164</v>
      </c>
      <c r="AU190" s="181" t="s">
        <v>84</v>
      </c>
      <c r="AV190" s="12" t="s">
        <v>86</v>
      </c>
      <c r="AW190" s="12" t="s">
        <v>34</v>
      </c>
      <c r="AX190" s="12" t="s">
        <v>77</v>
      </c>
      <c r="AY190" s="181" t="s">
        <v>158</v>
      </c>
    </row>
    <row r="191" s="13" customFormat="1">
      <c r="A191" s="13"/>
      <c r="B191" s="188"/>
      <c r="C191" s="13"/>
      <c r="D191" s="180" t="s">
        <v>164</v>
      </c>
      <c r="E191" s="189" t="s">
        <v>1</v>
      </c>
      <c r="F191" s="190" t="s">
        <v>166</v>
      </c>
      <c r="G191" s="13"/>
      <c r="H191" s="191">
        <v>2</v>
      </c>
      <c r="I191" s="192"/>
      <c r="J191" s="13"/>
      <c r="K191" s="13"/>
      <c r="L191" s="188"/>
      <c r="M191" s="193"/>
      <c r="N191" s="194"/>
      <c r="O191" s="194"/>
      <c r="P191" s="194"/>
      <c r="Q191" s="194"/>
      <c r="R191" s="194"/>
      <c r="S191" s="194"/>
      <c r="T191" s="19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89" t="s">
        <v>164</v>
      </c>
      <c r="AU191" s="189" t="s">
        <v>84</v>
      </c>
      <c r="AV191" s="13" t="s">
        <v>163</v>
      </c>
      <c r="AW191" s="13" t="s">
        <v>34</v>
      </c>
      <c r="AX191" s="13" t="s">
        <v>84</v>
      </c>
      <c r="AY191" s="189" t="s">
        <v>158</v>
      </c>
    </row>
    <row r="192" s="2" customFormat="1" ht="24.15" customHeight="1">
      <c r="A192" s="36"/>
      <c r="B192" s="164"/>
      <c r="C192" s="165" t="s">
        <v>300</v>
      </c>
      <c r="D192" s="165" t="s">
        <v>159</v>
      </c>
      <c r="E192" s="166" t="s">
        <v>1093</v>
      </c>
      <c r="F192" s="167" t="s">
        <v>1094</v>
      </c>
      <c r="G192" s="168" t="s">
        <v>247</v>
      </c>
      <c r="H192" s="169">
        <v>32</v>
      </c>
      <c r="I192" s="170"/>
      <c r="J192" s="171">
        <f>ROUND(I192*H192,2)</f>
        <v>0</v>
      </c>
      <c r="K192" s="172"/>
      <c r="L192" s="37"/>
      <c r="M192" s="173" t="s">
        <v>1</v>
      </c>
      <c r="N192" s="174" t="s">
        <v>42</v>
      </c>
      <c r="O192" s="75"/>
      <c r="P192" s="175">
        <f>O192*H192</f>
        <v>0</v>
      </c>
      <c r="Q192" s="175">
        <v>0</v>
      </c>
      <c r="R192" s="175">
        <f>Q192*H192</f>
        <v>0</v>
      </c>
      <c r="S192" s="175">
        <v>0</v>
      </c>
      <c r="T192" s="176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77" t="s">
        <v>192</v>
      </c>
      <c r="AT192" s="177" t="s">
        <v>159</v>
      </c>
      <c r="AU192" s="177" t="s">
        <v>84</v>
      </c>
      <c r="AY192" s="17" t="s">
        <v>158</v>
      </c>
      <c r="BE192" s="178">
        <f>IF(N192="základní",J192,0)</f>
        <v>0</v>
      </c>
      <c r="BF192" s="178">
        <f>IF(N192="snížená",J192,0)</f>
        <v>0</v>
      </c>
      <c r="BG192" s="178">
        <f>IF(N192="zákl. přenesená",J192,0)</f>
        <v>0</v>
      </c>
      <c r="BH192" s="178">
        <f>IF(N192="sníž. přenesená",J192,0)</f>
        <v>0</v>
      </c>
      <c r="BI192" s="178">
        <f>IF(N192="nulová",J192,0)</f>
        <v>0</v>
      </c>
      <c r="BJ192" s="17" t="s">
        <v>84</v>
      </c>
      <c r="BK192" s="178">
        <f>ROUND(I192*H192,2)</f>
        <v>0</v>
      </c>
      <c r="BL192" s="17" t="s">
        <v>192</v>
      </c>
      <c r="BM192" s="177" t="s">
        <v>273</v>
      </c>
    </row>
    <row r="193" s="2" customFormat="1" ht="24.15" customHeight="1">
      <c r="A193" s="36"/>
      <c r="B193" s="164"/>
      <c r="C193" s="165" t="s">
        <v>228</v>
      </c>
      <c r="D193" s="165" t="s">
        <v>159</v>
      </c>
      <c r="E193" s="166" t="s">
        <v>1095</v>
      </c>
      <c r="F193" s="167" t="s">
        <v>1096</v>
      </c>
      <c r="G193" s="168" t="s">
        <v>247</v>
      </c>
      <c r="H193" s="169">
        <v>4</v>
      </c>
      <c r="I193" s="170"/>
      <c r="J193" s="171">
        <f>ROUND(I193*H193,2)</f>
        <v>0</v>
      </c>
      <c r="K193" s="172"/>
      <c r="L193" s="37"/>
      <c r="M193" s="173" t="s">
        <v>1</v>
      </c>
      <c r="N193" s="174" t="s">
        <v>42</v>
      </c>
      <c r="O193" s="75"/>
      <c r="P193" s="175">
        <f>O193*H193</f>
        <v>0</v>
      </c>
      <c r="Q193" s="175">
        <v>0</v>
      </c>
      <c r="R193" s="175">
        <f>Q193*H193</f>
        <v>0</v>
      </c>
      <c r="S193" s="175">
        <v>0</v>
      </c>
      <c r="T193" s="17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77" t="s">
        <v>192</v>
      </c>
      <c r="AT193" s="177" t="s">
        <v>159</v>
      </c>
      <c r="AU193" s="177" t="s">
        <v>84</v>
      </c>
      <c r="AY193" s="17" t="s">
        <v>158</v>
      </c>
      <c r="BE193" s="178">
        <f>IF(N193="základní",J193,0)</f>
        <v>0</v>
      </c>
      <c r="BF193" s="178">
        <f>IF(N193="snížená",J193,0)</f>
        <v>0</v>
      </c>
      <c r="BG193" s="178">
        <f>IF(N193="zákl. přenesená",J193,0)</f>
        <v>0</v>
      </c>
      <c r="BH193" s="178">
        <f>IF(N193="sníž. přenesená",J193,0)</f>
        <v>0</v>
      </c>
      <c r="BI193" s="178">
        <f>IF(N193="nulová",J193,0)</f>
        <v>0</v>
      </c>
      <c r="BJ193" s="17" t="s">
        <v>84</v>
      </c>
      <c r="BK193" s="178">
        <f>ROUND(I193*H193,2)</f>
        <v>0</v>
      </c>
      <c r="BL193" s="17" t="s">
        <v>192</v>
      </c>
      <c r="BM193" s="177" t="s">
        <v>305</v>
      </c>
    </row>
    <row r="194" s="2" customFormat="1" ht="24.15" customHeight="1">
      <c r="A194" s="36"/>
      <c r="B194" s="164"/>
      <c r="C194" s="165" t="s">
        <v>309</v>
      </c>
      <c r="D194" s="165" t="s">
        <v>159</v>
      </c>
      <c r="E194" s="166" t="s">
        <v>1097</v>
      </c>
      <c r="F194" s="167" t="s">
        <v>1098</v>
      </c>
      <c r="G194" s="168" t="s">
        <v>247</v>
      </c>
      <c r="H194" s="169">
        <v>2</v>
      </c>
      <c r="I194" s="170"/>
      <c r="J194" s="171">
        <f>ROUND(I194*H194,2)</f>
        <v>0</v>
      </c>
      <c r="K194" s="172"/>
      <c r="L194" s="37"/>
      <c r="M194" s="173" t="s">
        <v>1</v>
      </c>
      <c r="N194" s="174" t="s">
        <v>42</v>
      </c>
      <c r="O194" s="75"/>
      <c r="P194" s="175">
        <f>O194*H194</f>
        <v>0</v>
      </c>
      <c r="Q194" s="175">
        <v>0</v>
      </c>
      <c r="R194" s="175">
        <f>Q194*H194</f>
        <v>0</v>
      </c>
      <c r="S194" s="175">
        <v>0</v>
      </c>
      <c r="T194" s="176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77" t="s">
        <v>192</v>
      </c>
      <c r="AT194" s="177" t="s">
        <v>159</v>
      </c>
      <c r="AU194" s="177" t="s">
        <v>84</v>
      </c>
      <c r="AY194" s="17" t="s">
        <v>158</v>
      </c>
      <c r="BE194" s="178">
        <f>IF(N194="základní",J194,0)</f>
        <v>0</v>
      </c>
      <c r="BF194" s="178">
        <f>IF(N194="snížená",J194,0)</f>
        <v>0</v>
      </c>
      <c r="BG194" s="178">
        <f>IF(N194="zákl. přenesená",J194,0)</f>
        <v>0</v>
      </c>
      <c r="BH194" s="178">
        <f>IF(N194="sníž. přenesená",J194,0)</f>
        <v>0</v>
      </c>
      <c r="BI194" s="178">
        <f>IF(N194="nulová",J194,0)</f>
        <v>0</v>
      </c>
      <c r="BJ194" s="17" t="s">
        <v>84</v>
      </c>
      <c r="BK194" s="178">
        <f>ROUND(I194*H194,2)</f>
        <v>0</v>
      </c>
      <c r="BL194" s="17" t="s">
        <v>192</v>
      </c>
      <c r="BM194" s="177" t="s">
        <v>312</v>
      </c>
    </row>
    <row r="195" s="2" customFormat="1" ht="24.15" customHeight="1">
      <c r="A195" s="36"/>
      <c r="B195" s="164"/>
      <c r="C195" s="165" t="s">
        <v>234</v>
      </c>
      <c r="D195" s="165" t="s">
        <v>159</v>
      </c>
      <c r="E195" s="166" t="s">
        <v>1099</v>
      </c>
      <c r="F195" s="167" t="s">
        <v>1100</v>
      </c>
      <c r="G195" s="168" t="s">
        <v>247</v>
      </c>
      <c r="H195" s="169">
        <v>22</v>
      </c>
      <c r="I195" s="170"/>
      <c r="J195" s="171">
        <f>ROUND(I195*H195,2)</f>
        <v>0</v>
      </c>
      <c r="K195" s="172"/>
      <c r="L195" s="37"/>
      <c r="M195" s="173" t="s">
        <v>1</v>
      </c>
      <c r="N195" s="174" t="s">
        <v>42</v>
      </c>
      <c r="O195" s="75"/>
      <c r="P195" s="175">
        <f>O195*H195</f>
        <v>0</v>
      </c>
      <c r="Q195" s="175">
        <v>0</v>
      </c>
      <c r="R195" s="175">
        <f>Q195*H195</f>
        <v>0</v>
      </c>
      <c r="S195" s="175">
        <v>0</v>
      </c>
      <c r="T195" s="176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77" t="s">
        <v>192</v>
      </c>
      <c r="AT195" s="177" t="s">
        <v>159</v>
      </c>
      <c r="AU195" s="177" t="s">
        <v>84</v>
      </c>
      <c r="AY195" s="17" t="s">
        <v>158</v>
      </c>
      <c r="BE195" s="178">
        <f>IF(N195="základní",J195,0)</f>
        <v>0</v>
      </c>
      <c r="BF195" s="178">
        <f>IF(N195="snížená",J195,0)</f>
        <v>0</v>
      </c>
      <c r="BG195" s="178">
        <f>IF(N195="zákl. přenesená",J195,0)</f>
        <v>0</v>
      </c>
      <c r="BH195" s="178">
        <f>IF(N195="sníž. přenesená",J195,0)</f>
        <v>0</v>
      </c>
      <c r="BI195" s="178">
        <f>IF(N195="nulová",J195,0)</f>
        <v>0</v>
      </c>
      <c r="BJ195" s="17" t="s">
        <v>84</v>
      </c>
      <c r="BK195" s="178">
        <f>ROUND(I195*H195,2)</f>
        <v>0</v>
      </c>
      <c r="BL195" s="17" t="s">
        <v>192</v>
      </c>
      <c r="BM195" s="177" t="s">
        <v>318</v>
      </c>
    </row>
    <row r="196" s="2" customFormat="1" ht="24.15" customHeight="1">
      <c r="A196" s="36"/>
      <c r="B196" s="164"/>
      <c r="C196" s="165" t="s">
        <v>320</v>
      </c>
      <c r="D196" s="165" t="s">
        <v>159</v>
      </c>
      <c r="E196" s="166" t="s">
        <v>1101</v>
      </c>
      <c r="F196" s="167" t="s">
        <v>1102</v>
      </c>
      <c r="G196" s="168" t="s">
        <v>247</v>
      </c>
      <c r="H196" s="169">
        <v>2</v>
      </c>
      <c r="I196" s="170"/>
      <c r="J196" s="171">
        <f>ROUND(I196*H196,2)</f>
        <v>0</v>
      </c>
      <c r="K196" s="172"/>
      <c r="L196" s="37"/>
      <c r="M196" s="173" t="s">
        <v>1</v>
      </c>
      <c r="N196" s="174" t="s">
        <v>42</v>
      </c>
      <c r="O196" s="75"/>
      <c r="P196" s="175">
        <f>O196*H196</f>
        <v>0</v>
      </c>
      <c r="Q196" s="175">
        <v>0</v>
      </c>
      <c r="R196" s="175">
        <f>Q196*H196</f>
        <v>0</v>
      </c>
      <c r="S196" s="175">
        <v>0</v>
      </c>
      <c r="T196" s="176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77" t="s">
        <v>192</v>
      </c>
      <c r="AT196" s="177" t="s">
        <v>159</v>
      </c>
      <c r="AU196" s="177" t="s">
        <v>84</v>
      </c>
      <c r="AY196" s="17" t="s">
        <v>158</v>
      </c>
      <c r="BE196" s="178">
        <f>IF(N196="základní",J196,0)</f>
        <v>0</v>
      </c>
      <c r="BF196" s="178">
        <f>IF(N196="snížená",J196,0)</f>
        <v>0</v>
      </c>
      <c r="BG196" s="178">
        <f>IF(N196="zákl. přenesená",J196,0)</f>
        <v>0</v>
      </c>
      <c r="BH196" s="178">
        <f>IF(N196="sníž. přenesená",J196,0)</f>
        <v>0</v>
      </c>
      <c r="BI196" s="178">
        <f>IF(N196="nulová",J196,0)</f>
        <v>0</v>
      </c>
      <c r="BJ196" s="17" t="s">
        <v>84</v>
      </c>
      <c r="BK196" s="178">
        <f>ROUND(I196*H196,2)</f>
        <v>0</v>
      </c>
      <c r="BL196" s="17" t="s">
        <v>192</v>
      </c>
      <c r="BM196" s="177" t="s">
        <v>323</v>
      </c>
    </row>
    <row r="197" s="2" customFormat="1" ht="16.5" customHeight="1">
      <c r="A197" s="36"/>
      <c r="B197" s="164"/>
      <c r="C197" s="165" t="s">
        <v>238</v>
      </c>
      <c r="D197" s="165" t="s">
        <v>159</v>
      </c>
      <c r="E197" s="166" t="s">
        <v>1103</v>
      </c>
      <c r="F197" s="167" t="s">
        <v>1104</v>
      </c>
      <c r="G197" s="168" t="s">
        <v>252</v>
      </c>
      <c r="H197" s="169">
        <v>22</v>
      </c>
      <c r="I197" s="170"/>
      <c r="J197" s="171">
        <f>ROUND(I197*H197,2)</f>
        <v>0</v>
      </c>
      <c r="K197" s="172"/>
      <c r="L197" s="37"/>
      <c r="M197" s="173" t="s">
        <v>1</v>
      </c>
      <c r="N197" s="174" t="s">
        <v>42</v>
      </c>
      <c r="O197" s="75"/>
      <c r="P197" s="175">
        <f>O197*H197</f>
        <v>0</v>
      </c>
      <c r="Q197" s="175">
        <v>0</v>
      </c>
      <c r="R197" s="175">
        <f>Q197*H197</f>
        <v>0</v>
      </c>
      <c r="S197" s="175">
        <v>0</v>
      </c>
      <c r="T197" s="176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77" t="s">
        <v>192</v>
      </c>
      <c r="AT197" s="177" t="s">
        <v>159</v>
      </c>
      <c r="AU197" s="177" t="s">
        <v>84</v>
      </c>
      <c r="AY197" s="17" t="s">
        <v>158</v>
      </c>
      <c r="BE197" s="178">
        <f>IF(N197="základní",J197,0)</f>
        <v>0</v>
      </c>
      <c r="BF197" s="178">
        <f>IF(N197="snížená",J197,0)</f>
        <v>0</v>
      </c>
      <c r="BG197" s="178">
        <f>IF(N197="zákl. přenesená",J197,0)</f>
        <v>0</v>
      </c>
      <c r="BH197" s="178">
        <f>IF(N197="sníž. přenesená",J197,0)</f>
        <v>0</v>
      </c>
      <c r="BI197" s="178">
        <f>IF(N197="nulová",J197,0)</f>
        <v>0</v>
      </c>
      <c r="BJ197" s="17" t="s">
        <v>84</v>
      </c>
      <c r="BK197" s="178">
        <f>ROUND(I197*H197,2)</f>
        <v>0</v>
      </c>
      <c r="BL197" s="17" t="s">
        <v>192</v>
      </c>
      <c r="BM197" s="177" t="s">
        <v>329</v>
      </c>
    </row>
    <row r="198" s="2" customFormat="1" ht="16.5" customHeight="1">
      <c r="A198" s="36"/>
      <c r="B198" s="164"/>
      <c r="C198" s="165" t="s">
        <v>331</v>
      </c>
      <c r="D198" s="165" t="s">
        <v>159</v>
      </c>
      <c r="E198" s="166" t="s">
        <v>1105</v>
      </c>
      <c r="F198" s="167" t="s">
        <v>1106</v>
      </c>
      <c r="G198" s="168" t="s">
        <v>252</v>
      </c>
      <c r="H198" s="169">
        <v>22</v>
      </c>
      <c r="I198" s="170"/>
      <c r="J198" s="171">
        <f>ROUND(I198*H198,2)</f>
        <v>0</v>
      </c>
      <c r="K198" s="172"/>
      <c r="L198" s="37"/>
      <c r="M198" s="173" t="s">
        <v>1</v>
      </c>
      <c r="N198" s="174" t="s">
        <v>42</v>
      </c>
      <c r="O198" s="75"/>
      <c r="P198" s="175">
        <f>O198*H198</f>
        <v>0</v>
      </c>
      <c r="Q198" s="175">
        <v>0</v>
      </c>
      <c r="R198" s="175">
        <f>Q198*H198</f>
        <v>0</v>
      </c>
      <c r="S198" s="175">
        <v>0</v>
      </c>
      <c r="T198" s="176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77" t="s">
        <v>192</v>
      </c>
      <c r="AT198" s="177" t="s">
        <v>159</v>
      </c>
      <c r="AU198" s="177" t="s">
        <v>84</v>
      </c>
      <c r="AY198" s="17" t="s">
        <v>158</v>
      </c>
      <c r="BE198" s="178">
        <f>IF(N198="základní",J198,0)</f>
        <v>0</v>
      </c>
      <c r="BF198" s="178">
        <f>IF(N198="snížená",J198,0)</f>
        <v>0</v>
      </c>
      <c r="BG198" s="178">
        <f>IF(N198="zákl. přenesená",J198,0)</f>
        <v>0</v>
      </c>
      <c r="BH198" s="178">
        <f>IF(N198="sníž. přenesená",J198,0)</f>
        <v>0</v>
      </c>
      <c r="BI198" s="178">
        <f>IF(N198="nulová",J198,0)</f>
        <v>0</v>
      </c>
      <c r="BJ198" s="17" t="s">
        <v>84</v>
      </c>
      <c r="BK198" s="178">
        <f>ROUND(I198*H198,2)</f>
        <v>0</v>
      </c>
      <c r="BL198" s="17" t="s">
        <v>192</v>
      </c>
      <c r="BM198" s="177" t="s">
        <v>334</v>
      </c>
    </row>
    <row r="199" s="2" customFormat="1" ht="16.5" customHeight="1">
      <c r="A199" s="36"/>
      <c r="B199" s="164"/>
      <c r="C199" s="165" t="s">
        <v>243</v>
      </c>
      <c r="D199" s="165" t="s">
        <v>159</v>
      </c>
      <c r="E199" s="166" t="s">
        <v>935</v>
      </c>
      <c r="F199" s="167" t="s">
        <v>936</v>
      </c>
      <c r="G199" s="168" t="s">
        <v>252</v>
      </c>
      <c r="H199" s="169">
        <v>2</v>
      </c>
      <c r="I199" s="170"/>
      <c r="J199" s="171">
        <f>ROUND(I199*H199,2)</f>
        <v>0</v>
      </c>
      <c r="K199" s="172"/>
      <c r="L199" s="37"/>
      <c r="M199" s="173" t="s">
        <v>1</v>
      </c>
      <c r="N199" s="174" t="s">
        <v>42</v>
      </c>
      <c r="O199" s="75"/>
      <c r="P199" s="175">
        <f>O199*H199</f>
        <v>0</v>
      </c>
      <c r="Q199" s="175">
        <v>0</v>
      </c>
      <c r="R199" s="175">
        <f>Q199*H199</f>
        <v>0</v>
      </c>
      <c r="S199" s="175">
        <v>0</v>
      </c>
      <c r="T199" s="176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77" t="s">
        <v>192</v>
      </c>
      <c r="AT199" s="177" t="s">
        <v>159</v>
      </c>
      <c r="AU199" s="177" t="s">
        <v>84</v>
      </c>
      <c r="AY199" s="17" t="s">
        <v>158</v>
      </c>
      <c r="BE199" s="178">
        <f>IF(N199="základní",J199,0)</f>
        <v>0</v>
      </c>
      <c r="BF199" s="178">
        <f>IF(N199="snížená",J199,0)</f>
        <v>0</v>
      </c>
      <c r="BG199" s="178">
        <f>IF(N199="zákl. přenesená",J199,0)</f>
        <v>0</v>
      </c>
      <c r="BH199" s="178">
        <f>IF(N199="sníž. přenesená",J199,0)</f>
        <v>0</v>
      </c>
      <c r="BI199" s="178">
        <f>IF(N199="nulová",J199,0)</f>
        <v>0</v>
      </c>
      <c r="BJ199" s="17" t="s">
        <v>84</v>
      </c>
      <c r="BK199" s="178">
        <f>ROUND(I199*H199,2)</f>
        <v>0</v>
      </c>
      <c r="BL199" s="17" t="s">
        <v>192</v>
      </c>
      <c r="BM199" s="177" t="s">
        <v>339</v>
      </c>
    </row>
    <row r="200" s="2" customFormat="1" ht="16.5" customHeight="1">
      <c r="A200" s="36"/>
      <c r="B200" s="164"/>
      <c r="C200" s="165" t="s">
        <v>342</v>
      </c>
      <c r="D200" s="165" t="s">
        <v>159</v>
      </c>
      <c r="E200" s="166" t="s">
        <v>1107</v>
      </c>
      <c r="F200" s="167" t="s">
        <v>1108</v>
      </c>
      <c r="G200" s="168" t="s">
        <v>252</v>
      </c>
      <c r="H200" s="169">
        <v>1</v>
      </c>
      <c r="I200" s="170"/>
      <c r="J200" s="171">
        <f>ROUND(I200*H200,2)</f>
        <v>0</v>
      </c>
      <c r="K200" s="172"/>
      <c r="L200" s="37"/>
      <c r="M200" s="173" t="s">
        <v>1</v>
      </c>
      <c r="N200" s="174" t="s">
        <v>42</v>
      </c>
      <c r="O200" s="75"/>
      <c r="P200" s="175">
        <f>O200*H200</f>
        <v>0</v>
      </c>
      <c r="Q200" s="175">
        <v>0</v>
      </c>
      <c r="R200" s="175">
        <f>Q200*H200</f>
        <v>0</v>
      </c>
      <c r="S200" s="175">
        <v>0</v>
      </c>
      <c r="T200" s="176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77" t="s">
        <v>192</v>
      </c>
      <c r="AT200" s="177" t="s">
        <v>159</v>
      </c>
      <c r="AU200" s="177" t="s">
        <v>84</v>
      </c>
      <c r="AY200" s="17" t="s">
        <v>158</v>
      </c>
      <c r="BE200" s="178">
        <f>IF(N200="základní",J200,0)</f>
        <v>0</v>
      </c>
      <c r="BF200" s="178">
        <f>IF(N200="snížená",J200,0)</f>
        <v>0</v>
      </c>
      <c r="BG200" s="178">
        <f>IF(N200="zákl. přenesená",J200,0)</f>
        <v>0</v>
      </c>
      <c r="BH200" s="178">
        <f>IF(N200="sníž. přenesená",J200,0)</f>
        <v>0</v>
      </c>
      <c r="BI200" s="178">
        <f>IF(N200="nulová",J200,0)</f>
        <v>0</v>
      </c>
      <c r="BJ200" s="17" t="s">
        <v>84</v>
      </c>
      <c r="BK200" s="178">
        <f>ROUND(I200*H200,2)</f>
        <v>0</v>
      </c>
      <c r="BL200" s="17" t="s">
        <v>192</v>
      </c>
      <c r="BM200" s="177" t="s">
        <v>345</v>
      </c>
    </row>
    <row r="201" s="2" customFormat="1" ht="16.5" customHeight="1">
      <c r="A201" s="36"/>
      <c r="B201" s="164"/>
      <c r="C201" s="165" t="s">
        <v>248</v>
      </c>
      <c r="D201" s="165" t="s">
        <v>159</v>
      </c>
      <c r="E201" s="166" t="s">
        <v>1109</v>
      </c>
      <c r="F201" s="167" t="s">
        <v>1110</v>
      </c>
      <c r="G201" s="168" t="s">
        <v>252</v>
      </c>
      <c r="H201" s="169">
        <v>1</v>
      </c>
      <c r="I201" s="170"/>
      <c r="J201" s="171">
        <f>ROUND(I201*H201,2)</f>
        <v>0</v>
      </c>
      <c r="K201" s="172"/>
      <c r="L201" s="37"/>
      <c r="M201" s="173" t="s">
        <v>1</v>
      </c>
      <c r="N201" s="174" t="s">
        <v>42</v>
      </c>
      <c r="O201" s="75"/>
      <c r="P201" s="175">
        <f>O201*H201</f>
        <v>0</v>
      </c>
      <c r="Q201" s="175">
        <v>0</v>
      </c>
      <c r="R201" s="175">
        <f>Q201*H201</f>
        <v>0</v>
      </c>
      <c r="S201" s="175">
        <v>0</v>
      </c>
      <c r="T201" s="176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77" t="s">
        <v>192</v>
      </c>
      <c r="AT201" s="177" t="s">
        <v>159</v>
      </c>
      <c r="AU201" s="177" t="s">
        <v>84</v>
      </c>
      <c r="AY201" s="17" t="s">
        <v>158</v>
      </c>
      <c r="BE201" s="178">
        <f>IF(N201="základní",J201,0)</f>
        <v>0</v>
      </c>
      <c r="BF201" s="178">
        <f>IF(N201="snížená",J201,0)</f>
        <v>0</v>
      </c>
      <c r="BG201" s="178">
        <f>IF(N201="zákl. přenesená",J201,0)</f>
        <v>0</v>
      </c>
      <c r="BH201" s="178">
        <f>IF(N201="sníž. přenesená",J201,0)</f>
        <v>0</v>
      </c>
      <c r="BI201" s="178">
        <f>IF(N201="nulová",J201,0)</f>
        <v>0</v>
      </c>
      <c r="BJ201" s="17" t="s">
        <v>84</v>
      </c>
      <c r="BK201" s="178">
        <f>ROUND(I201*H201,2)</f>
        <v>0</v>
      </c>
      <c r="BL201" s="17" t="s">
        <v>192</v>
      </c>
      <c r="BM201" s="177" t="s">
        <v>349</v>
      </c>
    </row>
    <row r="202" s="2" customFormat="1" ht="16.5" customHeight="1">
      <c r="A202" s="36"/>
      <c r="B202" s="164"/>
      <c r="C202" s="165" t="s">
        <v>350</v>
      </c>
      <c r="D202" s="165" t="s">
        <v>159</v>
      </c>
      <c r="E202" s="166" t="s">
        <v>1111</v>
      </c>
      <c r="F202" s="167" t="s">
        <v>1112</v>
      </c>
      <c r="G202" s="168" t="s">
        <v>252</v>
      </c>
      <c r="H202" s="169">
        <v>1</v>
      </c>
      <c r="I202" s="170"/>
      <c r="J202" s="171">
        <f>ROUND(I202*H202,2)</f>
        <v>0</v>
      </c>
      <c r="K202" s="172"/>
      <c r="L202" s="37"/>
      <c r="M202" s="173" t="s">
        <v>1</v>
      </c>
      <c r="N202" s="174" t="s">
        <v>42</v>
      </c>
      <c r="O202" s="75"/>
      <c r="P202" s="175">
        <f>O202*H202</f>
        <v>0</v>
      </c>
      <c r="Q202" s="175">
        <v>0</v>
      </c>
      <c r="R202" s="175">
        <f>Q202*H202</f>
        <v>0</v>
      </c>
      <c r="S202" s="175">
        <v>0</v>
      </c>
      <c r="T202" s="176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77" t="s">
        <v>192</v>
      </c>
      <c r="AT202" s="177" t="s">
        <v>159</v>
      </c>
      <c r="AU202" s="177" t="s">
        <v>84</v>
      </c>
      <c r="AY202" s="17" t="s">
        <v>158</v>
      </c>
      <c r="BE202" s="178">
        <f>IF(N202="základní",J202,0)</f>
        <v>0</v>
      </c>
      <c r="BF202" s="178">
        <f>IF(N202="snížená",J202,0)</f>
        <v>0</v>
      </c>
      <c r="BG202" s="178">
        <f>IF(N202="zákl. přenesená",J202,0)</f>
        <v>0</v>
      </c>
      <c r="BH202" s="178">
        <f>IF(N202="sníž. přenesená",J202,0)</f>
        <v>0</v>
      </c>
      <c r="BI202" s="178">
        <f>IF(N202="nulová",J202,0)</f>
        <v>0</v>
      </c>
      <c r="BJ202" s="17" t="s">
        <v>84</v>
      </c>
      <c r="BK202" s="178">
        <f>ROUND(I202*H202,2)</f>
        <v>0</v>
      </c>
      <c r="BL202" s="17" t="s">
        <v>192</v>
      </c>
      <c r="BM202" s="177" t="s">
        <v>353</v>
      </c>
    </row>
    <row r="203" s="2" customFormat="1" ht="21.75" customHeight="1">
      <c r="A203" s="36"/>
      <c r="B203" s="164"/>
      <c r="C203" s="165" t="s">
        <v>253</v>
      </c>
      <c r="D203" s="165" t="s">
        <v>159</v>
      </c>
      <c r="E203" s="166" t="s">
        <v>1113</v>
      </c>
      <c r="F203" s="167" t="s">
        <v>1114</v>
      </c>
      <c r="G203" s="168" t="s">
        <v>252</v>
      </c>
      <c r="H203" s="169">
        <v>2</v>
      </c>
      <c r="I203" s="170"/>
      <c r="J203" s="171">
        <f>ROUND(I203*H203,2)</f>
        <v>0</v>
      </c>
      <c r="K203" s="172"/>
      <c r="L203" s="37"/>
      <c r="M203" s="173" t="s">
        <v>1</v>
      </c>
      <c r="N203" s="174" t="s">
        <v>42</v>
      </c>
      <c r="O203" s="75"/>
      <c r="P203" s="175">
        <f>O203*H203</f>
        <v>0</v>
      </c>
      <c r="Q203" s="175">
        <v>0</v>
      </c>
      <c r="R203" s="175">
        <f>Q203*H203</f>
        <v>0</v>
      </c>
      <c r="S203" s="175">
        <v>0</v>
      </c>
      <c r="T203" s="176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77" t="s">
        <v>192</v>
      </c>
      <c r="AT203" s="177" t="s">
        <v>159</v>
      </c>
      <c r="AU203" s="177" t="s">
        <v>84</v>
      </c>
      <c r="AY203" s="17" t="s">
        <v>158</v>
      </c>
      <c r="BE203" s="178">
        <f>IF(N203="základní",J203,0)</f>
        <v>0</v>
      </c>
      <c r="BF203" s="178">
        <f>IF(N203="snížená",J203,0)</f>
        <v>0</v>
      </c>
      <c r="BG203" s="178">
        <f>IF(N203="zákl. přenesená",J203,0)</f>
        <v>0</v>
      </c>
      <c r="BH203" s="178">
        <f>IF(N203="sníž. přenesená",J203,0)</f>
        <v>0</v>
      </c>
      <c r="BI203" s="178">
        <f>IF(N203="nulová",J203,0)</f>
        <v>0</v>
      </c>
      <c r="BJ203" s="17" t="s">
        <v>84</v>
      </c>
      <c r="BK203" s="178">
        <f>ROUND(I203*H203,2)</f>
        <v>0</v>
      </c>
      <c r="BL203" s="17" t="s">
        <v>192</v>
      </c>
      <c r="BM203" s="177" t="s">
        <v>357</v>
      </c>
    </row>
    <row r="204" s="2" customFormat="1" ht="21.75" customHeight="1">
      <c r="A204" s="36"/>
      <c r="B204" s="164"/>
      <c r="C204" s="165" t="s">
        <v>359</v>
      </c>
      <c r="D204" s="165" t="s">
        <v>159</v>
      </c>
      <c r="E204" s="166" t="s">
        <v>937</v>
      </c>
      <c r="F204" s="167" t="s">
        <v>938</v>
      </c>
      <c r="G204" s="168" t="s">
        <v>252</v>
      </c>
      <c r="H204" s="169">
        <v>1</v>
      </c>
      <c r="I204" s="170"/>
      <c r="J204" s="171">
        <f>ROUND(I204*H204,2)</f>
        <v>0</v>
      </c>
      <c r="K204" s="172"/>
      <c r="L204" s="37"/>
      <c r="M204" s="173" t="s">
        <v>1</v>
      </c>
      <c r="N204" s="174" t="s">
        <v>42</v>
      </c>
      <c r="O204" s="75"/>
      <c r="P204" s="175">
        <f>O204*H204</f>
        <v>0</v>
      </c>
      <c r="Q204" s="175">
        <v>0</v>
      </c>
      <c r="R204" s="175">
        <f>Q204*H204</f>
        <v>0</v>
      </c>
      <c r="S204" s="175">
        <v>0</v>
      </c>
      <c r="T204" s="176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77" t="s">
        <v>192</v>
      </c>
      <c r="AT204" s="177" t="s">
        <v>159</v>
      </c>
      <c r="AU204" s="177" t="s">
        <v>84</v>
      </c>
      <c r="AY204" s="17" t="s">
        <v>158</v>
      </c>
      <c r="BE204" s="178">
        <f>IF(N204="základní",J204,0)</f>
        <v>0</v>
      </c>
      <c r="BF204" s="178">
        <f>IF(N204="snížená",J204,0)</f>
        <v>0</v>
      </c>
      <c r="BG204" s="178">
        <f>IF(N204="zákl. přenesená",J204,0)</f>
        <v>0</v>
      </c>
      <c r="BH204" s="178">
        <f>IF(N204="sníž. přenesená",J204,0)</f>
        <v>0</v>
      </c>
      <c r="BI204" s="178">
        <f>IF(N204="nulová",J204,0)</f>
        <v>0</v>
      </c>
      <c r="BJ204" s="17" t="s">
        <v>84</v>
      </c>
      <c r="BK204" s="178">
        <f>ROUND(I204*H204,2)</f>
        <v>0</v>
      </c>
      <c r="BL204" s="17" t="s">
        <v>192</v>
      </c>
      <c r="BM204" s="177" t="s">
        <v>363</v>
      </c>
    </row>
    <row r="205" s="2" customFormat="1" ht="16.5" customHeight="1">
      <c r="A205" s="36"/>
      <c r="B205" s="164"/>
      <c r="C205" s="165" t="s">
        <v>258</v>
      </c>
      <c r="D205" s="165" t="s">
        <v>159</v>
      </c>
      <c r="E205" s="166" t="s">
        <v>1115</v>
      </c>
      <c r="F205" s="167" t="s">
        <v>1116</v>
      </c>
      <c r="G205" s="168" t="s">
        <v>252</v>
      </c>
      <c r="H205" s="169">
        <v>1</v>
      </c>
      <c r="I205" s="170"/>
      <c r="J205" s="171">
        <f>ROUND(I205*H205,2)</f>
        <v>0</v>
      </c>
      <c r="K205" s="172"/>
      <c r="L205" s="37"/>
      <c r="M205" s="173" t="s">
        <v>1</v>
      </c>
      <c r="N205" s="174" t="s">
        <v>42</v>
      </c>
      <c r="O205" s="75"/>
      <c r="P205" s="175">
        <f>O205*H205</f>
        <v>0</v>
      </c>
      <c r="Q205" s="175">
        <v>0</v>
      </c>
      <c r="R205" s="175">
        <f>Q205*H205</f>
        <v>0</v>
      </c>
      <c r="S205" s="175">
        <v>0</v>
      </c>
      <c r="T205" s="176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77" t="s">
        <v>192</v>
      </c>
      <c r="AT205" s="177" t="s">
        <v>159</v>
      </c>
      <c r="AU205" s="177" t="s">
        <v>84</v>
      </c>
      <c r="AY205" s="17" t="s">
        <v>158</v>
      </c>
      <c r="BE205" s="178">
        <f>IF(N205="základní",J205,0)</f>
        <v>0</v>
      </c>
      <c r="BF205" s="178">
        <f>IF(N205="snížená",J205,0)</f>
        <v>0</v>
      </c>
      <c r="BG205" s="178">
        <f>IF(N205="zákl. přenesená",J205,0)</f>
        <v>0</v>
      </c>
      <c r="BH205" s="178">
        <f>IF(N205="sníž. přenesená",J205,0)</f>
        <v>0</v>
      </c>
      <c r="BI205" s="178">
        <f>IF(N205="nulová",J205,0)</f>
        <v>0</v>
      </c>
      <c r="BJ205" s="17" t="s">
        <v>84</v>
      </c>
      <c r="BK205" s="178">
        <f>ROUND(I205*H205,2)</f>
        <v>0</v>
      </c>
      <c r="BL205" s="17" t="s">
        <v>192</v>
      </c>
      <c r="BM205" s="177" t="s">
        <v>368</v>
      </c>
    </row>
    <row r="206" s="2" customFormat="1" ht="21.75" customHeight="1">
      <c r="A206" s="36"/>
      <c r="B206" s="164"/>
      <c r="C206" s="165" t="s">
        <v>370</v>
      </c>
      <c r="D206" s="165" t="s">
        <v>159</v>
      </c>
      <c r="E206" s="166" t="s">
        <v>1117</v>
      </c>
      <c r="F206" s="167" t="s">
        <v>1118</v>
      </c>
      <c r="G206" s="168" t="s">
        <v>247</v>
      </c>
      <c r="H206" s="169">
        <v>62</v>
      </c>
      <c r="I206" s="170"/>
      <c r="J206" s="171">
        <f>ROUND(I206*H206,2)</f>
        <v>0</v>
      </c>
      <c r="K206" s="172"/>
      <c r="L206" s="37"/>
      <c r="M206" s="173" t="s">
        <v>1</v>
      </c>
      <c r="N206" s="174" t="s">
        <v>42</v>
      </c>
      <c r="O206" s="75"/>
      <c r="P206" s="175">
        <f>O206*H206</f>
        <v>0</v>
      </c>
      <c r="Q206" s="175">
        <v>0</v>
      </c>
      <c r="R206" s="175">
        <f>Q206*H206</f>
        <v>0</v>
      </c>
      <c r="S206" s="175">
        <v>0</v>
      </c>
      <c r="T206" s="176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77" t="s">
        <v>192</v>
      </c>
      <c r="AT206" s="177" t="s">
        <v>159</v>
      </c>
      <c r="AU206" s="177" t="s">
        <v>84</v>
      </c>
      <c r="AY206" s="17" t="s">
        <v>158</v>
      </c>
      <c r="BE206" s="178">
        <f>IF(N206="základní",J206,0)</f>
        <v>0</v>
      </c>
      <c r="BF206" s="178">
        <f>IF(N206="snížená",J206,0)</f>
        <v>0</v>
      </c>
      <c r="BG206" s="178">
        <f>IF(N206="zákl. přenesená",J206,0)</f>
        <v>0</v>
      </c>
      <c r="BH206" s="178">
        <f>IF(N206="sníž. přenesená",J206,0)</f>
        <v>0</v>
      </c>
      <c r="BI206" s="178">
        <f>IF(N206="nulová",J206,0)</f>
        <v>0</v>
      </c>
      <c r="BJ206" s="17" t="s">
        <v>84</v>
      </c>
      <c r="BK206" s="178">
        <f>ROUND(I206*H206,2)</f>
        <v>0</v>
      </c>
      <c r="BL206" s="17" t="s">
        <v>192</v>
      </c>
      <c r="BM206" s="177" t="s">
        <v>373</v>
      </c>
    </row>
    <row r="207" s="12" customFormat="1">
      <c r="A207" s="12"/>
      <c r="B207" s="179"/>
      <c r="C207" s="12"/>
      <c r="D207" s="180" t="s">
        <v>164</v>
      </c>
      <c r="E207" s="181" t="s">
        <v>1</v>
      </c>
      <c r="F207" s="182" t="s">
        <v>1119</v>
      </c>
      <c r="G207" s="12"/>
      <c r="H207" s="183">
        <v>62</v>
      </c>
      <c r="I207" s="184"/>
      <c r="J207" s="12"/>
      <c r="K207" s="12"/>
      <c r="L207" s="179"/>
      <c r="M207" s="185"/>
      <c r="N207" s="186"/>
      <c r="O207" s="186"/>
      <c r="P207" s="186"/>
      <c r="Q207" s="186"/>
      <c r="R207" s="186"/>
      <c r="S207" s="186"/>
      <c r="T207" s="187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T207" s="181" t="s">
        <v>164</v>
      </c>
      <c r="AU207" s="181" t="s">
        <v>84</v>
      </c>
      <c r="AV207" s="12" t="s">
        <v>86</v>
      </c>
      <c r="AW207" s="12" t="s">
        <v>34</v>
      </c>
      <c r="AX207" s="12" t="s">
        <v>77</v>
      </c>
      <c r="AY207" s="181" t="s">
        <v>158</v>
      </c>
    </row>
    <row r="208" s="13" customFormat="1">
      <c r="A208" s="13"/>
      <c r="B208" s="188"/>
      <c r="C208" s="13"/>
      <c r="D208" s="180" t="s">
        <v>164</v>
      </c>
      <c r="E208" s="189" t="s">
        <v>1</v>
      </c>
      <c r="F208" s="190" t="s">
        <v>166</v>
      </c>
      <c r="G208" s="13"/>
      <c r="H208" s="191">
        <v>62</v>
      </c>
      <c r="I208" s="192"/>
      <c r="J208" s="13"/>
      <c r="K208" s="13"/>
      <c r="L208" s="188"/>
      <c r="M208" s="193"/>
      <c r="N208" s="194"/>
      <c r="O208" s="194"/>
      <c r="P208" s="194"/>
      <c r="Q208" s="194"/>
      <c r="R208" s="194"/>
      <c r="S208" s="194"/>
      <c r="T208" s="19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89" t="s">
        <v>164</v>
      </c>
      <c r="AU208" s="189" t="s">
        <v>84</v>
      </c>
      <c r="AV208" s="13" t="s">
        <v>163</v>
      </c>
      <c r="AW208" s="13" t="s">
        <v>34</v>
      </c>
      <c r="AX208" s="13" t="s">
        <v>84</v>
      </c>
      <c r="AY208" s="189" t="s">
        <v>158</v>
      </c>
    </row>
    <row r="209" s="2" customFormat="1" ht="21.75" customHeight="1">
      <c r="A209" s="36"/>
      <c r="B209" s="164"/>
      <c r="C209" s="165" t="s">
        <v>263</v>
      </c>
      <c r="D209" s="165" t="s">
        <v>159</v>
      </c>
      <c r="E209" s="166" t="s">
        <v>1120</v>
      </c>
      <c r="F209" s="167" t="s">
        <v>1121</v>
      </c>
      <c r="G209" s="168" t="s">
        <v>247</v>
      </c>
      <c r="H209" s="169">
        <v>62</v>
      </c>
      <c r="I209" s="170"/>
      <c r="J209" s="171">
        <f>ROUND(I209*H209,2)</f>
        <v>0</v>
      </c>
      <c r="K209" s="172"/>
      <c r="L209" s="37"/>
      <c r="M209" s="173" t="s">
        <v>1</v>
      </c>
      <c r="N209" s="174" t="s">
        <v>42</v>
      </c>
      <c r="O209" s="75"/>
      <c r="P209" s="175">
        <f>O209*H209</f>
        <v>0</v>
      </c>
      <c r="Q209" s="175">
        <v>0</v>
      </c>
      <c r="R209" s="175">
        <f>Q209*H209</f>
        <v>0</v>
      </c>
      <c r="S209" s="175">
        <v>0</v>
      </c>
      <c r="T209" s="176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77" t="s">
        <v>192</v>
      </c>
      <c r="AT209" s="177" t="s">
        <v>159</v>
      </c>
      <c r="AU209" s="177" t="s">
        <v>84</v>
      </c>
      <c r="AY209" s="17" t="s">
        <v>158</v>
      </c>
      <c r="BE209" s="178">
        <f>IF(N209="základní",J209,0)</f>
        <v>0</v>
      </c>
      <c r="BF209" s="178">
        <f>IF(N209="snížená",J209,0)</f>
        <v>0</v>
      </c>
      <c r="BG209" s="178">
        <f>IF(N209="zákl. přenesená",J209,0)</f>
        <v>0</v>
      </c>
      <c r="BH209" s="178">
        <f>IF(N209="sníž. přenesená",J209,0)</f>
        <v>0</v>
      </c>
      <c r="BI209" s="178">
        <f>IF(N209="nulová",J209,0)</f>
        <v>0</v>
      </c>
      <c r="BJ209" s="17" t="s">
        <v>84</v>
      </c>
      <c r="BK209" s="178">
        <f>ROUND(I209*H209,2)</f>
        <v>0</v>
      </c>
      <c r="BL209" s="17" t="s">
        <v>192</v>
      </c>
      <c r="BM209" s="177" t="s">
        <v>376</v>
      </c>
    </row>
    <row r="210" s="12" customFormat="1">
      <c r="A210" s="12"/>
      <c r="B210" s="179"/>
      <c r="C210" s="12"/>
      <c r="D210" s="180" t="s">
        <v>164</v>
      </c>
      <c r="E210" s="181" t="s">
        <v>1</v>
      </c>
      <c r="F210" s="182" t="s">
        <v>1119</v>
      </c>
      <c r="G210" s="12"/>
      <c r="H210" s="183">
        <v>62</v>
      </c>
      <c r="I210" s="184"/>
      <c r="J210" s="12"/>
      <c r="K210" s="12"/>
      <c r="L210" s="179"/>
      <c r="M210" s="185"/>
      <c r="N210" s="186"/>
      <c r="O210" s="186"/>
      <c r="P210" s="186"/>
      <c r="Q210" s="186"/>
      <c r="R210" s="186"/>
      <c r="S210" s="186"/>
      <c r="T210" s="187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T210" s="181" t="s">
        <v>164</v>
      </c>
      <c r="AU210" s="181" t="s">
        <v>84</v>
      </c>
      <c r="AV210" s="12" t="s">
        <v>86</v>
      </c>
      <c r="AW210" s="12" t="s">
        <v>34</v>
      </c>
      <c r="AX210" s="12" t="s">
        <v>77</v>
      </c>
      <c r="AY210" s="181" t="s">
        <v>158</v>
      </c>
    </row>
    <row r="211" s="13" customFormat="1">
      <c r="A211" s="13"/>
      <c r="B211" s="188"/>
      <c r="C211" s="13"/>
      <c r="D211" s="180" t="s">
        <v>164</v>
      </c>
      <c r="E211" s="189" t="s">
        <v>1</v>
      </c>
      <c r="F211" s="190" t="s">
        <v>166</v>
      </c>
      <c r="G211" s="13"/>
      <c r="H211" s="191">
        <v>62</v>
      </c>
      <c r="I211" s="192"/>
      <c r="J211" s="13"/>
      <c r="K211" s="13"/>
      <c r="L211" s="188"/>
      <c r="M211" s="193"/>
      <c r="N211" s="194"/>
      <c r="O211" s="194"/>
      <c r="P211" s="194"/>
      <c r="Q211" s="194"/>
      <c r="R211" s="194"/>
      <c r="S211" s="194"/>
      <c r="T211" s="19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9" t="s">
        <v>164</v>
      </c>
      <c r="AU211" s="189" t="s">
        <v>84</v>
      </c>
      <c r="AV211" s="13" t="s">
        <v>163</v>
      </c>
      <c r="AW211" s="13" t="s">
        <v>34</v>
      </c>
      <c r="AX211" s="13" t="s">
        <v>84</v>
      </c>
      <c r="AY211" s="189" t="s">
        <v>158</v>
      </c>
    </row>
    <row r="212" s="2" customFormat="1" ht="16.5" customHeight="1">
      <c r="A212" s="36"/>
      <c r="B212" s="164"/>
      <c r="C212" s="165" t="s">
        <v>377</v>
      </c>
      <c r="D212" s="165" t="s">
        <v>159</v>
      </c>
      <c r="E212" s="166" t="s">
        <v>1122</v>
      </c>
      <c r="F212" s="167" t="s">
        <v>1123</v>
      </c>
      <c r="G212" s="168" t="s">
        <v>252</v>
      </c>
      <c r="H212" s="169">
        <v>2</v>
      </c>
      <c r="I212" s="170"/>
      <c r="J212" s="171">
        <f>ROUND(I212*H212,2)</f>
        <v>0</v>
      </c>
      <c r="K212" s="172"/>
      <c r="L212" s="37"/>
      <c r="M212" s="173" t="s">
        <v>1</v>
      </c>
      <c r="N212" s="174" t="s">
        <v>42</v>
      </c>
      <c r="O212" s="75"/>
      <c r="P212" s="175">
        <f>O212*H212</f>
        <v>0</v>
      </c>
      <c r="Q212" s="175">
        <v>0</v>
      </c>
      <c r="R212" s="175">
        <f>Q212*H212</f>
        <v>0</v>
      </c>
      <c r="S212" s="175">
        <v>0</v>
      </c>
      <c r="T212" s="176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77" t="s">
        <v>192</v>
      </c>
      <c r="AT212" s="177" t="s">
        <v>159</v>
      </c>
      <c r="AU212" s="177" t="s">
        <v>84</v>
      </c>
      <c r="AY212" s="17" t="s">
        <v>158</v>
      </c>
      <c r="BE212" s="178">
        <f>IF(N212="základní",J212,0)</f>
        <v>0</v>
      </c>
      <c r="BF212" s="178">
        <f>IF(N212="snížená",J212,0)</f>
        <v>0</v>
      </c>
      <c r="BG212" s="178">
        <f>IF(N212="zákl. přenesená",J212,0)</f>
        <v>0</v>
      </c>
      <c r="BH212" s="178">
        <f>IF(N212="sníž. přenesená",J212,0)</f>
        <v>0</v>
      </c>
      <c r="BI212" s="178">
        <f>IF(N212="nulová",J212,0)</f>
        <v>0</v>
      </c>
      <c r="BJ212" s="17" t="s">
        <v>84</v>
      </c>
      <c r="BK212" s="178">
        <f>ROUND(I212*H212,2)</f>
        <v>0</v>
      </c>
      <c r="BL212" s="17" t="s">
        <v>192</v>
      </c>
      <c r="BM212" s="177" t="s">
        <v>314</v>
      </c>
    </row>
    <row r="213" s="12" customFormat="1">
      <c r="A213" s="12"/>
      <c r="B213" s="179"/>
      <c r="C213" s="12"/>
      <c r="D213" s="180" t="s">
        <v>164</v>
      </c>
      <c r="E213" s="181" t="s">
        <v>1</v>
      </c>
      <c r="F213" s="182" t="s">
        <v>1124</v>
      </c>
      <c r="G213" s="12"/>
      <c r="H213" s="183">
        <v>2</v>
      </c>
      <c r="I213" s="184"/>
      <c r="J213" s="12"/>
      <c r="K213" s="12"/>
      <c r="L213" s="179"/>
      <c r="M213" s="185"/>
      <c r="N213" s="186"/>
      <c r="O213" s="186"/>
      <c r="P213" s="186"/>
      <c r="Q213" s="186"/>
      <c r="R213" s="186"/>
      <c r="S213" s="186"/>
      <c r="T213" s="187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T213" s="181" t="s">
        <v>164</v>
      </c>
      <c r="AU213" s="181" t="s">
        <v>84</v>
      </c>
      <c r="AV213" s="12" t="s">
        <v>86</v>
      </c>
      <c r="AW213" s="12" t="s">
        <v>34</v>
      </c>
      <c r="AX213" s="12" t="s">
        <v>77</v>
      </c>
      <c r="AY213" s="181" t="s">
        <v>158</v>
      </c>
    </row>
    <row r="214" s="13" customFormat="1">
      <c r="A214" s="13"/>
      <c r="B214" s="188"/>
      <c r="C214" s="13"/>
      <c r="D214" s="180" t="s">
        <v>164</v>
      </c>
      <c r="E214" s="189" t="s">
        <v>1</v>
      </c>
      <c r="F214" s="190" t="s">
        <v>166</v>
      </c>
      <c r="G214" s="13"/>
      <c r="H214" s="191">
        <v>2</v>
      </c>
      <c r="I214" s="192"/>
      <c r="J214" s="13"/>
      <c r="K214" s="13"/>
      <c r="L214" s="188"/>
      <c r="M214" s="193"/>
      <c r="N214" s="194"/>
      <c r="O214" s="194"/>
      <c r="P214" s="194"/>
      <c r="Q214" s="194"/>
      <c r="R214" s="194"/>
      <c r="S214" s="194"/>
      <c r="T214" s="19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89" t="s">
        <v>164</v>
      </c>
      <c r="AU214" s="189" t="s">
        <v>84</v>
      </c>
      <c r="AV214" s="13" t="s">
        <v>163</v>
      </c>
      <c r="AW214" s="13" t="s">
        <v>34</v>
      </c>
      <c r="AX214" s="13" t="s">
        <v>84</v>
      </c>
      <c r="AY214" s="189" t="s">
        <v>158</v>
      </c>
    </row>
    <row r="215" s="2" customFormat="1" ht="16.5" customHeight="1">
      <c r="A215" s="36"/>
      <c r="B215" s="164"/>
      <c r="C215" s="165" t="s">
        <v>266</v>
      </c>
      <c r="D215" s="165" t="s">
        <v>159</v>
      </c>
      <c r="E215" s="166" t="s">
        <v>1125</v>
      </c>
      <c r="F215" s="167" t="s">
        <v>1126</v>
      </c>
      <c r="G215" s="168" t="s">
        <v>252</v>
      </c>
      <c r="H215" s="169">
        <v>2</v>
      </c>
      <c r="I215" s="170"/>
      <c r="J215" s="171">
        <f>ROUND(I215*H215,2)</f>
        <v>0</v>
      </c>
      <c r="K215" s="172"/>
      <c r="L215" s="37"/>
      <c r="M215" s="173" t="s">
        <v>1</v>
      </c>
      <c r="N215" s="174" t="s">
        <v>42</v>
      </c>
      <c r="O215" s="75"/>
      <c r="P215" s="175">
        <f>O215*H215</f>
        <v>0</v>
      </c>
      <c r="Q215" s="175">
        <v>0</v>
      </c>
      <c r="R215" s="175">
        <f>Q215*H215</f>
        <v>0</v>
      </c>
      <c r="S215" s="175">
        <v>0</v>
      </c>
      <c r="T215" s="176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77" t="s">
        <v>192</v>
      </c>
      <c r="AT215" s="177" t="s">
        <v>159</v>
      </c>
      <c r="AU215" s="177" t="s">
        <v>84</v>
      </c>
      <c r="AY215" s="17" t="s">
        <v>158</v>
      </c>
      <c r="BE215" s="178">
        <f>IF(N215="základní",J215,0)</f>
        <v>0</v>
      </c>
      <c r="BF215" s="178">
        <f>IF(N215="snížená",J215,0)</f>
        <v>0</v>
      </c>
      <c r="BG215" s="178">
        <f>IF(N215="zákl. přenesená",J215,0)</f>
        <v>0</v>
      </c>
      <c r="BH215" s="178">
        <f>IF(N215="sníž. přenesená",J215,0)</f>
        <v>0</v>
      </c>
      <c r="BI215" s="178">
        <f>IF(N215="nulová",J215,0)</f>
        <v>0</v>
      </c>
      <c r="BJ215" s="17" t="s">
        <v>84</v>
      </c>
      <c r="BK215" s="178">
        <f>ROUND(I215*H215,2)</f>
        <v>0</v>
      </c>
      <c r="BL215" s="17" t="s">
        <v>192</v>
      </c>
      <c r="BM215" s="177" t="s">
        <v>383</v>
      </c>
    </row>
    <row r="216" s="2" customFormat="1" ht="16.5" customHeight="1">
      <c r="A216" s="36"/>
      <c r="B216" s="164"/>
      <c r="C216" s="165" t="s">
        <v>385</v>
      </c>
      <c r="D216" s="165" t="s">
        <v>159</v>
      </c>
      <c r="E216" s="166" t="s">
        <v>1127</v>
      </c>
      <c r="F216" s="167" t="s">
        <v>1128</v>
      </c>
      <c r="G216" s="168" t="s">
        <v>233</v>
      </c>
      <c r="H216" s="169">
        <v>0.040000000000000001</v>
      </c>
      <c r="I216" s="170"/>
      <c r="J216" s="171">
        <f>ROUND(I216*H216,2)</f>
        <v>0</v>
      </c>
      <c r="K216" s="172"/>
      <c r="L216" s="37"/>
      <c r="M216" s="173" t="s">
        <v>1</v>
      </c>
      <c r="N216" s="174" t="s">
        <v>42</v>
      </c>
      <c r="O216" s="75"/>
      <c r="P216" s="175">
        <f>O216*H216</f>
        <v>0</v>
      </c>
      <c r="Q216" s="175">
        <v>0</v>
      </c>
      <c r="R216" s="175">
        <f>Q216*H216</f>
        <v>0</v>
      </c>
      <c r="S216" s="175">
        <v>0</v>
      </c>
      <c r="T216" s="176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77" t="s">
        <v>192</v>
      </c>
      <c r="AT216" s="177" t="s">
        <v>159</v>
      </c>
      <c r="AU216" s="177" t="s">
        <v>84</v>
      </c>
      <c r="AY216" s="17" t="s">
        <v>158</v>
      </c>
      <c r="BE216" s="178">
        <f>IF(N216="základní",J216,0)</f>
        <v>0</v>
      </c>
      <c r="BF216" s="178">
        <f>IF(N216="snížená",J216,0)</f>
        <v>0</v>
      </c>
      <c r="BG216" s="178">
        <f>IF(N216="zákl. přenesená",J216,0)</f>
        <v>0</v>
      </c>
      <c r="BH216" s="178">
        <f>IF(N216="sníž. přenesená",J216,0)</f>
        <v>0</v>
      </c>
      <c r="BI216" s="178">
        <f>IF(N216="nulová",J216,0)</f>
        <v>0</v>
      </c>
      <c r="BJ216" s="17" t="s">
        <v>84</v>
      </c>
      <c r="BK216" s="178">
        <f>ROUND(I216*H216,2)</f>
        <v>0</v>
      </c>
      <c r="BL216" s="17" t="s">
        <v>192</v>
      </c>
      <c r="BM216" s="177" t="s">
        <v>388</v>
      </c>
    </row>
    <row r="217" s="11" customFormat="1" ht="25.92" customHeight="1">
      <c r="A217" s="11"/>
      <c r="B217" s="153"/>
      <c r="C217" s="11"/>
      <c r="D217" s="154" t="s">
        <v>76</v>
      </c>
      <c r="E217" s="155" t="s">
        <v>1129</v>
      </c>
      <c r="F217" s="155" t="s">
        <v>1130</v>
      </c>
      <c r="G217" s="11"/>
      <c r="H217" s="11"/>
      <c r="I217" s="156"/>
      <c r="J217" s="157">
        <f>BK217</f>
        <v>0</v>
      </c>
      <c r="K217" s="11"/>
      <c r="L217" s="153"/>
      <c r="M217" s="158"/>
      <c r="N217" s="159"/>
      <c r="O217" s="159"/>
      <c r="P217" s="160">
        <f>SUM(P218:P248)</f>
        <v>0</v>
      </c>
      <c r="Q217" s="159"/>
      <c r="R217" s="160">
        <f>SUM(R218:R248)</f>
        <v>0</v>
      </c>
      <c r="S217" s="159"/>
      <c r="T217" s="161">
        <f>SUM(T218:T248)</f>
        <v>0</v>
      </c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R217" s="154" t="s">
        <v>86</v>
      </c>
      <c r="AT217" s="162" t="s">
        <v>76</v>
      </c>
      <c r="AU217" s="162" t="s">
        <v>77</v>
      </c>
      <c r="AY217" s="154" t="s">
        <v>158</v>
      </c>
      <c r="BK217" s="163">
        <f>SUM(BK218:BK248)</f>
        <v>0</v>
      </c>
    </row>
    <row r="218" s="2" customFormat="1" ht="16.5" customHeight="1">
      <c r="A218" s="36"/>
      <c r="B218" s="164"/>
      <c r="C218" s="165" t="s">
        <v>271</v>
      </c>
      <c r="D218" s="165" t="s">
        <v>159</v>
      </c>
      <c r="E218" s="166" t="s">
        <v>1131</v>
      </c>
      <c r="F218" s="167" t="s">
        <v>1132</v>
      </c>
      <c r="G218" s="168" t="s">
        <v>1133</v>
      </c>
      <c r="H218" s="169">
        <v>3</v>
      </c>
      <c r="I218" s="170"/>
      <c r="J218" s="171">
        <f>ROUND(I218*H218,2)</f>
        <v>0</v>
      </c>
      <c r="K218" s="172"/>
      <c r="L218" s="37"/>
      <c r="M218" s="173" t="s">
        <v>1</v>
      </c>
      <c r="N218" s="174" t="s">
        <v>42</v>
      </c>
      <c r="O218" s="75"/>
      <c r="P218" s="175">
        <f>O218*H218</f>
        <v>0</v>
      </c>
      <c r="Q218" s="175">
        <v>0</v>
      </c>
      <c r="R218" s="175">
        <f>Q218*H218</f>
        <v>0</v>
      </c>
      <c r="S218" s="175">
        <v>0</v>
      </c>
      <c r="T218" s="176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77" t="s">
        <v>192</v>
      </c>
      <c r="AT218" s="177" t="s">
        <v>159</v>
      </c>
      <c r="AU218" s="177" t="s">
        <v>84</v>
      </c>
      <c r="AY218" s="17" t="s">
        <v>158</v>
      </c>
      <c r="BE218" s="178">
        <f>IF(N218="základní",J218,0)</f>
        <v>0</v>
      </c>
      <c r="BF218" s="178">
        <f>IF(N218="snížená",J218,0)</f>
        <v>0</v>
      </c>
      <c r="BG218" s="178">
        <f>IF(N218="zákl. přenesená",J218,0)</f>
        <v>0</v>
      </c>
      <c r="BH218" s="178">
        <f>IF(N218="sníž. přenesená",J218,0)</f>
        <v>0</v>
      </c>
      <c r="BI218" s="178">
        <f>IF(N218="nulová",J218,0)</f>
        <v>0</v>
      </c>
      <c r="BJ218" s="17" t="s">
        <v>84</v>
      </c>
      <c r="BK218" s="178">
        <f>ROUND(I218*H218,2)</f>
        <v>0</v>
      </c>
      <c r="BL218" s="17" t="s">
        <v>192</v>
      </c>
      <c r="BM218" s="177" t="s">
        <v>392</v>
      </c>
    </row>
    <row r="219" s="2" customFormat="1" ht="16.5" customHeight="1">
      <c r="A219" s="36"/>
      <c r="B219" s="164"/>
      <c r="C219" s="165" t="s">
        <v>394</v>
      </c>
      <c r="D219" s="165" t="s">
        <v>159</v>
      </c>
      <c r="E219" s="166" t="s">
        <v>1134</v>
      </c>
      <c r="F219" s="167" t="s">
        <v>1135</v>
      </c>
      <c r="G219" s="168" t="s">
        <v>1133</v>
      </c>
      <c r="H219" s="169">
        <v>4</v>
      </c>
      <c r="I219" s="170"/>
      <c r="J219" s="171">
        <f>ROUND(I219*H219,2)</f>
        <v>0</v>
      </c>
      <c r="K219" s="172"/>
      <c r="L219" s="37"/>
      <c r="M219" s="173" t="s">
        <v>1</v>
      </c>
      <c r="N219" s="174" t="s">
        <v>42</v>
      </c>
      <c r="O219" s="75"/>
      <c r="P219" s="175">
        <f>O219*H219</f>
        <v>0</v>
      </c>
      <c r="Q219" s="175">
        <v>0</v>
      </c>
      <c r="R219" s="175">
        <f>Q219*H219</f>
        <v>0</v>
      </c>
      <c r="S219" s="175">
        <v>0</v>
      </c>
      <c r="T219" s="176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177" t="s">
        <v>192</v>
      </c>
      <c r="AT219" s="177" t="s">
        <v>159</v>
      </c>
      <c r="AU219" s="177" t="s">
        <v>84</v>
      </c>
      <c r="AY219" s="17" t="s">
        <v>158</v>
      </c>
      <c r="BE219" s="178">
        <f>IF(N219="základní",J219,0)</f>
        <v>0</v>
      </c>
      <c r="BF219" s="178">
        <f>IF(N219="snížená",J219,0)</f>
        <v>0</v>
      </c>
      <c r="BG219" s="178">
        <f>IF(N219="zákl. přenesená",J219,0)</f>
        <v>0</v>
      </c>
      <c r="BH219" s="178">
        <f>IF(N219="sníž. přenesená",J219,0)</f>
        <v>0</v>
      </c>
      <c r="BI219" s="178">
        <f>IF(N219="nulová",J219,0)</f>
        <v>0</v>
      </c>
      <c r="BJ219" s="17" t="s">
        <v>84</v>
      </c>
      <c r="BK219" s="178">
        <f>ROUND(I219*H219,2)</f>
        <v>0</v>
      </c>
      <c r="BL219" s="17" t="s">
        <v>192</v>
      </c>
      <c r="BM219" s="177" t="s">
        <v>397</v>
      </c>
    </row>
    <row r="220" s="2" customFormat="1" ht="16.5" customHeight="1">
      <c r="A220" s="36"/>
      <c r="B220" s="164"/>
      <c r="C220" s="165" t="s">
        <v>277</v>
      </c>
      <c r="D220" s="165" t="s">
        <v>159</v>
      </c>
      <c r="E220" s="166" t="s">
        <v>1136</v>
      </c>
      <c r="F220" s="167" t="s">
        <v>1137</v>
      </c>
      <c r="G220" s="168" t="s">
        <v>1133</v>
      </c>
      <c r="H220" s="169">
        <v>1</v>
      </c>
      <c r="I220" s="170"/>
      <c r="J220" s="171">
        <f>ROUND(I220*H220,2)</f>
        <v>0</v>
      </c>
      <c r="K220" s="172"/>
      <c r="L220" s="37"/>
      <c r="M220" s="173" t="s">
        <v>1</v>
      </c>
      <c r="N220" s="174" t="s">
        <v>42</v>
      </c>
      <c r="O220" s="75"/>
      <c r="P220" s="175">
        <f>O220*H220</f>
        <v>0</v>
      </c>
      <c r="Q220" s="175">
        <v>0</v>
      </c>
      <c r="R220" s="175">
        <f>Q220*H220</f>
        <v>0</v>
      </c>
      <c r="S220" s="175">
        <v>0</v>
      </c>
      <c r="T220" s="176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77" t="s">
        <v>192</v>
      </c>
      <c r="AT220" s="177" t="s">
        <v>159</v>
      </c>
      <c r="AU220" s="177" t="s">
        <v>84</v>
      </c>
      <c r="AY220" s="17" t="s">
        <v>158</v>
      </c>
      <c r="BE220" s="178">
        <f>IF(N220="základní",J220,0)</f>
        <v>0</v>
      </c>
      <c r="BF220" s="178">
        <f>IF(N220="snížená",J220,0)</f>
        <v>0</v>
      </c>
      <c r="BG220" s="178">
        <f>IF(N220="zákl. přenesená",J220,0)</f>
        <v>0</v>
      </c>
      <c r="BH220" s="178">
        <f>IF(N220="sníž. přenesená",J220,0)</f>
        <v>0</v>
      </c>
      <c r="BI220" s="178">
        <f>IF(N220="nulová",J220,0)</f>
        <v>0</v>
      </c>
      <c r="BJ220" s="17" t="s">
        <v>84</v>
      </c>
      <c r="BK220" s="178">
        <f>ROUND(I220*H220,2)</f>
        <v>0</v>
      </c>
      <c r="BL220" s="17" t="s">
        <v>192</v>
      </c>
      <c r="BM220" s="177" t="s">
        <v>401</v>
      </c>
    </row>
    <row r="221" s="2" customFormat="1" ht="16.5" customHeight="1">
      <c r="A221" s="36"/>
      <c r="B221" s="164"/>
      <c r="C221" s="165" t="s">
        <v>402</v>
      </c>
      <c r="D221" s="165" t="s">
        <v>159</v>
      </c>
      <c r="E221" s="166" t="s">
        <v>1138</v>
      </c>
      <c r="F221" s="167" t="s">
        <v>1139</v>
      </c>
      <c r="G221" s="168" t="s">
        <v>252</v>
      </c>
      <c r="H221" s="169">
        <v>2</v>
      </c>
      <c r="I221" s="170"/>
      <c r="J221" s="171">
        <f>ROUND(I221*H221,2)</f>
        <v>0</v>
      </c>
      <c r="K221" s="172"/>
      <c r="L221" s="37"/>
      <c r="M221" s="173" t="s">
        <v>1</v>
      </c>
      <c r="N221" s="174" t="s">
        <v>42</v>
      </c>
      <c r="O221" s="75"/>
      <c r="P221" s="175">
        <f>O221*H221</f>
        <v>0</v>
      </c>
      <c r="Q221" s="175">
        <v>0</v>
      </c>
      <c r="R221" s="175">
        <f>Q221*H221</f>
        <v>0</v>
      </c>
      <c r="S221" s="175">
        <v>0</v>
      </c>
      <c r="T221" s="176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77" t="s">
        <v>192</v>
      </c>
      <c r="AT221" s="177" t="s">
        <v>159</v>
      </c>
      <c r="AU221" s="177" t="s">
        <v>84</v>
      </c>
      <c r="AY221" s="17" t="s">
        <v>158</v>
      </c>
      <c r="BE221" s="178">
        <f>IF(N221="základní",J221,0)</f>
        <v>0</v>
      </c>
      <c r="BF221" s="178">
        <f>IF(N221="snížená",J221,0)</f>
        <v>0</v>
      </c>
      <c r="BG221" s="178">
        <f>IF(N221="zákl. přenesená",J221,0)</f>
        <v>0</v>
      </c>
      <c r="BH221" s="178">
        <f>IF(N221="sníž. přenesená",J221,0)</f>
        <v>0</v>
      </c>
      <c r="BI221" s="178">
        <f>IF(N221="nulová",J221,0)</f>
        <v>0</v>
      </c>
      <c r="BJ221" s="17" t="s">
        <v>84</v>
      </c>
      <c r="BK221" s="178">
        <f>ROUND(I221*H221,2)</f>
        <v>0</v>
      </c>
      <c r="BL221" s="17" t="s">
        <v>192</v>
      </c>
      <c r="BM221" s="177" t="s">
        <v>405</v>
      </c>
    </row>
    <row r="222" s="2" customFormat="1" ht="16.5" customHeight="1">
      <c r="A222" s="36"/>
      <c r="B222" s="164"/>
      <c r="C222" s="165" t="s">
        <v>282</v>
      </c>
      <c r="D222" s="165" t="s">
        <v>159</v>
      </c>
      <c r="E222" s="166" t="s">
        <v>1140</v>
      </c>
      <c r="F222" s="167" t="s">
        <v>1141</v>
      </c>
      <c r="G222" s="168" t="s">
        <v>1133</v>
      </c>
      <c r="H222" s="169">
        <v>15</v>
      </c>
      <c r="I222" s="170"/>
      <c r="J222" s="171">
        <f>ROUND(I222*H222,2)</f>
        <v>0</v>
      </c>
      <c r="K222" s="172"/>
      <c r="L222" s="37"/>
      <c r="M222" s="173" t="s">
        <v>1</v>
      </c>
      <c r="N222" s="174" t="s">
        <v>42</v>
      </c>
      <c r="O222" s="75"/>
      <c r="P222" s="175">
        <f>O222*H222</f>
        <v>0</v>
      </c>
      <c r="Q222" s="175">
        <v>0</v>
      </c>
      <c r="R222" s="175">
        <f>Q222*H222</f>
        <v>0</v>
      </c>
      <c r="S222" s="175">
        <v>0</v>
      </c>
      <c r="T222" s="176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77" t="s">
        <v>192</v>
      </c>
      <c r="AT222" s="177" t="s">
        <v>159</v>
      </c>
      <c r="AU222" s="177" t="s">
        <v>84</v>
      </c>
      <c r="AY222" s="17" t="s">
        <v>158</v>
      </c>
      <c r="BE222" s="178">
        <f>IF(N222="základní",J222,0)</f>
        <v>0</v>
      </c>
      <c r="BF222" s="178">
        <f>IF(N222="snížená",J222,0)</f>
        <v>0</v>
      </c>
      <c r="BG222" s="178">
        <f>IF(N222="zákl. přenesená",J222,0)</f>
        <v>0</v>
      </c>
      <c r="BH222" s="178">
        <f>IF(N222="sníž. přenesená",J222,0)</f>
        <v>0</v>
      </c>
      <c r="BI222" s="178">
        <f>IF(N222="nulová",J222,0)</f>
        <v>0</v>
      </c>
      <c r="BJ222" s="17" t="s">
        <v>84</v>
      </c>
      <c r="BK222" s="178">
        <f>ROUND(I222*H222,2)</f>
        <v>0</v>
      </c>
      <c r="BL222" s="17" t="s">
        <v>192</v>
      </c>
      <c r="BM222" s="177" t="s">
        <v>408</v>
      </c>
    </row>
    <row r="223" s="2" customFormat="1" ht="24.15" customHeight="1">
      <c r="A223" s="36"/>
      <c r="B223" s="164"/>
      <c r="C223" s="165" t="s">
        <v>411</v>
      </c>
      <c r="D223" s="165" t="s">
        <v>159</v>
      </c>
      <c r="E223" s="166" t="s">
        <v>1142</v>
      </c>
      <c r="F223" s="167" t="s">
        <v>1143</v>
      </c>
      <c r="G223" s="168" t="s">
        <v>1133</v>
      </c>
      <c r="H223" s="169">
        <v>1</v>
      </c>
      <c r="I223" s="170"/>
      <c r="J223" s="171">
        <f>ROUND(I223*H223,2)</f>
        <v>0</v>
      </c>
      <c r="K223" s="172"/>
      <c r="L223" s="37"/>
      <c r="M223" s="173" t="s">
        <v>1</v>
      </c>
      <c r="N223" s="174" t="s">
        <v>42</v>
      </c>
      <c r="O223" s="75"/>
      <c r="P223" s="175">
        <f>O223*H223</f>
        <v>0</v>
      </c>
      <c r="Q223" s="175">
        <v>0</v>
      </c>
      <c r="R223" s="175">
        <f>Q223*H223</f>
        <v>0</v>
      </c>
      <c r="S223" s="175">
        <v>0</v>
      </c>
      <c r="T223" s="176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77" t="s">
        <v>192</v>
      </c>
      <c r="AT223" s="177" t="s">
        <v>159</v>
      </c>
      <c r="AU223" s="177" t="s">
        <v>84</v>
      </c>
      <c r="AY223" s="17" t="s">
        <v>158</v>
      </c>
      <c r="BE223" s="178">
        <f>IF(N223="základní",J223,0)</f>
        <v>0</v>
      </c>
      <c r="BF223" s="178">
        <f>IF(N223="snížená",J223,0)</f>
        <v>0</v>
      </c>
      <c r="BG223" s="178">
        <f>IF(N223="zákl. přenesená",J223,0)</f>
        <v>0</v>
      </c>
      <c r="BH223" s="178">
        <f>IF(N223="sníž. přenesená",J223,0)</f>
        <v>0</v>
      </c>
      <c r="BI223" s="178">
        <f>IF(N223="nulová",J223,0)</f>
        <v>0</v>
      </c>
      <c r="BJ223" s="17" t="s">
        <v>84</v>
      </c>
      <c r="BK223" s="178">
        <f>ROUND(I223*H223,2)</f>
        <v>0</v>
      </c>
      <c r="BL223" s="17" t="s">
        <v>192</v>
      </c>
      <c r="BM223" s="177" t="s">
        <v>414</v>
      </c>
    </row>
    <row r="224" s="2" customFormat="1" ht="16.5" customHeight="1">
      <c r="A224" s="36"/>
      <c r="B224" s="164"/>
      <c r="C224" s="165" t="s">
        <v>288</v>
      </c>
      <c r="D224" s="165" t="s">
        <v>159</v>
      </c>
      <c r="E224" s="166" t="s">
        <v>1144</v>
      </c>
      <c r="F224" s="167" t="s">
        <v>1145</v>
      </c>
      <c r="G224" s="168" t="s">
        <v>252</v>
      </c>
      <c r="H224" s="169">
        <v>2</v>
      </c>
      <c r="I224" s="170"/>
      <c r="J224" s="171">
        <f>ROUND(I224*H224,2)</f>
        <v>0</v>
      </c>
      <c r="K224" s="172"/>
      <c r="L224" s="37"/>
      <c r="M224" s="173" t="s">
        <v>1</v>
      </c>
      <c r="N224" s="174" t="s">
        <v>42</v>
      </c>
      <c r="O224" s="75"/>
      <c r="P224" s="175">
        <f>O224*H224</f>
        <v>0</v>
      </c>
      <c r="Q224" s="175">
        <v>0</v>
      </c>
      <c r="R224" s="175">
        <f>Q224*H224</f>
        <v>0</v>
      </c>
      <c r="S224" s="175">
        <v>0</v>
      </c>
      <c r="T224" s="176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77" t="s">
        <v>192</v>
      </c>
      <c r="AT224" s="177" t="s">
        <v>159</v>
      </c>
      <c r="AU224" s="177" t="s">
        <v>84</v>
      </c>
      <c r="AY224" s="17" t="s">
        <v>158</v>
      </c>
      <c r="BE224" s="178">
        <f>IF(N224="základní",J224,0)</f>
        <v>0</v>
      </c>
      <c r="BF224" s="178">
        <f>IF(N224="snížená",J224,0)</f>
        <v>0</v>
      </c>
      <c r="BG224" s="178">
        <f>IF(N224="zákl. přenesená",J224,0)</f>
        <v>0</v>
      </c>
      <c r="BH224" s="178">
        <f>IF(N224="sníž. přenesená",J224,0)</f>
        <v>0</v>
      </c>
      <c r="BI224" s="178">
        <f>IF(N224="nulová",J224,0)</f>
        <v>0</v>
      </c>
      <c r="BJ224" s="17" t="s">
        <v>84</v>
      </c>
      <c r="BK224" s="178">
        <f>ROUND(I224*H224,2)</f>
        <v>0</v>
      </c>
      <c r="BL224" s="17" t="s">
        <v>192</v>
      </c>
      <c r="BM224" s="177" t="s">
        <v>418</v>
      </c>
    </row>
    <row r="225" s="12" customFormat="1">
      <c r="A225" s="12"/>
      <c r="B225" s="179"/>
      <c r="C225" s="12"/>
      <c r="D225" s="180" t="s">
        <v>164</v>
      </c>
      <c r="E225" s="181" t="s">
        <v>1</v>
      </c>
      <c r="F225" s="182" t="s">
        <v>1146</v>
      </c>
      <c r="G225" s="12"/>
      <c r="H225" s="183">
        <v>2</v>
      </c>
      <c r="I225" s="184"/>
      <c r="J225" s="12"/>
      <c r="K225" s="12"/>
      <c r="L225" s="179"/>
      <c r="M225" s="185"/>
      <c r="N225" s="186"/>
      <c r="O225" s="186"/>
      <c r="P225" s="186"/>
      <c r="Q225" s="186"/>
      <c r="R225" s="186"/>
      <c r="S225" s="186"/>
      <c r="T225" s="187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T225" s="181" t="s">
        <v>164</v>
      </c>
      <c r="AU225" s="181" t="s">
        <v>84</v>
      </c>
      <c r="AV225" s="12" t="s">
        <v>86</v>
      </c>
      <c r="AW225" s="12" t="s">
        <v>34</v>
      </c>
      <c r="AX225" s="12" t="s">
        <v>77</v>
      </c>
      <c r="AY225" s="181" t="s">
        <v>158</v>
      </c>
    </row>
    <row r="226" s="13" customFormat="1">
      <c r="A226" s="13"/>
      <c r="B226" s="188"/>
      <c r="C226" s="13"/>
      <c r="D226" s="180" t="s">
        <v>164</v>
      </c>
      <c r="E226" s="189" t="s">
        <v>1</v>
      </c>
      <c r="F226" s="190" t="s">
        <v>166</v>
      </c>
      <c r="G226" s="13"/>
      <c r="H226" s="191">
        <v>2</v>
      </c>
      <c r="I226" s="192"/>
      <c r="J226" s="13"/>
      <c r="K226" s="13"/>
      <c r="L226" s="188"/>
      <c r="M226" s="193"/>
      <c r="N226" s="194"/>
      <c r="O226" s="194"/>
      <c r="P226" s="194"/>
      <c r="Q226" s="194"/>
      <c r="R226" s="194"/>
      <c r="S226" s="194"/>
      <c r="T226" s="19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89" t="s">
        <v>164</v>
      </c>
      <c r="AU226" s="189" t="s">
        <v>84</v>
      </c>
      <c r="AV226" s="13" t="s">
        <v>163</v>
      </c>
      <c r="AW226" s="13" t="s">
        <v>34</v>
      </c>
      <c r="AX226" s="13" t="s">
        <v>84</v>
      </c>
      <c r="AY226" s="189" t="s">
        <v>158</v>
      </c>
    </row>
    <row r="227" s="2" customFormat="1" ht="16.5" customHeight="1">
      <c r="A227" s="36"/>
      <c r="B227" s="164"/>
      <c r="C227" s="165" t="s">
        <v>419</v>
      </c>
      <c r="D227" s="165" t="s">
        <v>159</v>
      </c>
      <c r="E227" s="166" t="s">
        <v>1147</v>
      </c>
      <c r="F227" s="167" t="s">
        <v>1148</v>
      </c>
      <c r="G227" s="168" t="s">
        <v>252</v>
      </c>
      <c r="H227" s="169">
        <v>5</v>
      </c>
      <c r="I227" s="170"/>
      <c r="J227" s="171">
        <f>ROUND(I227*H227,2)</f>
        <v>0</v>
      </c>
      <c r="K227" s="172"/>
      <c r="L227" s="37"/>
      <c r="M227" s="173" t="s">
        <v>1</v>
      </c>
      <c r="N227" s="174" t="s">
        <v>42</v>
      </c>
      <c r="O227" s="75"/>
      <c r="P227" s="175">
        <f>O227*H227</f>
        <v>0</v>
      </c>
      <c r="Q227" s="175">
        <v>0</v>
      </c>
      <c r="R227" s="175">
        <f>Q227*H227</f>
        <v>0</v>
      </c>
      <c r="S227" s="175">
        <v>0</v>
      </c>
      <c r="T227" s="176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77" t="s">
        <v>192</v>
      </c>
      <c r="AT227" s="177" t="s">
        <v>159</v>
      </c>
      <c r="AU227" s="177" t="s">
        <v>84</v>
      </c>
      <c r="AY227" s="17" t="s">
        <v>158</v>
      </c>
      <c r="BE227" s="178">
        <f>IF(N227="základní",J227,0)</f>
        <v>0</v>
      </c>
      <c r="BF227" s="178">
        <f>IF(N227="snížená",J227,0)</f>
        <v>0</v>
      </c>
      <c r="BG227" s="178">
        <f>IF(N227="zákl. přenesená",J227,0)</f>
        <v>0</v>
      </c>
      <c r="BH227" s="178">
        <f>IF(N227="sníž. přenesená",J227,0)</f>
        <v>0</v>
      </c>
      <c r="BI227" s="178">
        <f>IF(N227="nulová",J227,0)</f>
        <v>0</v>
      </c>
      <c r="BJ227" s="17" t="s">
        <v>84</v>
      </c>
      <c r="BK227" s="178">
        <f>ROUND(I227*H227,2)</f>
        <v>0</v>
      </c>
      <c r="BL227" s="17" t="s">
        <v>192</v>
      </c>
      <c r="BM227" s="177" t="s">
        <v>422</v>
      </c>
    </row>
    <row r="228" s="12" customFormat="1">
      <c r="A228" s="12"/>
      <c r="B228" s="179"/>
      <c r="C228" s="12"/>
      <c r="D228" s="180" t="s">
        <v>164</v>
      </c>
      <c r="E228" s="181" t="s">
        <v>1</v>
      </c>
      <c r="F228" s="182" t="s">
        <v>1149</v>
      </c>
      <c r="G228" s="12"/>
      <c r="H228" s="183">
        <v>5</v>
      </c>
      <c r="I228" s="184"/>
      <c r="J228" s="12"/>
      <c r="K228" s="12"/>
      <c r="L228" s="179"/>
      <c r="M228" s="185"/>
      <c r="N228" s="186"/>
      <c r="O228" s="186"/>
      <c r="P228" s="186"/>
      <c r="Q228" s="186"/>
      <c r="R228" s="186"/>
      <c r="S228" s="186"/>
      <c r="T228" s="187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T228" s="181" t="s">
        <v>164</v>
      </c>
      <c r="AU228" s="181" t="s">
        <v>84</v>
      </c>
      <c r="AV228" s="12" t="s">
        <v>86</v>
      </c>
      <c r="AW228" s="12" t="s">
        <v>34</v>
      </c>
      <c r="AX228" s="12" t="s">
        <v>77</v>
      </c>
      <c r="AY228" s="181" t="s">
        <v>158</v>
      </c>
    </row>
    <row r="229" s="13" customFormat="1">
      <c r="A229" s="13"/>
      <c r="B229" s="188"/>
      <c r="C229" s="13"/>
      <c r="D229" s="180" t="s">
        <v>164</v>
      </c>
      <c r="E229" s="189" t="s">
        <v>1</v>
      </c>
      <c r="F229" s="190" t="s">
        <v>166</v>
      </c>
      <c r="G229" s="13"/>
      <c r="H229" s="191">
        <v>5</v>
      </c>
      <c r="I229" s="192"/>
      <c r="J229" s="13"/>
      <c r="K229" s="13"/>
      <c r="L229" s="188"/>
      <c r="M229" s="193"/>
      <c r="N229" s="194"/>
      <c r="O229" s="194"/>
      <c r="P229" s="194"/>
      <c r="Q229" s="194"/>
      <c r="R229" s="194"/>
      <c r="S229" s="194"/>
      <c r="T229" s="19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89" t="s">
        <v>164</v>
      </c>
      <c r="AU229" s="189" t="s">
        <v>84</v>
      </c>
      <c r="AV229" s="13" t="s">
        <v>163</v>
      </c>
      <c r="AW229" s="13" t="s">
        <v>34</v>
      </c>
      <c r="AX229" s="13" t="s">
        <v>84</v>
      </c>
      <c r="AY229" s="189" t="s">
        <v>158</v>
      </c>
    </row>
    <row r="230" s="2" customFormat="1" ht="16.5" customHeight="1">
      <c r="A230" s="36"/>
      <c r="B230" s="164"/>
      <c r="C230" s="165" t="s">
        <v>293</v>
      </c>
      <c r="D230" s="165" t="s">
        <v>159</v>
      </c>
      <c r="E230" s="166" t="s">
        <v>1150</v>
      </c>
      <c r="F230" s="167" t="s">
        <v>1151</v>
      </c>
      <c r="G230" s="168" t="s">
        <v>252</v>
      </c>
      <c r="H230" s="169">
        <v>1</v>
      </c>
      <c r="I230" s="170"/>
      <c r="J230" s="171">
        <f>ROUND(I230*H230,2)</f>
        <v>0</v>
      </c>
      <c r="K230" s="172"/>
      <c r="L230" s="37"/>
      <c r="M230" s="173" t="s">
        <v>1</v>
      </c>
      <c r="N230" s="174" t="s">
        <v>42</v>
      </c>
      <c r="O230" s="75"/>
      <c r="P230" s="175">
        <f>O230*H230</f>
        <v>0</v>
      </c>
      <c r="Q230" s="175">
        <v>0</v>
      </c>
      <c r="R230" s="175">
        <f>Q230*H230</f>
        <v>0</v>
      </c>
      <c r="S230" s="175">
        <v>0</v>
      </c>
      <c r="T230" s="176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177" t="s">
        <v>192</v>
      </c>
      <c r="AT230" s="177" t="s">
        <v>159</v>
      </c>
      <c r="AU230" s="177" t="s">
        <v>84</v>
      </c>
      <c r="AY230" s="17" t="s">
        <v>158</v>
      </c>
      <c r="BE230" s="178">
        <f>IF(N230="základní",J230,0)</f>
        <v>0</v>
      </c>
      <c r="BF230" s="178">
        <f>IF(N230="snížená",J230,0)</f>
        <v>0</v>
      </c>
      <c r="BG230" s="178">
        <f>IF(N230="zákl. přenesená",J230,0)</f>
        <v>0</v>
      </c>
      <c r="BH230" s="178">
        <f>IF(N230="sníž. přenesená",J230,0)</f>
        <v>0</v>
      </c>
      <c r="BI230" s="178">
        <f>IF(N230="nulová",J230,0)</f>
        <v>0</v>
      </c>
      <c r="BJ230" s="17" t="s">
        <v>84</v>
      </c>
      <c r="BK230" s="178">
        <f>ROUND(I230*H230,2)</f>
        <v>0</v>
      </c>
      <c r="BL230" s="17" t="s">
        <v>192</v>
      </c>
      <c r="BM230" s="177" t="s">
        <v>424</v>
      </c>
    </row>
    <row r="231" s="2" customFormat="1" ht="16.5" customHeight="1">
      <c r="A231" s="36"/>
      <c r="B231" s="164"/>
      <c r="C231" s="165" t="s">
        <v>425</v>
      </c>
      <c r="D231" s="165" t="s">
        <v>159</v>
      </c>
      <c r="E231" s="166" t="s">
        <v>1152</v>
      </c>
      <c r="F231" s="167" t="s">
        <v>1153</v>
      </c>
      <c r="G231" s="168" t="s">
        <v>252</v>
      </c>
      <c r="H231" s="169">
        <v>1</v>
      </c>
      <c r="I231" s="170"/>
      <c r="J231" s="171">
        <f>ROUND(I231*H231,2)</f>
        <v>0</v>
      </c>
      <c r="K231" s="172"/>
      <c r="L231" s="37"/>
      <c r="M231" s="173" t="s">
        <v>1</v>
      </c>
      <c r="N231" s="174" t="s">
        <v>42</v>
      </c>
      <c r="O231" s="75"/>
      <c r="P231" s="175">
        <f>O231*H231</f>
        <v>0</v>
      </c>
      <c r="Q231" s="175">
        <v>0</v>
      </c>
      <c r="R231" s="175">
        <f>Q231*H231</f>
        <v>0</v>
      </c>
      <c r="S231" s="175">
        <v>0</v>
      </c>
      <c r="T231" s="176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177" t="s">
        <v>192</v>
      </c>
      <c r="AT231" s="177" t="s">
        <v>159</v>
      </c>
      <c r="AU231" s="177" t="s">
        <v>84</v>
      </c>
      <c r="AY231" s="17" t="s">
        <v>158</v>
      </c>
      <c r="BE231" s="178">
        <f>IF(N231="základní",J231,0)</f>
        <v>0</v>
      </c>
      <c r="BF231" s="178">
        <f>IF(N231="snížená",J231,0)</f>
        <v>0</v>
      </c>
      <c r="BG231" s="178">
        <f>IF(N231="zákl. přenesená",J231,0)</f>
        <v>0</v>
      </c>
      <c r="BH231" s="178">
        <f>IF(N231="sníž. přenesená",J231,0)</f>
        <v>0</v>
      </c>
      <c r="BI231" s="178">
        <f>IF(N231="nulová",J231,0)</f>
        <v>0</v>
      </c>
      <c r="BJ231" s="17" t="s">
        <v>84</v>
      </c>
      <c r="BK231" s="178">
        <f>ROUND(I231*H231,2)</f>
        <v>0</v>
      </c>
      <c r="BL231" s="17" t="s">
        <v>192</v>
      </c>
      <c r="BM231" s="177" t="s">
        <v>428</v>
      </c>
    </row>
    <row r="232" s="12" customFormat="1">
      <c r="A232" s="12"/>
      <c r="B232" s="179"/>
      <c r="C232" s="12"/>
      <c r="D232" s="180" t="s">
        <v>164</v>
      </c>
      <c r="E232" s="181" t="s">
        <v>1</v>
      </c>
      <c r="F232" s="182" t="s">
        <v>1154</v>
      </c>
      <c r="G232" s="12"/>
      <c r="H232" s="183">
        <v>1</v>
      </c>
      <c r="I232" s="184"/>
      <c r="J232" s="12"/>
      <c r="K232" s="12"/>
      <c r="L232" s="179"/>
      <c r="M232" s="185"/>
      <c r="N232" s="186"/>
      <c r="O232" s="186"/>
      <c r="P232" s="186"/>
      <c r="Q232" s="186"/>
      <c r="R232" s="186"/>
      <c r="S232" s="186"/>
      <c r="T232" s="187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T232" s="181" t="s">
        <v>164</v>
      </c>
      <c r="AU232" s="181" t="s">
        <v>84</v>
      </c>
      <c r="AV232" s="12" t="s">
        <v>86</v>
      </c>
      <c r="AW232" s="12" t="s">
        <v>34</v>
      </c>
      <c r="AX232" s="12" t="s">
        <v>77</v>
      </c>
      <c r="AY232" s="181" t="s">
        <v>158</v>
      </c>
    </row>
    <row r="233" s="13" customFormat="1">
      <c r="A233" s="13"/>
      <c r="B233" s="188"/>
      <c r="C233" s="13"/>
      <c r="D233" s="180" t="s">
        <v>164</v>
      </c>
      <c r="E233" s="189" t="s">
        <v>1</v>
      </c>
      <c r="F233" s="190" t="s">
        <v>166</v>
      </c>
      <c r="G233" s="13"/>
      <c r="H233" s="191">
        <v>1</v>
      </c>
      <c r="I233" s="192"/>
      <c r="J233" s="13"/>
      <c r="K233" s="13"/>
      <c r="L233" s="188"/>
      <c r="M233" s="193"/>
      <c r="N233" s="194"/>
      <c r="O233" s="194"/>
      <c r="P233" s="194"/>
      <c r="Q233" s="194"/>
      <c r="R233" s="194"/>
      <c r="S233" s="194"/>
      <c r="T233" s="19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89" t="s">
        <v>164</v>
      </c>
      <c r="AU233" s="189" t="s">
        <v>84</v>
      </c>
      <c r="AV233" s="13" t="s">
        <v>163</v>
      </c>
      <c r="AW233" s="13" t="s">
        <v>34</v>
      </c>
      <c r="AX233" s="13" t="s">
        <v>84</v>
      </c>
      <c r="AY233" s="189" t="s">
        <v>158</v>
      </c>
    </row>
    <row r="234" s="2" customFormat="1" ht="16.5" customHeight="1">
      <c r="A234" s="36"/>
      <c r="B234" s="164"/>
      <c r="C234" s="165" t="s">
        <v>296</v>
      </c>
      <c r="D234" s="165" t="s">
        <v>159</v>
      </c>
      <c r="E234" s="166" t="s">
        <v>1155</v>
      </c>
      <c r="F234" s="167" t="s">
        <v>1156</v>
      </c>
      <c r="G234" s="168" t="s">
        <v>252</v>
      </c>
      <c r="H234" s="169">
        <v>5</v>
      </c>
      <c r="I234" s="170"/>
      <c r="J234" s="171">
        <f>ROUND(I234*H234,2)</f>
        <v>0</v>
      </c>
      <c r="K234" s="172"/>
      <c r="L234" s="37"/>
      <c r="M234" s="173" t="s">
        <v>1</v>
      </c>
      <c r="N234" s="174" t="s">
        <v>42</v>
      </c>
      <c r="O234" s="75"/>
      <c r="P234" s="175">
        <f>O234*H234</f>
        <v>0</v>
      </c>
      <c r="Q234" s="175">
        <v>0</v>
      </c>
      <c r="R234" s="175">
        <f>Q234*H234</f>
        <v>0</v>
      </c>
      <c r="S234" s="175">
        <v>0</v>
      </c>
      <c r="T234" s="176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177" t="s">
        <v>192</v>
      </c>
      <c r="AT234" s="177" t="s">
        <v>159</v>
      </c>
      <c r="AU234" s="177" t="s">
        <v>84</v>
      </c>
      <c r="AY234" s="17" t="s">
        <v>158</v>
      </c>
      <c r="BE234" s="178">
        <f>IF(N234="základní",J234,0)</f>
        <v>0</v>
      </c>
      <c r="BF234" s="178">
        <f>IF(N234="snížená",J234,0)</f>
        <v>0</v>
      </c>
      <c r="BG234" s="178">
        <f>IF(N234="zákl. přenesená",J234,0)</f>
        <v>0</v>
      </c>
      <c r="BH234" s="178">
        <f>IF(N234="sníž. přenesená",J234,0)</f>
        <v>0</v>
      </c>
      <c r="BI234" s="178">
        <f>IF(N234="nulová",J234,0)</f>
        <v>0</v>
      </c>
      <c r="BJ234" s="17" t="s">
        <v>84</v>
      </c>
      <c r="BK234" s="178">
        <f>ROUND(I234*H234,2)</f>
        <v>0</v>
      </c>
      <c r="BL234" s="17" t="s">
        <v>192</v>
      </c>
      <c r="BM234" s="177" t="s">
        <v>432</v>
      </c>
    </row>
    <row r="235" s="2" customFormat="1" ht="16.5" customHeight="1">
      <c r="A235" s="36"/>
      <c r="B235" s="164"/>
      <c r="C235" s="165" t="s">
        <v>434</v>
      </c>
      <c r="D235" s="165" t="s">
        <v>159</v>
      </c>
      <c r="E235" s="166" t="s">
        <v>1157</v>
      </c>
      <c r="F235" s="167" t="s">
        <v>1158</v>
      </c>
      <c r="G235" s="168" t="s">
        <v>252</v>
      </c>
      <c r="H235" s="169">
        <v>1</v>
      </c>
      <c r="I235" s="170"/>
      <c r="J235" s="171">
        <f>ROUND(I235*H235,2)</f>
        <v>0</v>
      </c>
      <c r="K235" s="172"/>
      <c r="L235" s="37"/>
      <c r="M235" s="173" t="s">
        <v>1</v>
      </c>
      <c r="N235" s="174" t="s">
        <v>42</v>
      </c>
      <c r="O235" s="75"/>
      <c r="P235" s="175">
        <f>O235*H235</f>
        <v>0</v>
      </c>
      <c r="Q235" s="175">
        <v>0</v>
      </c>
      <c r="R235" s="175">
        <f>Q235*H235</f>
        <v>0</v>
      </c>
      <c r="S235" s="175">
        <v>0</v>
      </c>
      <c r="T235" s="176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77" t="s">
        <v>192</v>
      </c>
      <c r="AT235" s="177" t="s">
        <v>159</v>
      </c>
      <c r="AU235" s="177" t="s">
        <v>84</v>
      </c>
      <c r="AY235" s="17" t="s">
        <v>158</v>
      </c>
      <c r="BE235" s="178">
        <f>IF(N235="základní",J235,0)</f>
        <v>0</v>
      </c>
      <c r="BF235" s="178">
        <f>IF(N235="snížená",J235,0)</f>
        <v>0</v>
      </c>
      <c r="BG235" s="178">
        <f>IF(N235="zákl. přenesená",J235,0)</f>
        <v>0</v>
      </c>
      <c r="BH235" s="178">
        <f>IF(N235="sníž. přenesená",J235,0)</f>
        <v>0</v>
      </c>
      <c r="BI235" s="178">
        <f>IF(N235="nulová",J235,0)</f>
        <v>0</v>
      </c>
      <c r="BJ235" s="17" t="s">
        <v>84</v>
      </c>
      <c r="BK235" s="178">
        <f>ROUND(I235*H235,2)</f>
        <v>0</v>
      </c>
      <c r="BL235" s="17" t="s">
        <v>192</v>
      </c>
      <c r="BM235" s="177" t="s">
        <v>437</v>
      </c>
    </row>
    <row r="236" s="2" customFormat="1" ht="16.5" customHeight="1">
      <c r="A236" s="36"/>
      <c r="B236" s="164"/>
      <c r="C236" s="165" t="s">
        <v>273</v>
      </c>
      <c r="D236" s="165" t="s">
        <v>159</v>
      </c>
      <c r="E236" s="166" t="s">
        <v>1159</v>
      </c>
      <c r="F236" s="167" t="s">
        <v>1160</v>
      </c>
      <c r="G236" s="168" t="s">
        <v>252</v>
      </c>
      <c r="H236" s="169">
        <v>2</v>
      </c>
      <c r="I236" s="170"/>
      <c r="J236" s="171">
        <f>ROUND(I236*H236,2)</f>
        <v>0</v>
      </c>
      <c r="K236" s="172"/>
      <c r="L236" s="37"/>
      <c r="M236" s="173" t="s">
        <v>1</v>
      </c>
      <c r="N236" s="174" t="s">
        <v>42</v>
      </c>
      <c r="O236" s="75"/>
      <c r="P236" s="175">
        <f>O236*H236</f>
        <v>0</v>
      </c>
      <c r="Q236" s="175">
        <v>0</v>
      </c>
      <c r="R236" s="175">
        <f>Q236*H236</f>
        <v>0</v>
      </c>
      <c r="S236" s="175">
        <v>0</v>
      </c>
      <c r="T236" s="176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77" t="s">
        <v>192</v>
      </c>
      <c r="AT236" s="177" t="s">
        <v>159</v>
      </c>
      <c r="AU236" s="177" t="s">
        <v>84</v>
      </c>
      <c r="AY236" s="17" t="s">
        <v>158</v>
      </c>
      <c r="BE236" s="178">
        <f>IF(N236="základní",J236,0)</f>
        <v>0</v>
      </c>
      <c r="BF236" s="178">
        <f>IF(N236="snížená",J236,0)</f>
        <v>0</v>
      </c>
      <c r="BG236" s="178">
        <f>IF(N236="zákl. přenesená",J236,0)</f>
        <v>0</v>
      </c>
      <c r="BH236" s="178">
        <f>IF(N236="sníž. přenesená",J236,0)</f>
        <v>0</v>
      </c>
      <c r="BI236" s="178">
        <f>IF(N236="nulová",J236,0)</f>
        <v>0</v>
      </c>
      <c r="BJ236" s="17" t="s">
        <v>84</v>
      </c>
      <c r="BK236" s="178">
        <f>ROUND(I236*H236,2)</f>
        <v>0</v>
      </c>
      <c r="BL236" s="17" t="s">
        <v>192</v>
      </c>
      <c r="BM236" s="177" t="s">
        <v>440</v>
      </c>
    </row>
    <row r="237" s="2" customFormat="1" ht="16.5" customHeight="1">
      <c r="A237" s="36"/>
      <c r="B237" s="164"/>
      <c r="C237" s="165" t="s">
        <v>284</v>
      </c>
      <c r="D237" s="165" t="s">
        <v>159</v>
      </c>
      <c r="E237" s="166" t="s">
        <v>1161</v>
      </c>
      <c r="F237" s="167" t="s">
        <v>1162</v>
      </c>
      <c r="G237" s="168" t="s">
        <v>252</v>
      </c>
      <c r="H237" s="169">
        <v>2</v>
      </c>
      <c r="I237" s="170"/>
      <c r="J237" s="171">
        <f>ROUND(I237*H237,2)</f>
        <v>0</v>
      </c>
      <c r="K237" s="172"/>
      <c r="L237" s="37"/>
      <c r="M237" s="173" t="s">
        <v>1</v>
      </c>
      <c r="N237" s="174" t="s">
        <v>42</v>
      </c>
      <c r="O237" s="75"/>
      <c r="P237" s="175">
        <f>O237*H237</f>
        <v>0</v>
      </c>
      <c r="Q237" s="175">
        <v>0</v>
      </c>
      <c r="R237" s="175">
        <f>Q237*H237</f>
        <v>0</v>
      </c>
      <c r="S237" s="175">
        <v>0</v>
      </c>
      <c r="T237" s="176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77" t="s">
        <v>192</v>
      </c>
      <c r="AT237" s="177" t="s">
        <v>159</v>
      </c>
      <c r="AU237" s="177" t="s">
        <v>84</v>
      </c>
      <c r="AY237" s="17" t="s">
        <v>158</v>
      </c>
      <c r="BE237" s="178">
        <f>IF(N237="základní",J237,0)</f>
        <v>0</v>
      </c>
      <c r="BF237" s="178">
        <f>IF(N237="snížená",J237,0)</f>
        <v>0</v>
      </c>
      <c r="BG237" s="178">
        <f>IF(N237="zákl. přenesená",J237,0)</f>
        <v>0</v>
      </c>
      <c r="BH237" s="178">
        <f>IF(N237="sníž. přenesená",J237,0)</f>
        <v>0</v>
      </c>
      <c r="BI237" s="178">
        <f>IF(N237="nulová",J237,0)</f>
        <v>0</v>
      </c>
      <c r="BJ237" s="17" t="s">
        <v>84</v>
      </c>
      <c r="BK237" s="178">
        <f>ROUND(I237*H237,2)</f>
        <v>0</v>
      </c>
      <c r="BL237" s="17" t="s">
        <v>192</v>
      </c>
      <c r="BM237" s="177" t="s">
        <v>444</v>
      </c>
    </row>
    <row r="238" s="2" customFormat="1" ht="16.5" customHeight="1">
      <c r="A238" s="36"/>
      <c r="B238" s="164"/>
      <c r="C238" s="165" t="s">
        <v>305</v>
      </c>
      <c r="D238" s="165" t="s">
        <v>159</v>
      </c>
      <c r="E238" s="166" t="s">
        <v>1163</v>
      </c>
      <c r="F238" s="167" t="s">
        <v>1164</v>
      </c>
      <c r="G238" s="168" t="s">
        <v>252</v>
      </c>
      <c r="H238" s="169">
        <v>1</v>
      </c>
      <c r="I238" s="170"/>
      <c r="J238" s="171">
        <f>ROUND(I238*H238,2)</f>
        <v>0</v>
      </c>
      <c r="K238" s="172"/>
      <c r="L238" s="37"/>
      <c r="M238" s="173" t="s">
        <v>1</v>
      </c>
      <c r="N238" s="174" t="s">
        <v>42</v>
      </c>
      <c r="O238" s="75"/>
      <c r="P238" s="175">
        <f>O238*H238</f>
        <v>0</v>
      </c>
      <c r="Q238" s="175">
        <v>0</v>
      </c>
      <c r="R238" s="175">
        <f>Q238*H238</f>
        <v>0</v>
      </c>
      <c r="S238" s="175">
        <v>0</v>
      </c>
      <c r="T238" s="176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77" t="s">
        <v>192</v>
      </c>
      <c r="AT238" s="177" t="s">
        <v>159</v>
      </c>
      <c r="AU238" s="177" t="s">
        <v>84</v>
      </c>
      <c r="AY238" s="17" t="s">
        <v>158</v>
      </c>
      <c r="BE238" s="178">
        <f>IF(N238="základní",J238,0)</f>
        <v>0</v>
      </c>
      <c r="BF238" s="178">
        <f>IF(N238="snížená",J238,0)</f>
        <v>0</v>
      </c>
      <c r="BG238" s="178">
        <f>IF(N238="zákl. přenesená",J238,0)</f>
        <v>0</v>
      </c>
      <c r="BH238" s="178">
        <f>IF(N238="sníž. přenesená",J238,0)</f>
        <v>0</v>
      </c>
      <c r="BI238" s="178">
        <f>IF(N238="nulová",J238,0)</f>
        <v>0</v>
      </c>
      <c r="BJ238" s="17" t="s">
        <v>84</v>
      </c>
      <c r="BK238" s="178">
        <f>ROUND(I238*H238,2)</f>
        <v>0</v>
      </c>
      <c r="BL238" s="17" t="s">
        <v>192</v>
      </c>
      <c r="BM238" s="177" t="s">
        <v>447</v>
      </c>
    </row>
    <row r="239" s="2" customFormat="1" ht="24.15" customHeight="1">
      <c r="A239" s="36"/>
      <c r="B239" s="164"/>
      <c r="C239" s="165" t="s">
        <v>450</v>
      </c>
      <c r="D239" s="165" t="s">
        <v>159</v>
      </c>
      <c r="E239" s="166" t="s">
        <v>1165</v>
      </c>
      <c r="F239" s="167" t="s">
        <v>1166</v>
      </c>
      <c r="G239" s="168" t="s">
        <v>252</v>
      </c>
      <c r="H239" s="169">
        <v>3</v>
      </c>
      <c r="I239" s="170"/>
      <c r="J239" s="171">
        <f>ROUND(I239*H239,2)</f>
        <v>0</v>
      </c>
      <c r="K239" s="172"/>
      <c r="L239" s="37"/>
      <c r="M239" s="173" t="s">
        <v>1</v>
      </c>
      <c r="N239" s="174" t="s">
        <v>42</v>
      </c>
      <c r="O239" s="75"/>
      <c r="P239" s="175">
        <f>O239*H239</f>
        <v>0</v>
      </c>
      <c r="Q239" s="175">
        <v>0</v>
      </c>
      <c r="R239" s="175">
        <f>Q239*H239</f>
        <v>0</v>
      </c>
      <c r="S239" s="175">
        <v>0</v>
      </c>
      <c r="T239" s="176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177" t="s">
        <v>192</v>
      </c>
      <c r="AT239" s="177" t="s">
        <v>159</v>
      </c>
      <c r="AU239" s="177" t="s">
        <v>84</v>
      </c>
      <c r="AY239" s="17" t="s">
        <v>158</v>
      </c>
      <c r="BE239" s="178">
        <f>IF(N239="základní",J239,0)</f>
        <v>0</v>
      </c>
      <c r="BF239" s="178">
        <f>IF(N239="snížená",J239,0)</f>
        <v>0</v>
      </c>
      <c r="BG239" s="178">
        <f>IF(N239="zákl. přenesená",J239,0)</f>
        <v>0</v>
      </c>
      <c r="BH239" s="178">
        <f>IF(N239="sníž. přenesená",J239,0)</f>
        <v>0</v>
      </c>
      <c r="BI239" s="178">
        <f>IF(N239="nulová",J239,0)</f>
        <v>0</v>
      </c>
      <c r="BJ239" s="17" t="s">
        <v>84</v>
      </c>
      <c r="BK239" s="178">
        <f>ROUND(I239*H239,2)</f>
        <v>0</v>
      </c>
      <c r="BL239" s="17" t="s">
        <v>192</v>
      </c>
      <c r="BM239" s="177" t="s">
        <v>453</v>
      </c>
    </row>
    <row r="240" s="2" customFormat="1" ht="21.75" customHeight="1">
      <c r="A240" s="36"/>
      <c r="B240" s="164"/>
      <c r="C240" s="165" t="s">
        <v>312</v>
      </c>
      <c r="D240" s="165" t="s">
        <v>159</v>
      </c>
      <c r="E240" s="166" t="s">
        <v>1167</v>
      </c>
      <c r="F240" s="167" t="s">
        <v>1168</v>
      </c>
      <c r="G240" s="168" t="s">
        <v>252</v>
      </c>
      <c r="H240" s="169">
        <v>1</v>
      </c>
      <c r="I240" s="170"/>
      <c r="J240" s="171">
        <f>ROUND(I240*H240,2)</f>
        <v>0</v>
      </c>
      <c r="K240" s="172"/>
      <c r="L240" s="37"/>
      <c r="M240" s="173" t="s">
        <v>1</v>
      </c>
      <c r="N240" s="174" t="s">
        <v>42</v>
      </c>
      <c r="O240" s="75"/>
      <c r="P240" s="175">
        <f>O240*H240</f>
        <v>0</v>
      </c>
      <c r="Q240" s="175">
        <v>0</v>
      </c>
      <c r="R240" s="175">
        <f>Q240*H240</f>
        <v>0</v>
      </c>
      <c r="S240" s="175">
        <v>0</v>
      </c>
      <c r="T240" s="176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77" t="s">
        <v>192</v>
      </c>
      <c r="AT240" s="177" t="s">
        <v>159</v>
      </c>
      <c r="AU240" s="177" t="s">
        <v>84</v>
      </c>
      <c r="AY240" s="17" t="s">
        <v>158</v>
      </c>
      <c r="BE240" s="178">
        <f>IF(N240="základní",J240,0)</f>
        <v>0</v>
      </c>
      <c r="BF240" s="178">
        <f>IF(N240="snížená",J240,0)</f>
        <v>0</v>
      </c>
      <c r="BG240" s="178">
        <f>IF(N240="zákl. přenesená",J240,0)</f>
        <v>0</v>
      </c>
      <c r="BH240" s="178">
        <f>IF(N240="sníž. přenesená",J240,0)</f>
        <v>0</v>
      </c>
      <c r="BI240" s="178">
        <f>IF(N240="nulová",J240,0)</f>
        <v>0</v>
      </c>
      <c r="BJ240" s="17" t="s">
        <v>84</v>
      </c>
      <c r="BK240" s="178">
        <f>ROUND(I240*H240,2)</f>
        <v>0</v>
      </c>
      <c r="BL240" s="17" t="s">
        <v>192</v>
      </c>
      <c r="BM240" s="177" t="s">
        <v>747</v>
      </c>
    </row>
    <row r="241" s="2" customFormat="1" ht="24.15" customHeight="1">
      <c r="A241" s="36"/>
      <c r="B241" s="164"/>
      <c r="C241" s="165" t="s">
        <v>460</v>
      </c>
      <c r="D241" s="165" t="s">
        <v>159</v>
      </c>
      <c r="E241" s="166" t="s">
        <v>1169</v>
      </c>
      <c r="F241" s="167" t="s">
        <v>1170</v>
      </c>
      <c r="G241" s="168" t="s">
        <v>252</v>
      </c>
      <c r="H241" s="169">
        <v>2</v>
      </c>
      <c r="I241" s="170"/>
      <c r="J241" s="171">
        <f>ROUND(I241*H241,2)</f>
        <v>0</v>
      </c>
      <c r="K241" s="172"/>
      <c r="L241" s="37"/>
      <c r="M241" s="173" t="s">
        <v>1</v>
      </c>
      <c r="N241" s="174" t="s">
        <v>42</v>
      </c>
      <c r="O241" s="75"/>
      <c r="P241" s="175">
        <f>O241*H241</f>
        <v>0</v>
      </c>
      <c r="Q241" s="175">
        <v>0</v>
      </c>
      <c r="R241" s="175">
        <f>Q241*H241</f>
        <v>0</v>
      </c>
      <c r="S241" s="175">
        <v>0</v>
      </c>
      <c r="T241" s="176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177" t="s">
        <v>192</v>
      </c>
      <c r="AT241" s="177" t="s">
        <v>159</v>
      </c>
      <c r="AU241" s="177" t="s">
        <v>84</v>
      </c>
      <c r="AY241" s="17" t="s">
        <v>158</v>
      </c>
      <c r="BE241" s="178">
        <f>IF(N241="základní",J241,0)</f>
        <v>0</v>
      </c>
      <c r="BF241" s="178">
        <f>IF(N241="snížená",J241,0)</f>
        <v>0</v>
      </c>
      <c r="BG241" s="178">
        <f>IF(N241="zákl. přenesená",J241,0)</f>
        <v>0</v>
      </c>
      <c r="BH241" s="178">
        <f>IF(N241="sníž. přenesená",J241,0)</f>
        <v>0</v>
      </c>
      <c r="BI241" s="178">
        <f>IF(N241="nulová",J241,0)</f>
        <v>0</v>
      </c>
      <c r="BJ241" s="17" t="s">
        <v>84</v>
      </c>
      <c r="BK241" s="178">
        <f>ROUND(I241*H241,2)</f>
        <v>0</v>
      </c>
      <c r="BL241" s="17" t="s">
        <v>192</v>
      </c>
      <c r="BM241" s="177" t="s">
        <v>758</v>
      </c>
    </row>
    <row r="242" s="2" customFormat="1" ht="16.5" customHeight="1">
      <c r="A242" s="36"/>
      <c r="B242" s="164"/>
      <c r="C242" s="165" t="s">
        <v>318</v>
      </c>
      <c r="D242" s="165" t="s">
        <v>159</v>
      </c>
      <c r="E242" s="166" t="s">
        <v>1171</v>
      </c>
      <c r="F242" s="167" t="s">
        <v>1172</v>
      </c>
      <c r="G242" s="168" t="s">
        <v>252</v>
      </c>
      <c r="H242" s="169">
        <v>2</v>
      </c>
      <c r="I242" s="170"/>
      <c r="J242" s="171">
        <f>ROUND(I242*H242,2)</f>
        <v>0</v>
      </c>
      <c r="K242" s="172"/>
      <c r="L242" s="37"/>
      <c r="M242" s="173" t="s">
        <v>1</v>
      </c>
      <c r="N242" s="174" t="s">
        <v>42</v>
      </c>
      <c r="O242" s="75"/>
      <c r="P242" s="175">
        <f>O242*H242</f>
        <v>0</v>
      </c>
      <c r="Q242" s="175">
        <v>0</v>
      </c>
      <c r="R242" s="175">
        <f>Q242*H242</f>
        <v>0</v>
      </c>
      <c r="S242" s="175">
        <v>0</v>
      </c>
      <c r="T242" s="176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77" t="s">
        <v>192</v>
      </c>
      <c r="AT242" s="177" t="s">
        <v>159</v>
      </c>
      <c r="AU242" s="177" t="s">
        <v>84</v>
      </c>
      <c r="AY242" s="17" t="s">
        <v>158</v>
      </c>
      <c r="BE242" s="178">
        <f>IF(N242="základní",J242,0)</f>
        <v>0</v>
      </c>
      <c r="BF242" s="178">
        <f>IF(N242="snížená",J242,0)</f>
        <v>0</v>
      </c>
      <c r="BG242" s="178">
        <f>IF(N242="zákl. přenesená",J242,0)</f>
        <v>0</v>
      </c>
      <c r="BH242" s="178">
        <f>IF(N242="sníž. přenesená",J242,0)</f>
        <v>0</v>
      </c>
      <c r="BI242" s="178">
        <f>IF(N242="nulová",J242,0)</f>
        <v>0</v>
      </c>
      <c r="BJ242" s="17" t="s">
        <v>84</v>
      </c>
      <c r="BK242" s="178">
        <f>ROUND(I242*H242,2)</f>
        <v>0</v>
      </c>
      <c r="BL242" s="17" t="s">
        <v>192</v>
      </c>
      <c r="BM242" s="177" t="s">
        <v>769</v>
      </c>
    </row>
    <row r="243" s="2" customFormat="1" ht="16.5" customHeight="1">
      <c r="A243" s="36"/>
      <c r="B243" s="164"/>
      <c r="C243" s="165" t="s">
        <v>468</v>
      </c>
      <c r="D243" s="165" t="s">
        <v>159</v>
      </c>
      <c r="E243" s="166" t="s">
        <v>1173</v>
      </c>
      <c r="F243" s="167" t="s">
        <v>1174</v>
      </c>
      <c r="G243" s="168" t="s">
        <v>252</v>
      </c>
      <c r="H243" s="169">
        <v>1</v>
      </c>
      <c r="I243" s="170"/>
      <c r="J243" s="171">
        <f>ROUND(I243*H243,2)</f>
        <v>0</v>
      </c>
      <c r="K243" s="172"/>
      <c r="L243" s="37"/>
      <c r="M243" s="173" t="s">
        <v>1</v>
      </c>
      <c r="N243" s="174" t="s">
        <v>42</v>
      </c>
      <c r="O243" s="75"/>
      <c r="P243" s="175">
        <f>O243*H243</f>
        <v>0</v>
      </c>
      <c r="Q243" s="175">
        <v>0</v>
      </c>
      <c r="R243" s="175">
        <f>Q243*H243</f>
        <v>0</v>
      </c>
      <c r="S243" s="175">
        <v>0</v>
      </c>
      <c r="T243" s="176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77" t="s">
        <v>192</v>
      </c>
      <c r="AT243" s="177" t="s">
        <v>159</v>
      </c>
      <c r="AU243" s="177" t="s">
        <v>84</v>
      </c>
      <c r="AY243" s="17" t="s">
        <v>158</v>
      </c>
      <c r="BE243" s="178">
        <f>IF(N243="základní",J243,0)</f>
        <v>0</v>
      </c>
      <c r="BF243" s="178">
        <f>IF(N243="snížená",J243,0)</f>
        <v>0</v>
      </c>
      <c r="BG243" s="178">
        <f>IF(N243="zákl. přenesená",J243,0)</f>
        <v>0</v>
      </c>
      <c r="BH243" s="178">
        <f>IF(N243="sníž. přenesená",J243,0)</f>
        <v>0</v>
      </c>
      <c r="BI243" s="178">
        <f>IF(N243="nulová",J243,0)</f>
        <v>0</v>
      </c>
      <c r="BJ243" s="17" t="s">
        <v>84</v>
      </c>
      <c r="BK243" s="178">
        <f>ROUND(I243*H243,2)</f>
        <v>0</v>
      </c>
      <c r="BL243" s="17" t="s">
        <v>192</v>
      </c>
      <c r="BM243" s="177" t="s">
        <v>458</v>
      </c>
    </row>
    <row r="244" s="2" customFormat="1" ht="16.5" customHeight="1">
      <c r="A244" s="36"/>
      <c r="B244" s="164"/>
      <c r="C244" s="165" t="s">
        <v>323</v>
      </c>
      <c r="D244" s="165" t="s">
        <v>159</v>
      </c>
      <c r="E244" s="166" t="s">
        <v>1175</v>
      </c>
      <c r="F244" s="167" t="s">
        <v>1176</v>
      </c>
      <c r="G244" s="168" t="s">
        <v>252</v>
      </c>
      <c r="H244" s="169">
        <v>3</v>
      </c>
      <c r="I244" s="170"/>
      <c r="J244" s="171">
        <f>ROUND(I244*H244,2)</f>
        <v>0</v>
      </c>
      <c r="K244" s="172"/>
      <c r="L244" s="37"/>
      <c r="M244" s="173" t="s">
        <v>1</v>
      </c>
      <c r="N244" s="174" t="s">
        <v>42</v>
      </c>
      <c r="O244" s="75"/>
      <c r="P244" s="175">
        <f>O244*H244</f>
        <v>0</v>
      </c>
      <c r="Q244" s="175">
        <v>0</v>
      </c>
      <c r="R244" s="175">
        <f>Q244*H244</f>
        <v>0</v>
      </c>
      <c r="S244" s="175">
        <v>0</v>
      </c>
      <c r="T244" s="176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77" t="s">
        <v>192</v>
      </c>
      <c r="AT244" s="177" t="s">
        <v>159</v>
      </c>
      <c r="AU244" s="177" t="s">
        <v>84</v>
      </c>
      <c r="AY244" s="17" t="s">
        <v>158</v>
      </c>
      <c r="BE244" s="178">
        <f>IF(N244="základní",J244,0)</f>
        <v>0</v>
      </c>
      <c r="BF244" s="178">
        <f>IF(N244="snížená",J244,0)</f>
        <v>0</v>
      </c>
      <c r="BG244" s="178">
        <f>IF(N244="zákl. přenesená",J244,0)</f>
        <v>0</v>
      </c>
      <c r="BH244" s="178">
        <f>IF(N244="sníž. přenesená",J244,0)</f>
        <v>0</v>
      </c>
      <c r="BI244" s="178">
        <f>IF(N244="nulová",J244,0)</f>
        <v>0</v>
      </c>
      <c r="BJ244" s="17" t="s">
        <v>84</v>
      </c>
      <c r="BK244" s="178">
        <f>ROUND(I244*H244,2)</f>
        <v>0</v>
      </c>
      <c r="BL244" s="17" t="s">
        <v>192</v>
      </c>
      <c r="BM244" s="177" t="s">
        <v>463</v>
      </c>
    </row>
    <row r="245" s="2" customFormat="1" ht="16.5" customHeight="1">
      <c r="A245" s="36"/>
      <c r="B245" s="164"/>
      <c r="C245" s="165" t="s">
        <v>476</v>
      </c>
      <c r="D245" s="165" t="s">
        <v>159</v>
      </c>
      <c r="E245" s="166" t="s">
        <v>1177</v>
      </c>
      <c r="F245" s="167" t="s">
        <v>1178</v>
      </c>
      <c r="G245" s="168" t="s">
        <v>252</v>
      </c>
      <c r="H245" s="169">
        <v>1</v>
      </c>
      <c r="I245" s="170"/>
      <c r="J245" s="171">
        <f>ROUND(I245*H245,2)</f>
        <v>0</v>
      </c>
      <c r="K245" s="172"/>
      <c r="L245" s="37"/>
      <c r="M245" s="173" t="s">
        <v>1</v>
      </c>
      <c r="N245" s="174" t="s">
        <v>42</v>
      </c>
      <c r="O245" s="75"/>
      <c r="P245" s="175">
        <f>O245*H245</f>
        <v>0</v>
      </c>
      <c r="Q245" s="175">
        <v>0</v>
      </c>
      <c r="R245" s="175">
        <f>Q245*H245</f>
        <v>0</v>
      </c>
      <c r="S245" s="175">
        <v>0</v>
      </c>
      <c r="T245" s="176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77" t="s">
        <v>192</v>
      </c>
      <c r="AT245" s="177" t="s">
        <v>159</v>
      </c>
      <c r="AU245" s="177" t="s">
        <v>84</v>
      </c>
      <c r="AY245" s="17" t="s">
        <v>158</v>
      </c>
      <c r="BE245" s="178">
        <f>IF(N245="základní",J245,0)</f>
        <v>0</v>
      </c>
      <c r="BF245" s="178">
        <f>IF(N245="snížená",J245,0)</f>
        <v>0</v>
      </c>
      <c r="BG245" s="178">
        <f>IF(N245="zákl. přenesená",J245,0)</f>
        <v>0</v>
      </c>
      <c r="BH245" s="178">
        <f>IF(N245="sníž. přenesená",J245,0)</f>
        <v>0</v>
      </c>
      <c r="BI245" s="178">
        <f>IF(N245="nulová",J245,0)</f>
        <v>0</v>
      </c>
      <c r="BJ245" s="17" t="s">
        <v>84</v>
      </c>
      <c r="BK245" s="178">
        <f>ROUND(I245*H245,2)</f>
        <v>0</v>
      </c>
      <c r="BL245" s="17" t="s">
        <v>192</v>
      </c>
      <c r="BM245" s="177" t="s">
        <v>466</v>
      </c>
    </row>
    <row r="246" s="2" customFormat="1" ht="16.5" customHeight="1">
      <c r="A246" s="36"/>
      <c r="B246" s="164"/>
      <c r="C246" s="165" t="s">
        <v>329</v>
      </c>
      <c r="D246" s="165" t="s">
        <v>159</v>
      </c>
      <c r="E246" s="166" t="s">
        <v>1179</v>
      </c>
      <c r="F246" s="167" t="s">
        <v>1180</v>
      </c>
      <c r="G246" s="168" t="s">
        <v>252</v>
      </c>
      <c r="H246" s="169">
        <v>1</v>
      </c>
      <c r="I246" s="170"/>
      <c r="J246" s="171">
        <f>ROUND(I246*H246,2)</f>
        <v>0</v>
      </c>
      <c r="K246" s="172"/>
      <c r="L246" s="37"/>
      <c r="M246" s="173" t="s">
        <v>1</v>
      </c>
      <c r="N246" s="174" t="s">
        <v>42</v>
      </c>
      <c r="O246" s="75"/>
      <c r="P246" s="175">
        <f>O246*H246</f>
        <v>0</v>
      </c>
      <c r="Q246" s="175">
        <v>0</v>
      </c>
      <c r="R246" s="175">
        <f>Q246*H246</f>
        <v>0</v>
      </c>
      <c r="S246" s="175">
        <v>0</v>
      </c>
      <c r="T246" s="176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77" t="s">
        <v>192</v>
      </c>
      <c r="AT246" s="177" t="s">
        <v>159</v>
      </c>
      <c r="AU246" s="177" t="s">
        <v>84</v>
      </c>
      <c r="AY246" s="17" t="s">
        <v>158</v>
      </c>
      <c r="BE246" s="178">
        <f>IF(N246="základní",J246,0)</f>
        <v>0</v>
      </c>
      <c r="BF246" s="178">
        <f>IF(N246="snížená",J246,0)</f>
        <v>0</v>
      </c>
      <c r="BG246" s="178">
        <f>IF(N246="zákl. přenesená",J246,0)</f>
        <v>0</v>
      </c>
      <c r="BH246" s="178">
        <f>IF(N246="sníž. přenesená",J246,0)</f>
        <v>0</v>
      </c>
      <c r="BI246" s="178">
        <f>IF(N246="nulová",J246,0)</f>
        <v>0</v>
      </c>
      <c r="BJ246" s="17" t="s">
        <v>84</v>
      </c>
      <c r="BK246" s="178">
        <f>ROUND(I246*H246,2)</f>
        <v>0</v>
      </c>
      <c r="BL246" s="17" t="s">
        <v>192</v>
      </c>
      <c r="BM246" s="177" t="s">
        <v>471</v>
      </c>
    </row>
    <row r="247" s="2" customFormat="1" ht="16.5" customHeight="1">
      <c r="A247" s="36"/>
      <c r="B247" s="164"/>
      <c r="C247" s="165" t="s">
        <v>486</v>
      </c>
      <c r="D247" s="165" t="s">
        <v>159</v>
      </c>
      <c r="E247" s="166" t="s">
        <v>1181</v>
      </c>
      <c r="F247" s="167" t="s">
        <v>1182</v>
      </c>
      <c r="G247" s="168" t="s">
        <v>252</v>
      </c>
      <c r="H247" s="169">
        <v>4</v>
      </c>
      <c r="I247" s="170"/>
      <c r="J247" s="171">
        <f>ROUND(I247*H247,2)</f>
        <v>0</v>
      </c>
      <c r="K247" s="172"/>
      <c r="L247" s="37"/>
      <c r="M247" s="173" t="s">
        <v>1</v>
      </c>
      <c r="N247" s="174" t="s">
        <v>42</v>
      </c>
      <c r="O247" s="75"/>
      <c r="P247" s="175">
        <f>O247*H247</f>
        <v>0</v>
      </c>
      <c r="Q247" s="175">
        <v>0</v>
      </c>
      <c r="R247" s="175">
        <f>Q247*H247</f>
        <v>0</v>
      </c>
      <c r="S247" s="175">
        <v>0</v>
      </c>
      <c r="T247" s="176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177" t="s">
        <v>192</v>
      </c>
      <c r="AT247" s="177" t="s">
        <v>159</v>
      </c>
      <c r="AU247" s="177" t="s">
        <v>84</v>
      </c>
      <c r="AY247" s="17" t="s">
        <v>158</v>
      </c>
      <c r="BE247" s="178">
        <f>IF(N247="základní",J247,0)</f>
        <v>0</v>
      </c>
      <c r="BF247" s="178">
        <f>IF(N247="snížená",J247,0)</f>
        <v>0</v>
      </c>
      <c r="BG247" s="178">
        <f>IF(N247="zákl. přenesená",J247,0)</f>
        <v>0</v>
      </c>
      <c r="BH247" s="178">
        <f>IF(N247="sníž. přenesená",J247,0)</f>
        <v>0</v>
      </c>
      <c r="BI247" s="178">
        <f>IF(N247="nulová",J247,0)</f>
        <v>0</v>
      </c>
      <c r="BJ247" s="17" t="s">
        <v>84</v>
      </c>
      <c r="BK247" s="178">
        <f>ROUND(I247*H247,2)</f>
        <v>0</v>
      </c>
      <c r="BL247" s="17" t="s">
        <v>192</v>
      </c>
      <c r="BM247" s="177" t="s">
        <v>474</v>
      </c>
    </row>
    <row r="248" s="2" customFormat="1" ht="21.75" customHeight="1">
      <c r="A248" s="36"/>
      <c r="B248" s="164"/>
      <c r="C248" s="165" t="s">
        <v>334</v>
      </c>
      <c r="D248" s="165" t="s">
        <v>159</v>
      </c>
      <c r="E248" s="166" t="s">
        <v>1183</v>
      </c>
      <c r="F248" s="167" t="s">
        <v>1184</v>
      </c>
      <c r="G248" s="168" t="s">
        <v>233</v>
      </c>
      <c r="H248" s="169">
        <v>0.14499999999999999</v>
      </c>
      <c r="I248" s="170"/>
      <c r="J248" s="171">
        <f>ROUND(I248*H248,2)</f>
        <v>0</v>
      </c>
      <c r="K248" s="172"/>
      <c r="L248" s="37"/>
      <c r="M248" s="173" t="s">
        <v>1</v>
      </c>
      <c r="N248" s="174" t="s">
        <v>42</v>
      </c>
      <c r="O248" s="75"/>
      <c r="P248" s="175">
        <f>O248*H248</f>
        <v>0</v>
      </c>
      <c r="Q248" s="175">
        <v>0</v>
      </c>
      <c r="R248" s="175">
        <f>Q248*H248</f>
        <v>0</v>
      </c>
      <c r="S248" s="175">
        <v>0</v>
      </c>
      <c r="T248" s="176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177" t="s">
        <v>192</v>
      </c>
      <c r="AT248" s="177" t="s">
        <v>159</v>
      </c>
      <c r="AU248" s="177" t="s">
        <v>84</v>
      </c>
      <c r="AY248" s="17" t="s">
        <v>158</v>
      </c>
      <c r="BE248" s="178">
        <f>IF(N248="základní",J248,0)</f>
        <v>0</v>
      </c>
      <c r="BF248" s="178">
        <f>IF(N248="snížená",J248,0)</f>
        <v>0</v>
      </c>
      <c r="BG248" s="178">
        <f>IF(N248="zákl. přenesená",J248,0)</f>
        <v>0</v>
      </c>
      <c r="BH248" s="178">
        <f>IF(N248="sníž. přenesená",J248,0)</f>
        <v>0</v>
      </c>
      <c r="BI248" s="178">
        <f>IF(N248="nulová",J248,0)</f>
        <v>0</v>
      </c>
      <c r="BJ248" s="17" t="s">
        <v>84</v>
      </c>
      <c r="BK248" s="178">
        <f>ROUND(I248*H248,2)</f>
        <v>0</v>
      </c>
      <c r="BL248" s="17" t="s">
        <v>192</v>
      </c>
      <c r="BM248" s="177" t="s">
        <v>479</v>
      </c>
    </row>
    <row r="249" s="11" customFormat="1" ht="25.92" customHeight="1">
      <c r="A249" s="11"/>
      <c r="B249" s="153"/>
      <c r="C249" s="11"/>
      <c r="D249" s="154" t="s">
        <v>76</v>
      </c>
      <c r="E249" s="155" t="s">
        <v>1185</v>
      </c>
      <c r="F249" s="155" t="s">
        <v>1186</v>
      </c>
      <c r="G249" s="11"/>
      <c r="H249" s="11"/>
      <c r="I249" s="156"/>
      <c r="J249" s="157">
        <f>BK249</f>
        <v>0</v>
      </c>
      <c r="K249" s="11"/>
      <c r="L249" s="153"/>
      <c r="M249" s="158"/>
      <c r="N249" s="159"/>
      <c r="O249" s="159"/>
      <c r="P249" s="160">
        <f>SUM(P250:P256)</f>
        <v>0</v>
      </c>
      <c r="Q249" s="159"/>
      <c r="R249" s="160">
        <f>SUM(R250:R256)</f>
        <v>0</v>
      </c>
      <c r="S249" s="159"/>
      <c r="T249" s="161">
        <f>SUM(T250:T256)</f>
        <v>0</v>
      </c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R249" s="154" t="s">
        <v>86</v>
      </c>
      <c r="AT249" s="162" t="s">
        <v>76</v>
      </c>
      <c r="AU249" s="162" t="s">
        <v>77</v>
      </c>
      <c r="AY249" s="154" t="s">
        <v>158</v>
      </c>
      <c r="BK249" s="163">
        <f>SUM(BK250:BK256)</f>
        <v>0</v>
      </c>
    </row>
    <row r="250" s="2" customFormat="1" ht="24.15" customHeight="1">
      <c r="A250" s="36"/>
      <c r="B250" s="164"/>
      <c r="C250" s="165" t="s">
        <v>495</v>
      </c>
      <c r="D250" s="165" t="s">
        <v>159</v>
      </c>
      <c r="E250" s="166" t="s">
        <v>1187</v>
      </c>
      <c r="F250" s="167" t="s">
        <v>1188</v>
      </c>
      <c r="G250" s="168" t="s">
        <v>1133</v>
      </c>
      <c r="H250" s="169">
        <v>4</v>
      </c>
      <c r="I250" s="170"/>
      <c r="J250" s="171">
        <f>ROUND(I250*H250,2)</f>
        <v>0</v>
      </c>
      <c r="K250" s="172"/>
      <c r="L250" s="37"/>
      <c r="M250" s="173" t="s">
        <v>1</v>
      </c>
      <c r="N250" s="174" t="s">
        <v>42</v>
      </c>
      <c r="O250" s="75"/>
      <c r="P250" s="175">
        <f>O250*H250</f>
        <v>0</v>
      </c>
      <c r="Q250" s="175">
        <v>0</v>
      </c>
      <c r="R250" s="175">
        <f>Q250*H250</f>
        <v>0</v>
      </c>
      <c r="S250" s="175">
        <v>0</v>
      </c>
      <c r="T250" s="176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77" t="s">
        <v>192</v>
      </c>
      <c r="AT250" s="177" t="s">
        <v>159</v>
      </c>
      <c r="AU250" s="177" t="s">
        <v>84</v>
      </c>
      <c r="AY250" s="17" t="s">
        <v>158</v>
      </c>
      <c r="BE250" s="178">
        <f>IF(N250="základní",J250,0)</f>
        <v>0</v>
      </c>
      <c r="BF250" s="178">
        <f>IF(N250="snížená",J250,0)</f>
        <v>0</v>
      </c>
      <c r="BG250" s="178">
        <f>IF(N250="zákl. přenesená",J250,0)</f>
        <v>0</v>
      </c>
      <c r="BH250" s="178">
        <f>IF(N250="sníž. přenesená",J250,0)</f>
        <v>0</v>
      </c>
      <c r="BI250" s="178">
        <f>IF(N250="nulová",J250,0)</f>
        <v>0</v>
      </c>
      <c r="BJ250" s="17" t="s">
        <v>84</v>
      </c>
      <c r="BK250" s="178">
        <f>ROUND(I250*H250,2)</f>
        <v>0</v>
      </c>
      <c r="BL250" s="17" t="s">
        <v>192</v>
      </c>
      <c r="BM250" s="177" t="s">
        <v>483</v>
      </c>
    </row>
    <row r="251" s="2" customFormat="1" ht="24.15" customHeight="1">
      <c r="A251" s="36"/>
      <c r="B251" s="164"/>
      <c r="C251" s="165" t="s">
        <v>339</v>
      </c>
      <c r="D251" s="165" t="s">
        <v>159</v>
      </c>
      <c r="E251" s="166" t="s">
        <v>1189</v>
      </c>
      <c r="F251" s="167" t="s">
        <v>1190</v>
      </c>
      <c r="G251" s="168" t="s">
        <v>1133</v>
      </c>
      <c r="H251" s="169">
        <v>3</v>
      </c>
      <c r="I251" s="170"/>
      <c r="J251" s="171">
        <f>ROUND(I251*H251,2)</f>
        <v>0</v>
      </c>
      <c r="K251" s="172"/>
      <c r="L251" s="37"/>
      <c r="M251" s="173" t="s">
        <v>1</v>
      </c>
      <c r="N251" s="174" t="s">
        <v>42</v>
      </c>
      <c r="O251" s="75"/>
      <c r="P251" s="175">
        <f>O251*H251</f>
        <v>0</v>
      </c>
      <c r="Q251" s="175">
        <v>0</v>
      </c>
      <c r="R251" s="175">
        <f>Q251*H251</f>
        <v>0</v>
      </c>
      <c r="S251" s="175">
        <v>0</v>
      </c>
      <c r="T251" s="176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177" t="s">
        <v>192</v>
      </c>
      <c r="AT251" s="177" t="s">
        <v>159</v>
      </c>
      <c r="AU251" s="177" t="s">
        <v>84</v>
      </c>
      <c r="AY251" s="17" t="s">
        <v>158</v>
      </c>
      <c r="BE251" s="178">
        <f>IF(N251="základní",J251,0)</f>
        <v>0</v>
      </c>
      <c r="BF251" s="178">
        <f>IF(N251="snížená",J251,0)</f>
        <v>0</v>
      </c>
      <c r="BG251" s="178">
        <f>IF(N251="zákl. přenesená",J251,0)</f>
        <v>0</v>
      </c>
      <c r="BH251" s="178">
        <f>IF(N251="sníž. přenesená",J251,0)</f>
        <v>0</v>
      </c>
      <c r="BI251" s="178">
        <f>IF(N251="nulová",J251,0)</f>
        <v>0</v>
      </c>
      <c r="BJ251" s="17" t="s">
        <v>84</v>
      </c>
      <c r="BK251" s="178">
        <f>ROUND(I251*H251,2)</f>
        <v>0</v>
      </c>
      <c r="BL251" s="17" t="s">
        <v>192</v>
      </c>
      <c r="BM251" s="177" t="s">
        <v>489</v>
      </c>
    </row>
    <row r="252" s="2" customFormat="1" ht="24.15" customHeight="1">
      <c r="A252" s="36"/>
      <c r="B252" s="164"/>
      <c r="C252" s="165" t="s">
        <v>504</v>
      </c>
      <c r="D252" s="165" t="s">
        <v>159</v>
      </c>
      <c r="E252" s="166" t="s">
        <v>1191</v>
      </c>
      <c r="F252" s="167" t="s">
        <v>1192</v>
      </c>
      <c r="G252" s="168" t="s">
        <v>1133</v>
      </c>
      <c r="H252" s="169">
        <v>2</v>
      </c>
      <c r="I252" s="170"/>
      <c r="J252" s="171">
        <f>ROUND(I252*H252,2)</f>
        <v>0</v>
      </c>
      <c r="K252" s="172"/>
      <c r="L252" s="37"/>
      <c r="M252" s="173" t="s">
        <v>1</v>
      </c>
      <c r="N252" s="174" t="s">
        <v>42</v>
      </c>
      <c r="O252" s="75"/>
      <c r="P252" s="175">
        <f>O252*H252</f>
        <v>0</v>
      </c>
      <c r="Q252" s="175">
        <v>0</v>
      </c>
      <c r="R252" s="175">
        <f>Q252*H252</f>
        <v>0</v>
      </c>
      <c r="S252" s="175">
        <v>0</v>
      </c>
      <c r="T252" s="176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77" t="s">
        <v>192</v>
      </c>
      <c r="AT252" s="177" t="s">
        <v>159</v>
      </c>
      <c r="AU252" s="177" t="s">
        <v>84</v>
      </c>
      <c r="AY252" s="17" t="s">
        <v>158</v>
      </c>
      <c r="BE252" s="178">
        <f>IF(N252="základní",J252,0)</f>
        <v>0</v>
      </c>
      <c r="BF252" s="178">
        <f>IF(N252="snížená",J252,0)</f>
        <v>0</v>
      </c>
      <c r="BG252" s="178">
        <f>IF(N252="zákl. přenesená",J252,0)</f>
        <v>0</v>
      </c>
      <c r="BH252" s="178">
        <f>IF(N252="sníž. přenesená",J252,0)</f>
        <v>0</v>
      </c>
      <c r="BI252" s="178">
        <f>IF(N252="nulová",J252,0)</f>
        <v>0</v>
      </c>
      <c r="BJ252" s="17" t="s">
        <v>84</v>
      </c>
      <c r="BK252" s="178">
        <f>ROUND(I252*H252,2)</f>
        <v>0</v>
      </c>
      <c r="BL252" s="17" t="s">
        <v>192</v>
      </c>
      <c r="BM252" s="177" t="s">
        <v>493</v>
      </c>
    </row>
    <row r="253" s="2" customFormat="1" ht="16.5" customHeight="1">
      <c r="A253" s="36"/>
      <c r="B253" s="164"/>
      <c r="C253" s="165" t="s">
        <v>345</v>
      </c>
      <c r="D253" s="165" t="s">
        <v>159</v>
      </c>
      <c r="E253" s="166" t="s">
        <v>1193</v>
      </c>
      <c r="F253" s="167" t="s">
        <v>1194</v>
      </c>
      <c r="G253" s="168" t="s">
        <v>252</v>
      </c>
      <c r="H253" s="169">
        <v>1</v>
      </c>
      <c r="I253" s="170"/>
      <c r="J253" s="171">
        <f>ROUND(I253*H253,2)</f>
        <v>0</v>
      </c>
      <c r="K253" s="172"/>
      <c r="L253" s="37"/>
      <c r="M253" s="173" t="s">
        <v>1</v>
      </c>
      <c r="N253" s="174" t="s">
        <v>42</v>
      </c>
      <c r="O253" s="75"/>
      <c r="P253" s="175">
        <f>O253*H253</f>
        <v>0</v>
      </c>
      <c r="Q253" s="175">
        <v>0</v>
      </c>
      <c r="R253" s="175">
        <f>Q253*H253</f>
        <v>0</v>
      </c>
      <c r="S253" s="175">
        <v>0</v>
      </c>
      <c r="T253" s="176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177" t="s">
        <v>192</v>
      </c>
      <c r="AT253" s="177" t="s">
        <v>159</v>
      </c>
      <c r="AU253" s="177" t="s">
        <v>84</v>
      </c>
      <c r="AY253" s="17" t="s">
        <v>158</v>
      </c>
      <c r="BE253" s="178">
        <f>IF(N253="základní",J253,0)</f>
        <v>0</v>
      </c>
      <c r="BF253" s="178">
        <f>IF(N253="snížená",J253,0)</f>
        <v>0</v>
      </c>
      <c r="BG253" s="178">
        <f>IF(N253="zákl. přenesená",J253,0)</f>
        <v>0</v>
      </c>
      <c r="BH253" s="178">
        <f>IF(N253="sníž. přenesená",J253,0)</f>
        <v>0</v>
      </c>
      <c r="BI253" s="178">
        <f>IF(N253="nulová",J253,0)</f>
        <v>0</v>
      </c>
      <c r="BJ253" s="17" t="s">
        <v>84</v>
      </c>
      <c r="BK253" s="178">
        <f>ROUND(I253*H253,2)</f>
        <v>0</v>
      </c>
      <c r="BL253" s="17" t="s">
        <v>192</v>
      </c>
      <c r="BM253" s="177" t="s">
        <v>498</v>
      </c>
    </row>
    <row r="254" s="2" customFormat="1" ht="16.5" customHeight="1">
      <c r="A254" s="36"/>
      <c r="B254" s="164"/>
      <c r="C254" s="165" t="s">
        <v>513</v>
      </c>
      <c r="D254" s="165" t="s">
        <v>159</v>
      </c>
      <c r="E254" s="166" t="s">
        <v>1195</v>
      </c>
      <c r="F254" s="167" t="s">
        <v>1196</v>
      </c>
      <c r="G254" s="168" t="s">
        <v>252</v>
      </c>
      <c r="H254" s="169">
        <v>2</v>
      </c>
      <c r="I254" s="170"/>
      <c r="J254" s="171">
        <f>ROUND(I254*H254,2)</f>
        <v>0</v>
      </c>
      <c r="K254" s="172"/>
      <c r="L254" s="37"/>
      <c r="M254" s="173" t="s">
        <v>1</v>
      </c>
      <c r="N254" s="174" t="s">
        <v>42</v>
      </c>
      <c r="O254" s="75"/>
      <c r="P254" s="175">
        <f>O254*H254</f>
        <v>0</v>
      </c>
      <c r="Q254" s="175">
        <v>0</v>
      </c>
      <c r="R254" s="175">
        <f>Q254*H254</f>
        <v>0</v>
      </c>
      <c r="S254" s="175">
        <v>0</v>
      </c>
      <c r="T254" s="176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77" t="s">
        <v>192</v>
      </c>
      <c r="AT254" s="177" t="s">
        <v>159</v>
      </c>
      <c r="AU254" s="177" t="s">
        <v>84</v>
      </c>
      <c r="AY254" s="17" t="s">
        <v>158</v>
      </c>
      <c r="BE254" s="178">
        <f>IF(N254="základní",J254,0)</f>
        <v>0</v>
      </c>
      <c r="BF254" s="178">
        <f>IF(N254="snížená",J254,0)</f>
        <v>0</v>
      </c>
      <c r="BG254" s="178">
        <f>IF(N254="zákl. přenesená",J254,0)</f>
        <v>0</v>
      </c>
      <c r="BH254" s="178">
        <f>IF(N254="sníž. přenesená",J254,0)</f>
        <v>0</v>
      </c>
      <c r="BI254" s="178">
        <f>IF(N254="nulová",J254,0)</f>
        <v>0</v>
      </c>
      <c r="BJ254" s="17" t="s">
        <v>84</v>
      </c>
      <c r="BK254" s="178">
        <f>ROUND(I254*H254,2)</f>
        <v>0</v>
      </c>
      <c r="BL254" s="17" t="s">
        <v>192</v>
      </c>
      <c r="BM254" s="177" t="s">
        <v>502</v>
      </c>
    </row>
    <row r="255" s="2" customFormat="1" ht="16.5" customHeight="1">
      <c r="A255" s="36"/>
      <c r="B255" s="164"/>
      <c r="C255" s="165" t="s">
        <v>349</v>
      </c>
      <c r="D255" s="165" t="s">
        <v>159</v>
      </c>
      <c r="E255" s="166" t="s">
        <v>1197</v>
      </c>
      <c r="F255" s="167" t="s">
        <v>1198</v>
      </c>
      <c r="G255" s="168" t="s">
        <v>252</v>
      </c>
      <c r="H255" s="169">
        <v>1</v>
      </c>
      <c r="I255" s="170"/>
      <c r="J255" s="171">
        <f>ROUND(I255*H255,2)</f>
        <v>0</v>
      </c>
      <c r="K255" s="172"/>
      <c r="L255" s="37"/>
      <c r="M255" s="173" t="s">
        <v>1</v>
      </c>
      <c r="N255" s="174" t="s">
        <v>42</v>
      </c>
      <c r="O255" s="75"/>
      <c r="P255" s="175">
        <f>O255*H255</f>
        <v>0</v>
      </c>
      <c r="Q255" s="175">
        <v>0</v>
      </c>
      <c r="R255" s="175">
        <f>Q255*H255</f>
        <v>0</v>
      </c>
      <c r="S255" s="175">
        <v>0</v>
      </c>
      <c r="T255" s="176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177" t="s">
        <v>192</v>
      </c>
      <c r="AT255" s="177" t="s">
        <v>159</v>
      </c>
      <c r="AU255" s="177" t="s">
        <v>84</v>
      </c>
      <c r="AY255" s="17" t="s">
        <v>158</v>
      </c>
      <c r="BE255" s="178">
        <f>IF(N255="základní",J255,0)</f>
        <v>0</v>
      </c>
      <c r="BF255" s="178">
        <f>IF(N255="snížená",J255,0)</f>
        <v>0</v>
      </c>
      <c r="BG255" s="178">
        <f>IF(N255="zákl. přenesená",J255,0)</f>
        <v>0</v>
      </c>
      <c r="BH255" s="178">
        <f>IF(N255="sníž. přenesená",J255,0)</f>
        <v>0</v>
      </c>
      <c r="BI255" s="178">
        <f>IF(N255="nulová",J255,0)</f>
        <v>0</v>
      </c>
      <c r="BJ255" s="17" t="s">
        <v>84</v>
      </c>
      <c r="BK255" s="178">
        <f>ROUND(I255*H255,2)</f>
        <v>0</v>
      </c>
      <c r="BL255" s="17" t="s">
        <v>192</v>
      </c>
      <c r="BM255" s="177" t="s">
        <v>507</v>
      </c>
    </row>
    <row r="256" s="2" customFormat="1" ht="21.75" customHeight="1">
      <c r="A256" s="36"/>
      <c r="B256" s="164"/>
      <c r="C256" s="165" t="s">
        <v>522</v>
      </c>
      <c r="D256" s="165" t="s">
        <v>159</v>
      </c>
      <c r="E256" s="166" t="s">
        <v>1199</v>
      </c>
      <c r="F256" s="167" t="s">
        <v>1200</v>
      </c>
      <c r="G256" s="168" t="s">
        <v>233</v>
      </c>
      <c r="H256" s="169">
        <v>0.125</v>
      </c>
      <c r="I256" s="170"/>
      <c r="J256" s="171">
        <f>ROUND(I256*H256,2)</f>
        <v>0</v>
      </c>
      <c r="K256" s="172"/>
      <c r="L256" s="37"/>
      <c r="M256" s="173" t="s">
        <v>1</v>
      </c>
      <c r="N256" s="174" t="s">
        <v>42</v>
      </c>
      <c r="O256" s="75"/>
      <c r="P256" s="175">
        <f>O256*H256</f>
        <v>0</v>
      </c>
      <c r="Q256" s="175">
        <v>0</v>
      </c>
      <c r="R256" s="175">
        <f>Q256*H256</f>
        <v>0</v>
      </c>
      <c r="S256" s="175">
        <v>0</v>
      </c>
      <c r="T256" s="176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177" t="s">
        <v>192</v>
      </c>
      <c r="AT256" s="177" t="s">
        <v>159</v>
      </c>
      <c r="AU256" s="177" t="s">
        <v>84</v>
      </c>
      <c r="AY256" s="17" t="s">
        <v>158</v>
      </c>
      <c r="BE256" s="178">
        <f>IF(N256="základní",J256,0)</f>
        <v>0</v>
      </c>
      <c r="BF256" s="178">
        <f>IF(N256="snížená",J256,0)</f>
        <v>0</v>
      </c>
      <c r="BG256" s="178">
        <f>IF(N256="zákl. přenesená",J256,0)</f>
        <v>0</v>
      </c>
      <c r="BH256" s="178">
        <f>IF(N256="sníž. přenesená",J256,0)</f>
        <v>0</v>
      </c>
      <c r="BI256" s="178">
        <f>IF(N256="nulová",J256,0)</f>
        <v>0</v>
      </c>
      <c r="BJ256" s="17" t="s">
        <v>84</v>
      </c>
      <c r="BK256" s="178">
        <f>ROUND(I256*H256,2)</f>
        <v>0</v>
      </c>
      <c r="BL256" s="17" t="s">
        <v>192</v>
      </c>
      <c r="BM256" s="177" t="s">
        <v>511</v>
      </c>
    </row>
    <row r="257" s="11" customFormat="1" ht="25.92" customHeight="1">
      <c r="A257" s="11"/>
      <c r="B257" s="153"/>
      <c r="C257" s="11"/>
      <c r="D257" s="154" t="s">
        <v>76</v>
      </c>
      <c r="E257" s="155" t="s">
        <v>1201</v>
      </c>
      <c r="F257" s="155" t="s">
        <v>1201</v>
      </c>
      <c r="G257" s="11"/>
      <c r="H257" s="11"/>
      <c r="I257" s="156"/>
      <c r="J257" s="157">
        <f>BK257</f>
        <v>0</v>
      </c>
      <c r="K257" s="11"/>
      <c r="L257" s="153"/>
      <c r="M257" s="213"/>
      <c r="N257" s="214"/>
      <c r="O257" s="214"/>
      <c r="P257" s="215">
        <v>0</v>
      </c>
      <c r="Q257" s="214"/>
      <c r="R257" s="215">
        <v>0</v>
      </c>
      <c r="S257" s="214"/>
      <c r="T257" s="216">
        <v>0</v>
      </c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R257" s="154" t="s">
        <v>84</v>
      </c>
      <c r="AT257" s="162" t="s">
        <v>76</v>
      </c>
      <c r="AU257" s="162" t="s">
        <v>77</v>
      </c>
      <c r="AY257" s="154" t="s">
        <v>158</v>
      </c>
      <c r="BK257" s="163">
        <v>0</v>
      </c>
    </row>
    <row r="258" s="2" customFormat="1" ht="6.96" customHeight="1">
      <c r="A258" s="36"/>
      <c r="B258" s="58"/>
      <c r="C258" s="59"/>
      <c r="D258" s="59"/>
      <c r="E258" s="59"/>
      <c r="F258" s="59"/>
      <c r="G258" s="59"/>
      <c r="H258" s="59"/>
      <c r="I258" s="59"/>
      <c r="J258" s="59"/>
      <c r="K258" s="59"/>
      <c r="L258" s="37"/>
      <c r="M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</row>
  </sheetData>
  <autoFilter ref="C124:K257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="1" customFormat="1" ht="24.96" customHeight="1">
      <c r="B4" s="20"/>
      <c r="D4" s="21" t="s">
        <v>111</v>
      </c>
      <c r="L4" s="20"/>
      <c r="M4" s="118" t="s">
        <v>10</v>
      </c>
      <c r="AT4" s="17" t="s">
        <v>3</v>
      </c>
    </row>
    <row r="5" s="1" customFormat="1" ht="6.96" customHeight="1">
      <c r="B5" s="20"/>
      <c r="L5" s="20"/>
    </row>
    <row r="6" s="1" customFormat="1" ht="12" customHeight="1">
      <c r="B6" s="20"/>
      <c r="D6" s="30" t="s">
        <v>16</v>
      </c>
      <c r="L6" s="20"/>
    </row>
    <row r="7" s="1" customFormat="1" ht="16.5" customHeight="1">
      <c r="B7" s="20"/>
      <c r="E7" s="119" t="str">
        <f>'Rekapitulace stavby'!K6</f>
        <v>Dětská skupina, p.č.st 24/1 a p.č. 39/6 v k.ú. Nišovice</v>
      </c>
      <c r="F7" s="30"/>
      <c r="G7" s="30"/>
      <c r="H7" s="30"/>
      <c r="L7" s="20"/>
    </row>
    <row r="8" s="2" customFormat="1" ht="12" customHeight="1">
      <c r="A8" s="36"/>
      <c r="B8" s="37"/>
      <c r="C8" s="36"/>
      <c r="D8" s="30" t="s">
        <v>112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1202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30" t="s">
        <v>18</v>
      </c>
      <c r="E11" s="36"/>
      <c r="F11" s="25" t="s">
        <v>1</v>
      </c>
      <c r="G11" s="36"/>
      <c r="H11" s="36"/>
      <c r="I11" s="30" t="s">
        <v>19</v>
      </c>
      <c r="J11" s="25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20</v>
      </c>
      <c r="E12" s="36"/>
      <c r="F12" s="25" t="s">
        <v>21</v>
      </c>
      <c r="G12" s="36"/>
      <c r="H12" s="36"/>
      <c r="I12" s="30" t="s">
        <v>22</v>
      </c>
      <c r="J12" s="67" t="str">
        <f>'Rekapitulace stavby'!AN8</f>
        <v>5. 3. 2025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24</v>
      </c>
      <c r="E14" s="36"/>
      <c r="F14" s="36"/>
      <c r="G14" s="36"/>
      <c r="H14" s="36"/>
      <c r="I14" s="30" t="s">
        <v>25</v>
      </c>
      <c r="J14" s="25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5" t="s">
        <v>26</v>
      </c>
      <c r="F15" s="36"/>
      <c r="G15" s="36"/>
      <c r="H15" s="36"/>
      <c r="I15" s="30" t="s">
        <v>27</v>
      </c>
      <c r="J15" s="25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30" t="s">
        <v>28</v>
      </c>
      <c r="E17" s="36"/>
      <c r="F17" s="36"/>
      <c r="G17" s="36"/>
      <c r="H17" s="36"/>
      <c r="I17" s="30" t="s">
        <v>25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30" t="s">
        <v>27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30" t="s">
        <v>30</v>
      </c>
      <c r="E20" s="36"/>
      <c r="F20" s="36"/>
      <c r="G20" s="36"/>
      <c r="H20" s="36"/>
      <c r="I20" s="30" t="s">
        <v>25</v>
      </c>
      <c r="J20" s="25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5" t="s">
        <v>31</v>
      </c>
      <c r="F21" s="36"/>
      <c r="G21" s="36"/>
      <c r="H21" s="36"/>
      <c r="I21" s="30" t="s">
        <v>27</v>
      </c>
      <c r="J21" s="25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30" t="s">
        <v>32</v>
      </c>
      <c r="E23" s="36"/>
      <c r="F23" s="36"/>
      <c r="G23" s="36"/>
      <c r="H23" s="36"/>
      <c r="I23" s="30" t="s">
        <v>25</v>
      </c>
      <c r="J23" s="25" t="str">
        <f>IF('Rekapitulace stavby'!AN19="","",'Rekapitulace stavby'!AN19)</f>
        <v/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5" t="str">
        <f>IF('Rekapitulace stavby'!E20="","",'Rekapitulace stavby'!E20)</f>
        <v xml:space="preserve"> </v>
      </c>
      <c r="F24" s="36"/>
      <c r="G24" s="36"/>
      <c r="H24" s="36"/>
      <c r="I24" s="30" t="s">
        <v>27</v>
      </c>
      <c r="J24" s="25" t="str">
        <f>IF('Rekapitulace stavby'!AN20="","",'Rekapitulace stavby'!AN20)</f>
        <v/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30" t="s">
        <v>35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20"/>
      <c r="B27" s="121"/>
      <c r="C27" s="120"/>
      <c r="D27" s="120"/>
      <c r="E27" s="34" t="s">
        <v>1</v>
      </c>
      <c r="F27" s="34"/>
      <c r="G27" s="34"/>
      <c r="H27" s="34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37"/>
      <c r="C30" s="36"/>
      <c r="D30" s="123" t="s">
        <v>37</v>
      </c>
      <c r="E30" s="36"/>
      <c r="F30" s="36"/>
      <c r="G30" s="36"/>
      <c r="H30" s="36"/>
      <c r="I30" s="36"/>
      <c r="J30" s="94">
        <f>ROUND(J123,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8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6"/>
      <c r="F32" s="41" t="s">
        <v>39</v>
      </c>
      <c r="G32" s="36"/>
      <c r="H32" s="36"/>
      <c r="I32" s="41" t="s">
        <v>38</v>
      </c>
      <c r="J32" s="41" t="s">
        <v>40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124" t="s">
        <v>41</v>
      </c>
      <c r="E33" s="30" t="s">
        <v>42</v>
      </c>
      <c r="F33" s="125">
        <f>ROUND((SUM(BE123:BE202)),  2)</f>
        <v>0</v>
      </c>
      <c r="G33" s="36"/>
      <c r="H33" s="36"/>
      <c r="I33" s="126">
        <v>0.20999999999999999</v>
      </c>
      <c r="J33" s="125">
        <f>ROUND(((SUM(BE123:BE202))*I33),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0" t="s">
        <v>43</v>
      </c>
      <c r="F34" s="125">
        <f>ROUND((SUM(BF123:BF202)),  2)</f>
        <v>0</v>
      </c>
      <c r="G34" s="36"/>
      <c r="H34" s="36"/>
      <c r="I34" s="126">
        <v>0.12</v>
      </c>
      <c r="J34" s="125">
        <f>ROUND(((SUM(BF123:BF202))*I34),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44</v>
      </c>
      <c r="F35" s="125">
        <f>ROUND((SUM(BG123:BG202)),  2)</f>
        <v>0</v>
      </c>
      <c r="G35" s="36"/>
      <c r="H35" s="36"/>
      <c r="I35" s="126">
        <v>0.20999999999999999</v>
      </c>
      <c r="J35" s="125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45</v>
      </c>
      <c r="F36" s="125">
        <f>ROUND((SUM(BH123:BH202)),  2)</f>
        <v>0</v>
      </c>
      <c r="G36" s="36"/>
      <c r="H36" s="36"/>
      <c r="I36" s="126">
        <v>0.12</v>
      </c>
      <c r="J36" s="125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46</v>
      </c>
      <c r="F37" s="125">
        <f>ROUND((SUM(BI123:BI202)),  2)</f>
        <v>0</v>
      </c>
      <c r="G37" s="36"/>
      <c r="H37" s="36"/>
      <c r="I37" s="126">
        <v>0</v>
      </c>
      <c r="J37" s="125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37"/>
      <c r="C39" s="127"/>
      <c r="D39" s="128" t="s">
        <v>47</v>
      </c>
      <c r="E39" s="79"/>
      <c r="F39" s="79"/>
      <c r="G39" s="129" t="s">
        <v>48</v>
      </c>
      <c r="H39" s="130" t="s">
        <v>49</v>
      </c>
      <c r="I39" s="79"/>
      <c r="J39" s="131">
        <f>SUM(J30:J37)</f>
        <v>0</v>
      </c>
      <c r="K39" s="132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53"/>
      <c r="D50" s="54" t="s">
        <v>50</v>
      </c>
      <c r="E50" s="55"/>
      <c r="F50" s="55"/>
      <c r="G50" s="54" t="s">
        <v>51</v>
      </c>
      <c r="H50" s="55"/>
      <c r="I50" s="55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52</v>
      </c>
      <c r="E61" s="39"/>
      <c r="F61" s="133" t="s">
        <v>53</v>
      </c>
      <c r="G61" s="56" t="s">
        <v>52</v>
      </c>
      <c r="H61" s="39"/>
      <c r="I61" s="39"/>
      <c r="J61" s="134" t="s">
        <v>53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54</v>
      </c>
      <c r="E65" s="57"/>
      <c r="F65" s="57"/>
      <c r="G65" s="54" t="s">
        <v>55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52</v>
      </c>
      <c r="E76" s="39"/>
      <c r="F76" s="133" t="s">
        <v>53</v>
      </c>
      <c r="G76" s="56" t="s">
        <v>52</v>
      </c>
      <c r="H76" s="39"/>
      <c r="I76" s="39"/>
      <c r="J76" s="134" t="s">
        <v>53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114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19" t="str">
        <f>E7</f>
        <v>Dětská skupina, p.č.st 24/1 a p.č. 39/6 v k.ú. Nišovice</v>
      </c>
      <c r="F85" s="30"/>
      <c r="G85" s="30"/>
      <c r="H85" s="30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112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DS_Nisovice_vytapeni - DS_Nisovice_vytapeni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6"/>
      <c r="E89" s="36"/>
      <c r="F89" s="25" t="str">
        <f>F12</f>
        <v>p.č.st 24/1 a p.č. 39/6 v k.ú. Nišovice</v>
      </c>
      <c r="G89" s="36"/>
      <c r="H89" s="36"/>
      <c r="I89" s="30" t="s">
        <v>22</v>
      </c>
      <c r="J89" s="67" t="str">
        <f>IF(J12="","",J12)</f>
        <v>5. 3. 2025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6"/>
      <c r="E91" s="36"/>
      <c r="F91" s="25" t="str">
        <f>E15</f>
        <v>Obec Nišovice</v>
      </c>
      <c r="G91" s="36"/>
      <c r="H91" s="36"/>
      <c r="I91" s="30" t="s">
        <v>30</v>
      </c>
      <c r="J91" s="34" t="str">
        <f>E21</f>
        <v>Ing. Pavel Drobil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28</v>
      </c>
      <c r="D92" s="36"/>
      <c r="E92" s="36"/>
      <c r="F92" s="25" t="str">
        <f>IF(E18="","",E18)</f>
        <v>Vyplň údaj</v>
      </c>
      <c r="G92" s="36"/>
      <c r="H92" s="36"/>
      <c r="I92" s="30" t="s">
        <v>32</v>
      </c>
      <c r="J92" s="34" t="str">
        <f>E24</f>
        <v xml:space="preserve"> 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35" t="s">
        <v>115</v>
      </c>
      <c r="D94" s="127"/>
      <c r="E94" s="127"/>
      <c r="F94" s="127"/>
      <c r="G94" s="127"/>
      <c r="H94" s="127"/>
      <c r="I94" s="127"/>
      <c r="J94" s="136" t="s">
        <v>116</v>
      </c>
      <c r="K94" s="127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37" t="s">
        <v>117</v>
      </c>
      <c r="D96" s="36"/>
      <c r="E96" s="36"/>
      <c r="F96" s="36"/>
      <c r="G96" s="36"/>
      <c r="H96" s="36"/>
      <c r="I96" s="36"/>
      <c r="J96" s="94">
        <f>J123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7" t="s">
        <v>118</v>
      </c>
    </row>
    <row r="97" s="9" customFormat="1" ht="24.96" customHeight="1">
      <c r="A97" s="9"/>
      <c r="B97" s="138"/>
      <c r="C97" s="9"/>
      <c r="D97" s="139" t="s">
        <v>1203</v>
      </c>
      <c r="E97" s="140"/>
      <c r="F97" s="140"/>
      <c r="G97" s="140"/>
      <c r="H97" s="140"/>
      <c r="I97" s="140"/>
      <c r="J97" s="141">
        <f>J124</f>
        <v>0</v>
      </c>
      <c r="K97" s="9"/>
      <c r="L97" s="13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38"/>
      <c r="C98" s="9"/>
      <c r="D98" s="139" t="s">
        <v>1204</v>
      </c>
      <c r="E98" s="140"/>
      <c r="F98" s="140"/>
      <c r="G98" s="140"/>
      <c r="H98" s="140"/>
      <c r="I98" s="140"/>
      <c r="J98" s="141">
        <f>J128</f>
        <v>0</v>
      </c>
      <c r="K98" s="9"/>
      <c r="L98" s="138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38"/>
      <c r="C99" s="9"/>
      <c r="D99" s="139" t="s">
        <v>1205</v>
      </c>
      <c r="E99" s="140"/>
      <c r="F99" s="140"/>
      <c r="G99" s="140"/>
      <c r="H99" s="140"/>
      <c r="I99" s="140"/>
      <c r="J99" s="141">
        <f>J138</f>
        <v>0</v>
      </c>
      <c r="K99" s="9"/>
      <c r="L99" s="13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38"/>
      <c r="C100" s="9"/>
      <c r="D100" s="139" t="s">
        <v>1206</v>
      </c>
      <c r="E100" s="140"/>
      <c r="F100" s="140"/>
      <c r="G100" s="140"/>
      <c r="H100" s="140"/>
      <c r="I100" s="140"/>
      <c r="J100" s="141">
        <f>J162</f>
        <v>0</v>
      </c>
      <c r="K100" s="9"/>
      <c r="L100" s="138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38"/>
      <c r="C101" s="9"/>
      <c r="D101" s="139" t="s">
        <v>1207</v>
      </c>
      <c r="E101" s="140"/>
      <c r="F101" s="140"/>
      <c r="G101" s="140"/>
      <c r="H101" s="140"/>
      <c r="I101" s="140"/>
      <c r="J101" s="141">
        <f>J182</f>
        <v>0</v>
      </c>
      <c r="K101" s="9"/>
      <c r="L101" s="138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38"/>
      <c r="C102" s="9"/>
      <c r="D102" s="139" t="s">
        <v>1208</v>
      </c>
      <c r="E102" s="140"/>
      <c r="F102" s="140"/>
      <c r="G102" s="140"/>
      <c r="H102" s="140"/>
      <c r="I102" s="140"/>
      <c r="J102" s="141">
        <f>J187</f>
        <v>0</v>
      </c>
      <c r="K102" s="9"/>
      <c r="L102" s="138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38"/>
      <c r="C103" s="9"/>
      <c r="D103" s="139" t="s">
        <v>1209</v>
      </c>
      <c r="E103" s="140"/>
      <c r="F103" s="140"/>
      <c r="G103" s="140"/>
      <c r="H103" s="140"/>
      <c r="I103" s="140"/>
      <c r="J103" s="141">
        <f>J202</f>
        <v>0</v>
      </c>
      <c r="K103" s="9"/>
      <c r="L103" s="138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6"/>
      <c r="B104" s="37"/>
      <c r="C104" s="36"/>
      <c r="D104" s="36"/>
      <c r="E104" s="36"/>
      <c r="F104" s="36"/>
      <c r="G104" s="36"/>
      <c r="H104" s="36"/>
      <c r="I104" s="36"/>
      <c r="J104" s="36"/>
      <c r="K104" s="36"/>
      <c r="L104" s="53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="2" customFormat="1" ht="6.96" customHeight="1">
      <c r="A105" s="36"/>
      <c r="B105" s="58"/>
      <c r="C105" s="59"/>
      <c r="D105" s="59"/>
      <c r="E105" s="59"/>
      <c r="F105" s="59"/>
      <c r="G105" s="59"/>
      <c r="H105" s="59"/>
      <c r="I105" s="59"/>
      <c r="J105" s="59"/>
      <c r="K105" s="59"/>
      <c r="L105" s="53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9" s="2" customFormat="1" ht="6.96" customHeight="1">
      <c r="A109" s="36"/>
      <c r="B109" s="60"/>
      <c r="C109" s="61"/>
      <c r="D109" s="61"/>
      <c r="E109" s="61"/>
      <c r="F109" s="61"/>
      <c r="G109" s="61"/>
      <c r="H109" s="61"/>
      <c r="I109" s="61"/>
      <c r="J109" s="61"/>
      <c r="K109" s="61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24.96" customHeight="1">
      <c r="A110" s="36"/>
      <c r="B110" s="37"/>
      <c r="C110" s="21" t="s">
        <v>144</v>
      </c>
      <c r="D110" s="36"/>
      <c r="E110" s="36"/>
      <c r="F110" s="36"/>
      <c r="G110" s="36"/>
      <c r="H110" s="36"/>
      <c r="I110" s="36"/>
      <c r="J110" s="36"/>
      <c r="K110" s="36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6.96" customHeight="1">
      <c r="A111" s="36"/>
      <c r="B111" s="37"/>
      <c r="C111" s="36"/>
      <c r="D111" s="36"/>
      <c r="E111" s="36"/>
      <c r="F111" s="36"/>
      <c r="G111" s="36"/>
      <c r="H111" s="36"/>
      <c r="I111" s="36"/>
      <c r="J111" s="36"/>
      <c r="K111" s="36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2" customHeight="1">
      <c r="A112" s="36"/>
      <c r="B112" s="37"/>
      <c r="C112" s="30" t="s">
        <v>16</v>
      </c>
      <c r="D112" s="36"/>
      <c r="E112" s="36"/>
      <c r="F112" s="36"/>
      <c r="G112" s="36"/>
      <c r="H112" s="36"/>
      <c r="I112" s="36"/>
      <c r="J112" s="36"/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6.5" customHeight="1">
      <c r="A113" s="36"/>
      <c r="B113" s="37"/>
      <c r="C113" s="36"/>
      <c r="D113" s="36"/>
      <c r="E113" s="119" t="str">
        <f>E7</f>
        <v>Dětská skupina, p.č.st 24/1 a p.č. 39/6 v k.ú. Nišovice</v>
      </c>
      <c r="F113" s="30"/>
      <c r="G113" s="30"/>
      <c r="H113" s="30"/>
      <c r="I113" s="36"/>
      <c r="J113" s="36"/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112</v>
      </c>
      <c r="D114" s="36"/>
      <c r="E114" s="36"/>
      <c r="F114" s="36"/>
      <c r="G114" s="36"/>
      <c r="H114" s="36"/>
      <c r="I114" s="36"/>
      <c r="J114" s="36"/>
      <c r="K114" s="36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6.5" customHeight="1">
      <c r="A115" s="36"/>
      <c r="B115" s="37"/>
      <c r="C115" s="36"/>
      <c r="D115" s="36"/>
      <c r="E115" s="65" t="str">
        <f>E9</f>
        <v>DS_Nisovice_vytapeni - DS_Nisovice_vytapeni</v>
      </c>
      <c r="F115" s="36"/>
      <c r="G115" s="36"/>
      <c r="H115" s="36"/>
      <c r="I115" s="36"/>
      <c r="J115" s="36"/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6.96" customHeight="1">
      <c r="A116" s="36"/>
      <c r="B116" s="37"/>
      <c r="C116" s="36"/>
      <c r="D116" s="36"/>
      <c r="E116" s="36"/>
      <c r="F116" s="36"/>
      <c r="G116" s="36"/>
      <c r="H116" s="36"/>
      <c r="I116" s="36"/>
      <c r="J116" s="36"/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2" customHeight="1">
      <c r="A117" s="36"/>
      <c r="B117" s="37"/>
      <c r="C117" s="30" t="s">
        <v>20</v>
      </c>
      <c r="D117" s="36"/>
      <c r="E117" s="36"/>
      <c r="F117" s="25" t="str">
        <f>F12</f>
        <v>p.č.st 24/1 a p.č. 39/6 v k.ú. Nišovice</v>
      </c>
      <c r="G117" s="36"/>
      <c r="H117" s="36"/>
      <c r="I117" s="30" t="s">
        <v>22</v>
      </c>
      <c r="J117" s="67" t="str">
        <f>IF(J12="","",J12)</f>
        <v>5. 3. 2025</v>
      </c>
      <c r="K117" s="36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6"/>
      <c r="D118" s="36"/>
      <c r="E118" s="36"/>
      <c r="F118" s="36"/>
      <c r="G118" s="36"/>
      <c r="H118" s="36"/>
      <c r="I118" s="36"/>
      <c r="J118" s="36"/>
      <c r="K118" s="36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5.15" customHeight="1">
      <c r="A119" s="36"/>
      <c r="B119" s="37"/>
      <c r="C119" s="30" t="s">
        <v>24</v>
      </c>
      <c r="D119" s="36"/>
      <c r="E119" s="36"/>
      <c r="F119" s="25" t="str">
        <f>E15</f>
        <v>Obec Nišovice</v>
      </c>
      <c r="G119" s="36"/>
      <c r="H119" s="36"/>
      <c r="I119" s="30" t="s">
        <v>30</v>
      </c>
      <c r="J119" s="34" t="str">
        <f>E21</f>
        <v>Ing. Pavel Drobil</v>
      </c>
      <c r="K119" s="36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5.15" customHeight="1">
      <c r="A120" s="36"/>
      <c r="B120" s="37"/>
      <c r="C120" s="30" t="s">
        <v>28</v>
      </c>
      <c r="D120" s="36"/>
      <c r="E120" s="36"/>
      <c r="F120" s="25" t="str">
        <f>IF(E18="","",E18)</f>
        <v>Vyplň údaj</v>
      </c>
      <c r="G120" s="36"/>
      <c r="H120" s="36"/>
      <c r="I120" s="30" t="s">
        <v>32</v>
      </c>
      <c r="J120" s="34" t="str">
        <f>E24</f>
        <v xml:space="preserve"> </v>
      </c>
      <c r="K120" s="36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0.32" customHeight="1">
      <c r="A121" s="36"/>
      <c r="B121" s="37"/>
      <c r="C121" s="36"/>
      <c r="D121" s="36"/>
      <c r="E121" s="36"/>
      <c r="F121" s="36"/>
      <c r="G121" s="36"/>
      <c r="H121" s="36"/>
      <c r="I121" s="36"/>
      <c r="J121" s="36"/>
      <c r="K121" s="36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10" customFormat="1" ht="29.28" customHeight="1">
      <c r="A122" s="142"/>
      <c r="B122" s="143"/>
      <c r="C122" s="144" t="s">
        <v>145</v>
      </c>
      <c r="D122" s="145" t="s">
        <v>62</v>
      </c>
      <c r="E122" s="145" t="s">
        <v>58</v>
      </c>
      <c r="F122" s="145" t="s">
        <v>59</v>
      </c>
      <c r="G122" s="145" t="s">
        <v>146</v>
      </c>
      <c r="H122" s="145" t="s">
        <v>147</v>
      </c>
      <c r="I122" s="145" t="s">
        <v>148</v>
      </c>
      <c r="J122" s="146" t="s">
        <v>116</v>
      </c>
      <c r="K122" s="147" t="s">
        <v>149</v>
      </c>
      <c r="L122" s="148"/>
      <c r="M122" s="84" t="s">
        <v>1</v>
      </c>
      <c r="N122" s="85" t="s">
        <v>41</v>
      </c>
      <c r="O122" s="85" t="s">
        <v>150</v>
      </c>
      <c r="P122" s="85" t="s">
        <v>151</v>
      </c>
      <c r="Q122" s="85" t="s">
        <v>152</v>
      </c>
      <c r="R122" s="85" t="s">
        <v>153</v>
      </c>
      <c r="S122" s="85" t="s">
        <v>154</v>
      </c>
      <c r="T122" s="86" t="s">
        <v>155</v>
      </c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</row>
    <row r="123" s="2" customFormat="1" ht="22.8" customHeight="1">
      <c r="A123" s="36"/>
      <c r="B123" s="37"/>
      <c r="C123" s="91" t="s">
        <v>156</v>
      </c>
      <c r="D123" s="36"/>
      <c r="E123" s="36"/>
      <c r="F123" s="36"/>
      <c r="G123" s="36"/>
      <c r="H123" s="36"/>
      <c r="I123" s="36"/>
      <c r="J123" s="149">
        <f>BK123</f>
        <v>0</v>
      </c>
      <c r="K123" s="36"/>
      <c r="L123" s="37"/>
      <c r="M123" s="87"/>
      <c r="N123" s="71"/>
      <c r="O123" s="88"/>
      <c r="P123" s="150">
        <f>P124+P128+P138+P162+P182+P187+P202</f>
        <v>0</v>
      </c>
      <c r="Q123" s="88"/>
      <c r="R123" s="150">
        <f>R124+R128+R138+R162+R182+R187+R202</f>
        <v>0</v>
      </c>
      <c r="S123" s="88"/>
      <c r="T123" s="151">
        <f>T124+T128+T138+T162+T182+T187+T202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7" t="s">
        <v>76</v>
      </c>
      <c r="AU123" s="17" t="s">
        <v>118</v>
      </c>
      <c r="BK123" s="152">
        <f>BK124+BK128+BK138+BK162+BK182+BK187+BK202</f>
        <v>0</v>
      </c>
    </row>
    <row r="124" s="11" customFormat="1" ht="25.92" customHeight="1">
      <c r="A124" s="11"/>
      <c r="B124" s="153"/>
      <c r="C124" s="11"/>
      <c r="D124" s="154" t="s">
        <v>76</v>
      </c>
      <c r="E124" s="155" t="s">
        <v>812</v>
      </c>
      <c r="F124" s="155" t="s">
        <v>1210</v>
      </c>
      <c r="G124" s="11"/>
      <c r="H124" s="11"/>
      <c r="I124" s="156"/>
      <c r="J124" s="157">
        <f>BK124</f>
        <v>0</v>
      </c>
      <c r="K124" s="11"/>
      <c r="L124" s="153"/>
      <c r="M124" s="158"/>
      <c r="N124" s="159"/>
      <c r="O124" s="159"/>
      <c r="P124" s="160">
        <f>SUM(P125:P127)</f>
        <v>0</v>
      </c>
      <c r="Q124" s="159"/>
      <c r="R124" s="160">
        <f>SUM(R125:R127)</f>
        <v>0</v>
      </c>
      <c r="S124" s="159"/>
      <c r="T124" s="161">
        <f>SUM(T125:T127)</f>
        <v>0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154" t="s">
        <v>84</v>
      </c>
      <c r="AT124" s="162" t="s">
        <v>76</v>
      </c>
      <c r="AU124" s="162" t="s">
        <v>77</v>
      </c>
      <c r="AY124" s="154" t="s">
        <v>158</v>
      </c>
      <c r="BK124" s="163">
        <f>SUM(BK125:BK127)</f>
        <v>0</v>
      </c>
    </row>
    <row r="125" s="2" customFormat="1" ht="16.5" customHeight="1">
      <c r="A125" s="36"/>
      <c r="B125" s="164"/>
      <c r="C125" s="165" t="s">
        <v>84</v>
      </c>
      <c r="D125" s="165" t="s">
        <v>159</v>
      </c>
      <c r="E125" s="166" t="s">
        <v>1211</v>
      </c>
      <c r="F125" s="167" t="s">
        <v>1212</v>
      </c>
      <c r="G125" s="168" t="s">
        <v>252</v>
      </c>
      <c r="H125" s="169">
        <v>1</v>
      </c>
      <c r="I125" s="170"/>
      <c r="J125" s="171">
        <f>ROUND(I125*H125,2)</f>
        <v>0</v>
      </c>
      <c r="K125" s="172"/>
      <c r="L125" s="37"/>
      <c r="M125" s="173" t="s">
        <v>1</v>
      </c>
      <c r="N125" s="174" t="s">
        <v>42</v>
      </c>
      <c r="O125" s="75"/>
      <c r="P125" s="175">
        <f>O125*H125</f>
        <v>0</v>
      </c>
      <c r="Q125" s="175">
        <v>0</v>
      </c>
      <c r="R125" s="175">
        <f>Q125*H125</f>
        <v>0</v>
      </c>
      <c r="S125" s="175">
        <v>0</v>
      </c>
      <c r="T125" s="176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77" t="s">
        <v>163</v>
      </c>
      <c r="AT125" s="177" t="s">
        <v>159</v>
      </c>
      <c r="AU125" s="177" t="s">
        <v>84</v>
      </c>
      <c r="AY125" s="17" t="s">
        <v>158</v>
      </c>
      <c r="BE125" s="178">
        <f>IF(N125="základní",J125,0)</f>
        <v>0</v>
      </c>
      <c r="BF125" s="178">
        <f>IF(N125="snížená",J125,0)</f>
        <v>0</v>
      </c>
      <c r="BG125" s="178">
        <f>IF(N125="zákl. přenesená",J125,0)</f>
        <v>0</v>
      </c>
      <c r="BH125" s="178">
        <f>IF(N125="sníž. přenesená",J125,0)</f>
        <v>0</v>
      </c>
      <c r="BI125" s="178">
        <f>IF(N125="nulová",J125,0)</f>
        <v>0</v>
      </c>
      <c r="BJ125" s="17" t="s">
        <v>84</v>
      </c>
      <c r="BK125" s="178">
        <f>ROUND(I125*H125,2)</f>
        <v>0</v>
      </c>
      <c r="BL125" s="17" t="s">
        <v>163</v>
      </c>
      <c r="BM125" s="177" t="s">
        <v>86</v>
      </c>
    </row>
    <row r="126" s="2" customFormat="1" ht="24.15" customHeight="1">
      <c r="A126" s="36"/>
      <c r="B126" s="164"/>
      <c r="C126" s="165" t="s">
        <v>86</v>
      </c>
      <c r="D126" s="165" t="s">
        <v>159</v>
      </c>
      <c r="E126" s="166" t="s">
        <v>1213</v>
      </c>
      <c r="F126" s="167" t="s">
        <v>1214</v>
      </c>
      <c r="G126" s="168" t="s">
        <v>252</v>
      </c>
      <c r="H126" s="169">
        <v>1</v>
      </c>
      <c r="I126" s="170"/>
      <c r="J126" s="171">
        <f>ROUND(I126*H126,2)</f>
        <v>0</v>
      </c>
      <c r="K126" s="172"/>
      <c r="L126" s="37"/>
      <c r="M126" s="173" t="s">
        <v>1</v>
      </c>
      <c r="N126" s="174" t="s">
        <v>42</v>
      </c>
      <c r="O126" s="75"/>
      <c r="P126" s="175">
        <f>O126*H126</f>
        <v>0</v>
      </c>
      <c r="Q126" s="175">
        <v>0</v>
      </c>
      <c r="R126" s="175">
        <f>Q126*H126</f>
        <v>0</v>
      </c>
      <c r="S126" s="175">
        <v>0</v>
      </c>
      <c r="T126" s="176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77" t="s">
        <v>163</v>
      </c>
      <c r="AT126" s="177" t="s">
        <v>159</v>
      </c>
      <c r="AU126" s="177" t="s">
        <v>84</v>
      </c>
      <c r="AY126" s="17" t="s">
        <v>158</v>
      </c>
      <c r="BE126" s="178">
        <f>IF(N126="základní",J126,0)</f>
        <v>0</v>
      </c>
      <c r="BF126" s="178">
        <f>IF(N126="snížená",J126,0)</f>
        <v>0</v>
      </c>
      <c r="BG126" s="178">
        <f>IF(N126="zákl. přenesená",J126,0)</f>
        <v>0</v>
      </c>
      <c r="BH126" s="178">
        <f>IF(N126="sníž. přenesená",J126,0)</f>
        <v>0</v>
      </c>
      <c r="BI126" s="178">
        <f>IF(N126="nulová",J126,0)</f>
        <v>0</v>
      </c>
      <c r="BJ126" s="17" t="s">
        <v>84</v>
      </c>
      <c r="BK126" s="178">
        <f>ROUND(I126*H126,2)</f>
        <v>0</v>
      </c>
      <c r="BL126" s="17" t="s">
        <v>163</v>
      </c>
      <c r="BM126" s="177" t="s">
        <v>163</v>
      </c>
    </row>
    <row r="127" s="2" customFormat="1" ht="16.5" customHeight="1">
      <c r="A127" s="36"/>
      <c r="B127" s="164"/>
      <c r="C127" s="165" t="s">
        <v>170</v>
      </c>
      <c r="D127" s="165" t="s">
        <v>159</v>
      </c>
      <c r="E127" s="166" t="s">
        <v>1215</v>
      </c>
      <c r="F127" s="167" t="s">
        <v>1216</v>
      </c>
      <c r="G127" s="168" t="s">
        <v>233</v>
      </c>
      <c r="H127" s="169">
        <v>0.247</v>
      </c>
      <c r="I127" s="170"/>
      <c r="J127" s="171">
        <f>ROUND(I127*H127,2)</f>
        <v>0</v>
      </c>
      <c r="K127" s="172"/>
      <c r="L127" s="37"/>
      <c r="M127" s="173" t="s">
        <v>1</v>
      </c>
      <c r="N127" s="174" t="s">
        <v>42</v>
      </c>
      <c r="O127" s="75"/>
      <c r="P127" s="175">
        <f>O127*H127</f>
        <v>0</v>
      </c>
      <c r="Q127" s="175">
        <v>0</v>
      </c>
      <c r="R127" s="175">
        <f>Q127*H127</f>
        <v>0</v>
      </c>
      <c r="S127" s="175">
        <v>0</v>
      </c>
      <c r="T127" s="176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77" t="s">
        <v>163</v>
      </c>
      <c r="AT127" s="177" t="s">
        <v>159</v>
      </c>
      <c r="AU127" s="177" t="s">
        <v>84</v>
      </c>
      <c r="AY127" s="17" t="s">
        <v>158</v>
      </c>
      <c r="BE127" s="178">
        <f>IF(N127="základní",J127,0)</f>
        <v>0</v>
      </c>
      <c r="BF127" s="178">
        <f>IF(N127="snížená",J127,0)</f>
        <v>0</v>
      </c>
      <c r="BG127" s="178">
        <f>IF(N127="zákl. přenesená",J127,0)</f>
        <v>0</v>
      </c>
      <c r="BH127" s="178">
        <f>IF(N127="sníž. přenesená",J127,0)</f>
        <v>0</v>
      </c>
      <c r="BI127" s="178">
        <f>IF(N127="nulová",J127,0)</f>
        <v>0</v>
      </c>
      <c r="BJ127" s="17" t="s">
        <v>84</v>
      </c>
      <c r="BK127" s="178">
        <f>ROUND(I127*H127,2)</f>
        <v>0</v>
      </c>
      <c r="BL127" s="17" t="s">
        <v>163</v>
      </c>
      <c r="BM127" s="177" t="s">
        <v>173</v>
      </c>
    </row>
    <row r="128" s="11" customFormat="1" ht="25.92" customHeight="1">
      <c r="A128" s="11"/>
      <c r="B128" s="153"/>
      <c r="C128" s="11"/>
      <c r="D128" s="154" t="s">
        <v>76</v>
      </c>
      <c r="E128" s="155" t="s">
        <v>847</v>
      </c>
      <c r="F128" s="155" t="s">
        <v>1217</v>
      </c>
      <c r="G128" s="11"/>
      <c r="H128" s="11"/>
      <c r="I128" s="156"/>
      <c r="J128" s="157">
        <f>BK128</f>
        <v>0</v>
      </c>
      <c r="K128" s="11"/>
      <c r="L128" s="153"/>
      <c r="M128" s="158"/>
      <c r="N128" s="159"/>
      <c r="O128" s="159"/>
      <c r="P128" s="160">
        <f>SUM(P129:P137)</f>
        <v>0</v>
      </c>
      <c r="Q128" s="159"/>
      <c r="R128" s="160">
        <f>SUM(R129:R137)</f>
        <v>0</v>
      </c>
      <c r="S128" s="159"/>
      <c r="T128" s="161">
        <f>SUM(T129:T137)</f>
        <v>0</v>
      </c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R128" s="154" t="s">
        <v>84</v>
      </c>
      <c r="AT128" s="162" t="s">
        <v>76</v>
      </c>
      <c r="AU128" s="162" t="s">
        <v>77</v>
      </c>
      <c r="AY128" s="154" t="s">
        <v>158</v>
      </c>
      <c r="BK128" s="163">
        <f>SUM(BK129:BK137)</f>
        <v>0</v>
      </c>
    </row>
    <row r="129" s="2" customFormat="1" ht="21.75" customHeight="1">
      <c r="A129" s="36"/>
      <c r="B129" s="164"/>
      <c r="C129" s="165" t="s">
        <v>163</v>
      </c>
      <c r="D129" s="165" t="s">
        <v>159</v>
      </c>
      <c r="E129" s="166" t="s">
        <v>1218</v>
      </c>
      <c r="F129" s="167" t="s">
        <v>1219</v>
      </c>
      <c r="G129" s="168" t="s">
        <v>1133</v>
      </c>
      <c r="H129" s="169">
        <v>1</v>
      </c>
      <c r="I129" s="170"/>
      <c r="J129" s="171">
        <f>ROUND(I129*H129,2)</f>
        <v>0</v>
      </c>
      <c r="K129" s="172"/>
      <c r="L129" s="37"/>
      <c r="M129" s="173" t="s">
        <v>1</v>
      </c>
      <c r="N129" s="174" t="s">
        <v>42</v>
      </c>
      <c r="O129" s="75"/>
      <c r="P129" s="175">
        <f>O129*H129</f>
        <v>0</v>
      </c>
      <c r="Q129" s="175">
        <v>0</v>
      </c>
      <c r="R129" s="175">
        <f>Q129*H129</f>
        <v>0</v>
      </c>
      <c r="S129" s="175">
        <v>0</v>
      </c>
      <c r="T129" s="176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77" t="s">
        <v>163</v>
      </c>
      <c r="AT129" s="177" t="s">
        <v>159</v>
      </c>
      <c r="AU129" s="177" t="s">
        <v>84</v>
      </c>
      <c r="AY129" s="17" t="s">
        <v>158</v>
      </c>
      <c r="BE129" s="178">
        <f>IF(N129="základní",J129,0)</f>
        <v>0</v>
      </c>
      <c r="BF129" s="178">
        <f>IF(N129="snížená",J129,0)</f>
        <v>0</v>
      </c>
      <c r="BG129" s="178">
        <f>IF(N129="zákl. přenesená",J129,0)</f>
        <v>0</v>
      </c>
      <c r="BH129" s="178">
        <f>IF(N129="sníž. přenesená",J129,0)</f>
        <v>0</v>
      </c>
      <c r="BI129" s="178">
        <f>IF(N129="nulová",J129,0)</f>
        <v>0</v>
      </c>
      <c r="BJ129" s="17" t="s">
        <v>84</v>
      </c>
      <c r="BK129" s="178">
        <f>ROUND(I129*H129,2)</f>
        <v>0</v>
      </c>
      <c r="BL129" s="17" t="s">
        <v>163</v>
      </c>
      <c r="BM129" s="177" t="s">
        <v>176</v>
      </c>
    </row>
    <row r="130" s="2" customFormat="1" ht="16.5" customHeight="1">
      <c r="A130" s="36"/>
      <c r="B130" s="164"/>
      <c r="C130" s="165" t="s">
        <v>178</v>
      </c>
      <c r="D130" s="165" t="s">
        <v>159</v>
      </c>
      <c r="E130" s="166" t="s">
        <v>1220</v>
      </c>
      <c r="F130" s="167" t="s">
        <v>1221</v>
      </c>
      <c r="G130" s="168" t="s">
        <v>1133</v>
      </c>
      <c r="H130" s="169">
        <v>1</v>
      </c>
      <c r="I130" s="170"/>
      <c r="J130" s="171">
        <f>ROUND(I130*H130,2)</f>
        <v>0</v>
      </c>
      <c r="K130" s="172"/>
      <c r="L130" s="37"/>
      <c r="M130" s="173" t="s">
        <v>1</v>
      </c>
      <c r="N130" s="174" t="s">
        <v>42</v>
      </c>
      <c r="O130" s="75"/>
      <c r="P130" s="175">
        <f>O130*H130</f>
        <v>0</v>
      </c>
      <c r="Q130" s="175">
        <v>0</v>
      </c>
      <c r="R130" s="175">
        <f>Q130*H130</f>
        <v>0</v>
      </c>
      <c r="S130" s="175">
        <v>0</v>
      </c>
      <c r="T130" s="176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77" t="s">
        <v>163</v>
      </c>
      <c r="AT130" s="177" t="s">
        <v>159</v>
      </c>
      <c r="AU130" s="177" t="s">
        <v>84</v>
      </c>
      <c r="AY130" s="17" t="s">
        <v>158</v>
      </c>
      <c r="BE130" s="178">
        <f>IF(N130="základní",J130,0)</f>
        <v>0</v>
      </c>
      <c r="BF130" s="178">
        <f>IF(N130="snížená",J130,0)</f>
        <v>0</v>
      </c>
      <c r="BG130" s="178">
        <f>IF(N130="zákl. přenesená",J130,0)</f>
        <v>0</v>
      </c>
      <c r="BH130" s="178">
        <f>IF(N130="sníž. přenesená",J130,0)</f>
        <v>0</v>
      </c>
      <c r="BI130" s="178">
        <f>IF(N130="nulová",J130,0)</f>
        <v>0</v>
      </c>
      <c r="BJ130" s="17" t="s">
        <v>84</v>
      </c>
      <c r="BK130" s="178">
        <f>ROUND(I130*H130,2)</f>
        <v>0</v>
      </c>
      <c r="BL130" s="17" t="s">
        <v>163</v>
      </c>
      <c r="BM130" s="177" t="s">
        <v>181</v>
      </c>
    </row>
    <row r="131" s="2" customFormat="1" ht="16.5" customHeight="1">
      <c r="A131" s="36"/>
      <c r="B131" s="164"/>
      <c r="C131" s="165" t="s">
        <v>173</v>
      </c>
      <c r="D131" s="165" t="s">
        <v>159</v>
      </c>
      <c r="E131" s="166" t="s">
        <v>1222</v>
      </c>
      <c r="F131" s="167" t="s">
        <v>1223</v>
      </c>
      <c r="G131" s="168" t="s">
        <v>1133</v>
      </c>
      <c r="H131" s="169">
        <v>1</v>
      </c>
      <c r="I131" s="170"/>
      <c r="J131" s="171">
        <f>ROUND(I131*H131,2)</f>
        <v>0</v>
      </c>
      <c r="K131" s="172"/>
      <c r="L131" s="37"/>
      <c r="M131" s="173" t="s">
        <v>1</v>
      </c>
      <c r="N131" s="174" t="s">
        <v>42</v>
      </c>
      <c r="O131" s="75"/>
      <c r="P131" s="175">
        <f>O131*H131</f>
        <v>0</v>
      </c>
      <c r="Q131" s="175">
        <v>0</v>
      </c>
      <c r="R131" s="175">
        <f>Q131*H131</f>
        <v>0</v>
      </c>
      <c r="S131" s="175">
        <v>0</v>
      </c>
      <c r="T131" s="176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77" t="s">
        <v>163</v>
      </c>
      <c r="AT131" s="177" t="s">
        <v>159</v>
      </c>
      <c r="AU131" s="177" t="s">
        <v>84</v>
      </c>
      <c r="AY131" s="17" t="s">
        <v>158</v>
      </c>
      <c r="BE131" s="178">
        <f>IF(N131="základní",J131,0)</f>
        <v>0</v>
      </c>
      <c r="BF131" s="178">
        <f>IF(N131="snížená",J131,0)</f>
        <v>0</v>
      </c>
      <c r="BG131" s="178">
        <f>IF(N131="zákl. přenesená",J131,0)</f>
        <v>0</v>
      </c>
      <c r="BH131" s="178">
        <f>IF(N131="sníž. přenesená",J131,0)</f>
        <v>0</v>
      </c>
      <c r="BI131" s="178">
        <f>IF(N131="nulová",J131,0)</f>
        <v>0</v>
      </c>
      <c r="BJ131" s="17" t="s">
        <v>84</v>
      </c>
      <c r="BK131" s="178">
        <f>ROUND(I131*H131,2)</f>
        <v>0</v>
      </c>
      <c r="BL131" s="17" t="s">
        <v>163</v>
      </c>
      <c r="BM131" s="177" t="s">
        <v>8</v>
      </c>
    </row>
    <row r="132" s="2" customFormat="1" ht="16.5" customHeight="1">
      <c r="A132" s="36"/>
      <c r="B132" s="164"/>
      <c r="C132" s="165" t="s">
        <v>185</v>
      </c>
      <c r="D132" s="165" t="s">
        <v>159</v>
      </c>
      <c r="E132" s="166" t="s">
        <v>1224</v>
      </c>
      <c r="F132" s="167" t="s">
        <v>1225</v>
      </c>
      <c r="G132" s="168" t="s">
        <v>1133</v>
      </c>
      <c r="H132" s="169">
        <v>1</v>
      </c>
      <c r="I132" s="170"/>
      <c r="J132" s="171">
        <f>ROUND(I132*H132,2)</f>
        <v>0</v>
      </c>
      <c r="K132" s="172"/>
      <c r="L132" s="37"/>
      <c r="M132" s="173" t="s">
        <v>1</v>
      </c>
      <c r="N132" s="174" t="s">
        <v>42</v>
      </c>
      <c r="O132" s="75"/>
      <c r="P132" s="175">
        <f>O132*H132</f>
        <v>0</v>
      </c>
      <c r="Q132" s="175">
        <v>0</v>
      </c>
      <c r="R132" s="175">
        <f>Q132*H132</f>
        <v>0</v>
      </c>
      <c r="S132" s="175">
        <v>0</v>
      </c>
      <c r="T132" s="176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77" t="s">
        <v>163</v>
      </c>
      <c r="AT132" s="177" t="s">
        <v>159</v>
      </c>
      <c r="AU132" s="177" t="s">
        <v>84</v>
      </c>
      <c r="AY132" s="17" t="s">
        <v>158</v>
      </c>
      <c r="BE132" s="178">
        <f>IF(N132="základní",J132,0)</f>
        <v>0</v>
      </c>
      <c r="BF132" s="178">
        <f>IF(N132="snížená",J132,0)</f>
        <v>0</v>
      </c>
      <c r="BG132" s="178">
        <f>IF(N132="zákl. přenesená",J132,0)</f>
        <v>0</v>
      </c>
      <c r="BH132" s="178">
        <f>IF(N132="sníž. přenesená",J132,0)</f>
        <v>0</v>
      </c>
      <c r="BI132" s="178">
        <f>IF(N132="nulová",J132,0)</f>
        <v>0</v>
      </c>
      <c r="BJ132" s="17" t="s">
        <v>84</v>
      </c>
      <c r="BK132" s="178">
        <f>ROUND(I132*H132,2)</f>
        <v>0</v>
      </c>
      <c r="BL132" s="17" t="s">
        <v>163</v>
      </c>
      <c r="BM132" s="177" t="s">
        <v>188</v>
      </c>
    </row>
    <row r="133" s="2" customFormat="1" ht="16.5" customHeight="1">
      <c r="A133" s="36"/>
      <c r="B133" s="164"/>
      <c r="C133" s="165" t="s">
        <v>176</v>
      </c>
      <c r="D133" s="165" t="s">
        <v>159</v>
      </c>
      <c r="E133" s="166" t="s">
        <v>1226</v>
      </c>
      <c r="F133" s="167" t="s">
        <v>1227</v>
      </c>
      <c r="G133" s="168" t="s">
        <v>252</v>
      </c>
      <c r="H133" s="169">
        <v>1</v>
      </c>
      <c r="I133" s="170"/>
      <c r="J133" s="171">
        <f>ROUND(I133*H133,2)</f>
        <v>0</v>
      </c>
      <c r="K133" s="172"/>
      <c r="L133" s="37"/>
      <c r="M133" s="173" t="s">
        <v>1</v>
      </c>
      <c r="N133" s="174" t="s">
        <v>42</v>
      </c>
      <c r="O133" s="75"/>
      <c r="P133" s="175">
        <f>O133*H133</f>
        <v>0</v>
      </c>
      <c r="Q133" s="175">
        <v>0</v>
      </c>
      <c r="R133" s="175">
        <f>Q133*H133</f>
        <v>0</v>
      </c>
      <c r="S133" s="175">
        <v>0</v>
      </c>
      <c r="T133" s="176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77" t="s">
        <v>163</v>
      </c>
      <c r="AT133" s="177" t="s">
        <v>159</v>
      </c>
      <c r="AU133" s="177" t="s">
        <v>84</v>
      </c>
      <c r="AY133" s="17" t="s">
        <v>158</v>
      </c>
      <c r="BE133" s="178">
        <f>IF(N133="základní",J133,0)</f>
        <v>0</v>
      </c>
      <c r="BF133" s="178">
        <f>IF(N133="snížená",J133,0)</f>
        <v>0</v>
      </c>
      <c r="BG133" s="178">
        <f>IF(N133="zákl. přenesená",J133,0)</f>
        <v>0</v>
      </c>
      <c r="BH133" s="178">
        <f>IF(N133="sníž. přenesená",J133,0)</f>
        <v>0</v>
      </c>
      <c r="BI133" s="178">
        <f>IF(N133="nulová",J133,0)</f>
        <v>0</v>
      </c>
      <c r="BJ133" s="17" t="s">
        <v>84</v>
      </c>
      <c r="BK133" s="178">
        <f>ROUND(I133*H133,2)</f>
        <v>0</v>
      </c>
      <c r="BL133" s="17" t="s">
        <v>163</v>
      </c>
      <c r="BM133" s="177" t="s">
        <v>192</v>
      </c>
    </row>
    <row r="134" s="2" customFormat="1" ht="16.5" customHeight="1">
      <c r="A134" s="36"/>
      <c r="B134" s="164"/>
      <c r="C134" s="165" t="s">
        <v>193</v>
      </c>
      <c r="D134" s="165" t="s">
        <v>159</v>
      </c>
      <c r="E134" s="166" t="s">
        <v>1228</v>
      </c>
      <c r="F134" s="167" t="s">
        <v>1229</v>
      </c>
      <c r="G134" s="168" t="s">
        <v>252</v>
      </c>
      <c r="H134" s="169">
        <v>1</v>
      </c>
      <c r="I134" s="170"/>
      <c r="J134" s="171">
        <f>ROUND(I134*H134,2)</f>
        <v>0</v>
      </c>
      <c r="K134" s="172"/>
      <c r="L134" s="37"/>
      <c r="M134" s="173" t="s">
        <v>1</v>
      </c>
      <c r="N134" s="174" t="s">
        <v>42</v>
      </c>
      <c r="O134" s="75"/>
      <c r="P134" s="175">
        <f>O134*H134</f>
        <v>0</v>
      </c>
      <c r="Q134" s="175">
        <v>0</v>
      </c>
      <c r="R134" s="175">
        <f>Q134*H134</f>
        <v>0</v>
      </c>
      <c r="S134" s="175">
        <v>0</v>
      </c>
      <c r="T134" s="176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77" t="s">
        <v>163</v>
      </c>
      <c r="AT134" s="177" t="s">
        <v>159</v>
      </c>
      <c r="AU134" s="177" t="s">
        <v>84</v>
      </c>
      <c r="AY134" s="17" t="s">
        <v>158</v>
      </c>
      <c r="BE134" s="178">
        <f>IF(N134="základní",J134,0)</f>
        <v>0</v>
      </c>
      <c r="BF134" s="178">
        <f>IF(N134="snížená",J134,0)</f>
        <v>0</v>
      </c>
      <c r="BG134" s="178">
        <f>IF(N134="zákl. přenesená",J134,0)</f>
        <v>0</v>
      </c>
      <c r="BH134" s="178">
        <f>IF(N134="sníž. přenesená",J134,0)</f>
        <v>0</v>
      </c>
      <c r="BI134" s="178">
        <f>IF(N134="nulová",J134,0)</f>
        <v>0</v>
      </c>
      <c r="BJ134" s="17" t="s">
        <v>84</v>
      </c>
      <c r="BK134" s="178">
        <f>ROUND(I134*H134,2)</f>
        <v>0</v>
      </c>
      <c r="BL134" s="17" t="s">
        <v>163</v>
      </c>
      <c r="BM134" s="177" t="s">
        <v>196</v>
      </c>
    </row>
    <row r="135" s="2" customFormat="1" ht="21.75" customHeight="1">
      <c r="A135" s="36"/>
      <c r="B135" s="164"/>
      <c r="C135" s="165" t="s">
        <v>181</v>
      </c>
      <c r="D135" s="165" t="s">
        <v>159</v>
      </c>
      <c r="E135" s="166" t="s">
        <v>1230</v>
      </c>
      <c r="F135" s="167" t="s">
        <v>1231</v>
      </c>
      <c r="G135" s="168" t="s">
        <v>252</v>
      </c>
      <c r="H135" s="169">
        <v>1</v>
      </c>
      <c r="I135" s="170"/>
      <c r="J135" s="171">
        <f>ROUND(I135*H135,2)</f>
        <v>0</v>
      </c>
      <c r="K135" s="172"/>
      <c r="L135" s="37"/>
      <c r="M135" s="173" t="s">
        <v>1</v>
      </c>
      <c r="N135" s="174" t="s">
        <v>42</v>
      </c>
      <c r="O135" s="75"/>
      <c r="P135" s="175">
        <f>O135*H135</f>
        <v>0</v>
      </c>
      <c r="Q135" s="175">
        <v>0</v>
      </c>
      <c r="R135" s="175">
        <f>Q135*H135</f>
        <v>0</v>
      </c>
      <c r="S135" s="175">
        <v>0</v>
      </c>
      <c r="T135" s="176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77" t="s">
        <v>163</v>
      </c>
      <c r="AT135" s="177" t="s">
        <v>159</v>
      </c>
      <c r="AU135" s="177" t="s">
        <v>84</v>
      </c>
      <c r="AY135" s="17" t="s">
        <v>158</v>
      </c>
      <c r="BE135" s="178">
        <f>IF(N135="základní",J135,0)</f>
        <v>0</v>
      </c>
      <c r="BF135" s="178">
        <f>IF(N135="snížená",J135,0)</f>
        <v>0</v>
      </c>
      <c r="BG135" s="178">
        <f>IF(N135="zákl. přenesená",J135,0)</f>
        <v>0</v>
      </c>
      <c r="BH135" s="178">
        <f>IF(N135="sníž. přenesená",J135,0)</f>
        <v>0</v>
      </c>
      <c r="BI135" s="178">
        <f>IF(N135="nulová",J135,0)</f>
        <v>0</v>
      </c>
      <c r="BJ135" s="17" t="s">
        <v>84</v>
      </c>
      <c r="BK135" s="178">
        <f>ROUND(I135*H135,2)</f>
        <v>0</v>
      </c>
      <c r="BL135" s="17" t="s">
        <v>163</v>
      </c>
      <c r="BM135" s="177" t="s">
        <v>199</v>
      </c>
    </row>
    <row r="136" s="2" customFormat="1" ht="16.5" customHeight="1">
      <c r="A136" s="36"/>
      <c r="B136" s="164"/>
      <c r="C136" s="165" t="s">
        <v>200</v>
      </c>
      <c r="D136" s="165" t="s">
        <v>159</v>
      </c>
      <c r="E136" s="166" t="s">
        <v>1232</v>
      </c>
      <c r="F136" s="167" t="s">
        <v>1233</v>
      </c>
      <c r="G136" s="168" t="s">
        <v>252</v>
      </c>
      <c r="H136" s="169">
        <v>1</v>
      </c>
      <c r="I136" s="170"/>
      <c r="J136" s="171">
        <f>ROUND(I136*H136,2)</f>
        <v>0</v>
      </c>
      <c r="K136" s="172"/>
      <c r="L136" s="37"/>
      <c r="M136" s="173" t="s">
        <v>1</v>
      </c>
      <c r="N136" s="174" t="s">
        <v>42</v>
      </c>
      <c r="O136" s="75"/>
      <c r="P136" s="175">
        <f>O136*H136</f>
        <v>0</v>
      </c>
      <c r="Q136" s="175">
        <v>0</v>
      </c>
      <c r="R136" s="175">
        <f>Q136*H136</f>
        <v>0</v>
      </c>
      <c r="S136" s="175">
        <v>0</v>
      </c>
      <c r="T136" s="176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77" t="s">
        <v>163</v>
      </c>
      <c r="AT136" s="177" t="s">
        <v>159</v>
      </c>
      <c r="AU136" s="177" t="s">
        <v>84</v>
      </c>
      <c r="AY136" s="17" t="s">
        <v>158</v>
      </c>
      <c r="BE136" s="178">
        <f>IF(N136="základní",J136,0)</f>
        <v>0</v>
      </c>
      <c r="BF136" s="178">
        <f>IF(N136="snížená",J136,0)</f>
        <v>0</v>
      </c>
      <c r="BG136" s="178">
        <f>IF(N136="zákl. přenesená",J136,0)</f>
        <v>0</v>
      </c>
      <c r="BH136" s="178">
        <f>IF(N136="sníž. přenesená",J136,0)</f>
        <v>0</v>
      </c>
      <c r="BI136" s="178">
        <f>IF(N136="nulová",J136,0)</f>
        <v>0</v>
      </c>
      <c r="BJ136" s="17" t="s">
        <v>84</v>
      </c>
      <c r="BK136" s="178">
        <f>ROUND(I136*H136,2)</f>
        <v>0</v>
      </c>
      <c r="BL136" s="17" t="s">
        <v>163</v>
      </c>
      <c r="BM136" s="177" t="s">
        <v>204</v>
      </c>
    </row>
    <row r="137" s="2" customFormat="1" ht="16.5" customHeight="1">
      <c r="A137" s="36"/>
      <c r="B137" s="164"/>
      <c r="C137" s="165" t="s">
        <v>8</v>
      </c>
      <c r="D137" s="165" t="s">
        <v>159</v>
      </c>
      <c r="E137" s="166" t="s">
        <v>1234</v>
      </c>
      <c r="F137" s="167" t="s">
        <v>1235</v>
      </c>
      <c r="G137" s="168" t="s">
        <v>233</v>
      </c>
      <c r="H137" s="169">
        <v>0.128</v>
      </c>
      <c r="I137" s="170"/>
      <c r="J137" s="171">
        <f>ROUND(I137*H137,2)</f>
        <v>0</v>
      </c>
      <c r="K137" s="172"/>
      <c r="L137" s="37"/>
      <c r="M137" s="173" t="s">
        <v>1</v>
      </c>
      <c r="N137" s="174" t="s">
        <v>42</v>
      </c>
      <c r="O137" s="75"/>
      <c r="P137" s="175">
        <f>O137*H137</f>
        <v>0</v>
      </c>
      <c r="Q137" s="175">
        <v>0</v>
      </c>
      <c r="R137" s="175">
        <f>Q137*H137</f>
        <v>0</v>
      </c>
      <c r="S137" s="175">
        <v>0</v>
      </c>
      <c r="T137" s="176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77" t="s">
        <v>163</v>
      </c>
      <c r="AT137" s="177" t="s">
        <v>159</v>
      </c>
      <c r="AU137" s="177" t="s">
        <v>84</v>
      </c>
      <c r="AY137" s="17" t="s">
        <v>158</v>
      </c>
      <c r="BE137" s="178">
        <f>IF(N137="základní",J137,0)</f>
        <v>0</v>
      </c>
      <c r="BF137" s="178">
        <f>IF(N137="snížená",J137,0)</f>
        <v>0</v>
      </c>
      <c r="BG137" s="178">
        <f>IF(N137="zákl. přenesená",J137,0)</f>
        <v>0</v>
      </c>
      <c r="BH137" s="178">
        <f>IF(N137="sníž. přenesená",J137,0)</f>
        <v>0</v>
      </c>
      <c r="BI137" s="178">
        <f>IF(N137="nulová",J137,0)</f>
        <v>0</v>
      </c>
      <c r="BJ137" s="17" t="s">
        <v>84</v>
      </c>
      <c r="BK137" s="178">
        <f>ROUND(I137*H137,2)</f>
        <v>0</v>
      </c>
      <c r="BL137" s="17" t="s">
        <v>163</v>
      </c>
      <c r="BM137" s="177" t="s">
        <v>208</v>
      </c>
    </row>
    <row r="138" s="11" customFormat="1" ht="25.92" customHeight="1">
      <c r="A138" s="11"/>
      <c r="B138" s="153"/>
      <c r="C138" s="11"/>
      <c r="D138" s="154" t="s">
        <v>76</v>
      </c>
      <c r="E138" s="155" t="s">
        <v>853</v>
      </c>
      <c r="F138" s="155" t="s">
        <v>1236</v>
      </c>
      <c r="G138" s="11"/>
      <c r="H138" s="11"/>
      <c r="I138" s="156"/>
      <c r="J138" s="157">
        <f>BK138</f>
        <v>0</v>
      </c>
      <c r="K138" s="11"/>
      <c r="L138" s="153"/>
      <c r="M138" s="158"/>
      <c r="N138" s="159"/>
      <c r="O138" s="159"/>
      <c r="P138" s="160">
        <f>SUM(P139:P161)</f>
        <v>0</v>
      </c>
      <c r="Q138" s="159"/>
      <c r="R138" s="160">
        <f>SUM(R139:R161)</f>
        <v>0</v>
      </c>
      <c r="S138" s="159"/>
      <c r="T138" s="161">
        <f>SUM(T139:T161)</f>
        <v>0</v>
      </c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R138" s="154" t="s">
        <v>84</v>
      </c>
      <c r="AT138" s="162" t="s">
        <v>76</v>
      </c>
      <c r="AU138" s="162" t="s">
        <v>77</v>
      </c>
      <c r="AY138" s="154" t="s">
        <v>158</v>
      </c>
      <c r="BK138" s="163">
        <f>SUM(BK139:BK161)</f>
        <v>0</v>
      </c>
    </row>
    <row r="139" s="2" customFormat="1" ht="24.15" customHeight="1">
      <c r="A139" s="36"/>
      <c r="B139" s="164"/>
      <c r="C139" s="165" t="s">
        <v>210</v>
      </c>
      <c r="D139" s="165" t="s">
        <v>159</v>
      </c>
      <c r="E139" s="166" t="s">
        <v>1237</v>
      </c>
      <c r="F139" s="167" t="s">
        <v>1238</v>
      </c>
      <c r="G139" s="168" t="s">
        <v>247</v>
      </c>
      <c r="H139" s="169">
        <v>44</v>
      </c>
      <c r="I139" s="170"/>
      <c r="J139" s="171">
        <f>ROUND(I139*H139,2)</f>
        <v>0</v>
      </c>
      <c r="K139" s="172"/>
      <c r="L139" s="37"/>
      <c r="M139" s="173" t="s">
        <v>1</v>
      </c>
      <c r="N139" s="174" t="s">
        <v>42</v>
      </c>
      <c r="O139" s="75"/>
      <c r="P139" s="175">
        <f>O139*H139</f>
        <v>0</v>
      </c>
      <c r="Q139" s="175">
        <v>0</v>
      </c>
      <c r="R139" s="175">
        <f>Q139*H139</f>
        <v>0</v>
      </c>
      <c r="S139" s="175">
        <v>0</v>
      </c>
      <c r="T139" s="176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77" t="s">
        <v>163</v>
      </c>
      <c r="AT139" s="177" t="s">
        <v>159</v>
      </c>
      <c r="AU139" s="177" t="s">
        <v>84</v>
      </c>
      <c r="AY139" s="17" t="s">
        <v>158</v>
      </c>
      <c r="BE139" s="178">
        <f>IF(N139="základní",J139,0)</f>
        <v>0</v>
      </c>
      <c r="BF139" s="178">
        <f>IF(N139="snížená",J139,0)</f>
        <v>0</v>
      </c>
      <c r="BG139" s="178">
        <f>IF(N139="zákl. přenesená",J139,0)</f>
        <v>0</v>
      </c>
      <c r="BH139" s="178">
        <f>IF(N139="sníž. přenesená",J139,0)</f>
        <v>0</v>
      </c>
      <c r="BI139" s="178">
        <f>IF(N139="nulová",J139,0)</f>
        <v>0</v>
      </c>
      <c r="BJ139" s="17" t="s">
        <v>84</v>
      </c>
      <c r="BK139" s="178">
        <f>ROUND(I139*H139,2)</f>
        <v>0</v>
      </c>
      <c r="BL139" s="17" t="s">
        <v>163</v>
      </c>
      <c r="BM139" s="177" t="s">
        <v>213</v>
      </c>
    </row>
    <row r="140" s="12" customFormat="1">
      <c r="A140" s="12"/>
      <c r="B140" s="179"/>
      <c r="C140" s="12"/>
      <c r="D140" s="180" t="s">
        <v>164</v>
      </c>
      <c r="E140" s="181" t="s">
        <v>1</v>
      </c>
      <c r="F140" s="182" t="s">
        <v>1239</v>
      </c>
      <c r="G140" s="12"/>
      <c r="H140" s="183">
        <v>2</v>
      </c>
      <c r="I140" s="184"/>
      <c r="J140" s="12"/>
      <c r="K140" s="12"/>
      <c r="L140" s="179"/>
      <c r="M140" s="185"/>
      <c r="N140" s="186"/>
      <c r="O140" s="186"/>
      <c r="P140" s="186"/>
      <c r="Q140" s="186"/>
      <c r="R140" s="186"/>
      <c r="S140" s="186"/>
      <c r="T140" s="187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T140" s="181" t="s">
        <v>164</v>
      </c>
      <c r="AU140" s="181" t="s">
        <v>84</v>
      </c>
      <c r="AV140" s="12" t="s">
        <v>86</v>
      </c>
      <c r="AW140" s="12" t="s">
        <v>34</v>
      </c>
      <c r="AX140" s="12" t="s">
        <v>77</v>
      </c>
      <c r="AY140" s="181" t="s">
        <v>158</v>
      </c>
    </row>
    <row r="141" s="12" customFormat="1">
      <c r="A141" s="12"/>
      <c r="B141" s="179"/>
      <c r="C141" s="12"/>
      <c r="D141" s="180" t="s">
        <v>164</v>
      </c>
      <c r="E141" s="181" t="s">
        <v>1</v>
      </c>
      <c r="F141" s="182" t="s">
        <v>1240</v>
      </c>
      <c r="G141" s="12"/>
      <c r="H141" s="183">
        <v>40</v>
      </c>
      <c r="I141" s="184"/>
      <c r="J141" s="12"/>
      <c r="K141" s="12"/>
      <c r="L141" s="179"/>
      <c r="M141" s="185"/>
      <c r="N141" s="186"/>
      <c r="O141" s="186"/>
      <c r="P141" s="186"/>
      <c r="Q141" s="186"/>
      <c r="R141" s="186"/>
      <c r="S141" s="186"/>
      <c r="T141" s="187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T141" s="181" t="s">
        <v>164</v>
      </c>
      <c r="AU141" s="181" t="s">
        <v>84</v>
      </c>
      <c r="AV141" s="12" t="s">
        <v>86</v>
      </c>
      <c r="AW141" s="12" t="s">
        <v>34</v>
      </c>
      <c r="AX141" s="12" t="s">
        <v>77</v>
      </c>
      <c r="AY141" s="181" t="s">
        <v>158</v>
      </c>
    </row>
    <row r="142" s="12" customFormat="1">
      <c r="A142" s="12"/>
      <c r="B142" s="179"/>
      <c r="C142" s="12"/>
      <c r="D142" s="180" t="s">
        <v>164</v>
      </c>
      <c r="E142" s="181" t="s">
        <v>1</v>
      </c>
      <c r="F142" s="182" t="s">
        <v>1241</v>
      </c>
      <c r="G142" s="12"/>
      <c r="H142" s="183">
        <v>2</v>
      </c>
      <c r="I142" s="184"/>
      <c r="J142" s="12"/>
      <c r="K142" s="12"/>
      <c r="L142" s="179"/>
      <c r="M142" s="185"/>
      <c r="N142" s="186"/>
      <c r="O142" s="186"/>
      <c r="P142" s="186"/>
      <c r="Q142" s="186"/>
      <c r="R142" s="186"/>
      <c r="S142" s="186"/>
      <c r="T142" s="187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T142" s="181" t="s">
        <v>164</v>
      </c>
      <c r="AU142" s="181" t="s">
        <v>84</v>
      </c>
      <c r="AV142" s="12" t="s">
        <v>86</v>
      </c>
      <c r="AW142" s="12" t="s">
        <v>34</v>
      </c>
      <c r="AX142" s="12" t="s">
        <v>77</v>
      </c>
      <c r="AY142" s="181" t="s">
        <v>158</v>
      </c>
    </row>
    <row r="143" s="13" customFormat="1">
      <c r="A143" s="13"/>
      <c r="B143" s="188"/>
      <c r="C143" s="13"/>
      <c r="D143" s="180" t="s">
        <v>164</v>
      </c>
      <c r="E143" s="189" t="s">
        <v>1</v>
      </c>
      <c r="F143" s="190" t="s">
        <v>166</v>
      </c>
      <c r="G143" s="13"/>
      <c r="H143" s="191">
        <v>44</v>
      </c>
      <c r="I143" s="192"/>
      <c r="J143" s="13"/>
      <c r="K143" s="13"/>
      <c r="L143" s="188"/>
      <c r="M143" s="193"/>
      <c r="N143" s="194"/>
      <c r="O143" s="194"/>
      <c r="P143" s="194"/>
      <c r="Q143" s="194"/>
      <c r="R143" s="194"/>
      <c r="S143" s="194"/>
      <c r="T143" s="19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9" t="s">
        <v>164</v>
      </c>
      <c r="AU143" s="189" t="s">
        <v>84</v>
      </c>
      <c r="AV143" s="13" t="s">
        <v>163</v>
      </c>
      <c r="AW143" s="13" t="s">
        <v>34</v>
      </c>
      <c r="AX143" s="13" t="s">
        <v>84</v>
      </c>
      <c r="AY143" s="189" t="s">
        <v>158</v>
      </c>
    </row>
    <row r="144" s="2" customFormat="1" ht="21.75" customHeight="1">
      <c r="A144" s="36"/>
      <c r="B144" s="164"/>
      <c r="C144" s="165" t="s">
        <v>188</v>
      </c>
      <c r="D144" s="165" t="s">
        <v>159</v>
      </c>
      <c r="E144" s="166" t="s">
        <v>1242</v>
      </c>
      <c r="F144" s="167" t="s">
        <v>1243</v>
      </c>
      <c r="G144" s="168" t="s">
        <v>247</v>
      </c>
      <c r="H144" s="169">
        <v>2</v>
      </c>
      <c r="I144" s="170"/>
      <c r="J144" s="171">
        <f>ROUND(I144*H144,2)</f>
        <v>0</v>
      </c>
      <c r="K144" s="172"/>
      <c r="L144" s="37"/>
      <c r="M144" s="173" t="s">
        <v>1</v>
      </c>
      <c r="N144" s="174" t="s">
        <v>42</v>
      </c>
      <c r="O144" s="75"/>
      <c r="P144" s="175">
        <f>O144*H144</f>
        <v>0</v>
      </c>
      <c r="Q144" s="175">
        <v>0</v>
      </c>
      <c r="R144" s="175">
        <f>Q144*H144</f>
        <v>0</v>
      </c>
      <c r="S144" s="175">
        <v>0</v>
      </c>
      <c r="T144" s="17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77" t="s">
        <v>163</v>
      </c>
      <c r="AT144" s="177" t="s">
        <v>159</v>
      </c>
      <c r="AU144" s="177" t="s">
        <v>84</v>
      </c>
      <c r="AY144" s="17" t="s">
        <v>158</v>
      </c>
      <c r="BE144" s="178">
        <f>IF(N144="základní",J144,0)</f>
        <v>0</v>
      </c>
      <c r="BF144" s="178">
        <f>IF(N144="snížená",J144,0)</f>
        <v>0</v>
      </c>
      <c r="BG144" s="178">
        <f>IF(N144="zákl. přenesená",J144,0)</f>
        <v>0</v>
      </c>
      <c r="BH144" s="178">
        <f>IF(N144="sníž. přenesená",J144,0)</f>
        <v>0</v>
      </c>
      <c r="BI144" s="178">
        <f>IF(N144="nulová",J144,0)</f>
        <v>0</v>
      </c>
      <c r="BJ144" s="17" t="s">
        <v>84</v>
      </c>
      <c r="BK144" s="178">
        <f>ROUND(I144*H144,2)</f>
        <v>0</v>
      </c>
      <c r="BL144" s="17" t="s">
        <v>163</v>
      </c>
      <c r="BM144" s="177" t="s">
        <v>218</v>
      </c>
    </row>
    <row r="145" s="2" customFormat="1" ht="21.75" customHeight="1">
      <c r="A145" s="36"/>
      <c r="B145" s="164"/>
      <c r="C145" s="165" t="s">
        <v>220</v>
      </c>
      <c r="D145" s="165" t="s">
        <v>159</v>
      </c>
      <c r="E145" s="166" t="s">
        <v>1244</v>
      </c>
      <c r="F145" s="167" t="s">
        <v>1245</v>
      </c>
      <c r="G145" s="168" t="s">
        <v>247</v>
      </c>
      <c r="H145" s="169">
        <v>42</v>
      </c>
      <c r="I145" s="170"/>
      <c r="J145" s="171">
        <f>ROUND(I145*H145,2)</f>
        <v>0</v>
      </c>
      <c r="K145" s="172"/>
      <c r="L145" s="37"/>
      <c r="M145" s="173" t="s">
        <v>1</v>
      </c>
      <c r="N145" s="174" t="s">
        <v>42</v>
      </c>
      <c r="O145" s="75"/>
      <c r="P145" s="175">
        <f>O145*H145</f>
        <v>0</v>
      </c>
      <c r="Q145" s="175">
        <v>0</v>
      </c>
      <c r="R145" s="175">
        <f>Q145*H145</f>
        <v>0</v>
      </c>
      <c r="S145" s="175">
        <v>0</v>
      </c>
      <c r="T145" s="176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77" t="s">
        <v>163</v>
      </c>
      <c r="AT145" s="177" t="s">
        <v>159</v>
      </c>
      <c r="AU145" s="177" t="s">
        <v>84</v>
      </c>
      <c r="AY145" s="17" t="s">
        <v>158</v>
      </c>
      <c r="BE145" s="178">
        <f>IF(N145="základní",J145,0)</f>
        <v>0</v>
      </c>
      <c r="BF145" s="178">
        <f>IF(N145="snížená",J145,0)</f>
        <v>0</v>
      </c>
      <c r="BG145" s="178">
        <f>IF(N145="zákl. přenesená",J145,0)</f>
        <v>0</v>
      </c>
      <c r="BH145" s="178">
        <f>IF(N145="sníž. přenesená",J145,0)</f>
        <v>0</v>
      </c>
      <c r="BI145" s="178">
        <f>IF(N145="nulová",J145,0)</f>
        <v>0</v>
      </c>
      <c r="BJ145" s="17" t="s">
        <v>84</v>
      </c>
      <c r="BK145" s="178">
        <f>ROUND(I145*H145,2)</f>
        <v>0</v>
      </c>
      <c r="BL145" s="17" t="s">
        <v>163</v>
      </c>
      <c r="BM145" s="177" t="s">
        <v>223</v>
      </c>
    </row>
    <row r="146" s="2" customFormat="1" ht="16.5" customHeight="1">
      <c r="A146" s="36"/>
      <c r="B146" s="164"/>
      <c r="C146" s="165" t="s">
        <v>192</v>
      </c>
      <c r="D146" s="165" t="s">
        <v>159</v>
      </c>
      <c r="E146" s="166" t="s">
        <v>1246</v>
      </c>
      <c r="F146" s="167" t="s">
        <v>1247</v>
      </c>
      <c r="G146" s="168" t="s">
        <v>247</v>
      </c>
      <c r="H146" s="169">
        <v>584.33299999999997</v>
      </c>
      <c r="I146" s="170"/>
      <c r="J146" s="171">
        <f>ROUND(I146*H146,2)</f>
        <v>0</v>
      </c>
      <c r="K146" s="172"/>
      <c r="L146" s="37"/>
      <c r="M146" s="173" t="s">
        <v>1</v>
      </c>
      <c r="N146" s="174" t="s">
        <v>42</v>
      </c>
      <c r="O146" s="75"/>
      <c r="P146" s="175">
        <f>O146*H146</f>
        <v>0</v>
      </c>
      <c r="Q146" s="175">
        <v>0</v>
      </c>
      <c r="R146" s="175">
        <f>Q146*H146</f>
        <v>0</v>
      </c>
      <c r="S146" s="175">
        <v>0</v>
      </c>
      <c r="T146" s="17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77" t="s">
        <v>163</v>
      </c>
      <c r="AT146" s="177" t="s">
        <v>159</v>
      </c>
      <c r="AU146" s="177" t="s">
        <v>84</v>
      </c>
      <c r="AY146" s="17" t="s">
        <v>158</v>
      </c>
      <c r="BE146" s="178">
        <f>IF(N146="základní",J146,0)</f>
        <v>0</v>
      </c>
      <c r="BF146" s="178">
        <f>IF(N146="snížená",J146,0)</f>
        <v>0</v>
      </c>
      <c r="BG146" s="178">
        <f>IF(N146="zákl. přenesená",J146,0)</f>
        <v>0</v>
      </c>
      <c r="BH146" s="178">
        <f>IF(N146="sníž. přenesená",J146,0)</f>
        <v>0</v>
      </c>
      <c r="BI146" s="178">
        <f>IF(N146="nulová",J146,0)</f>
        <v>0</v>
      </c>
      <c r="BJ146" s="17" t="s">
        <v>84</v>
      </c>
      <c r="BK146" s="178">
        <f>ROUND(I146*H146,2)</f>
        <v>0</v>
      </c>
      <c r="BL146" s="17" t="s">
        <v>163</v>
      </c>
      <c r="BM146" s="177" t="s">
        <v>228</v>
      </c>
    </row>
    <row r="147" s="12" customFormat="1">
      <c r="A147" s="12"/>
      <c r="B147" s="179"/>
      <c r="C147" s="12"/>
      <c r="D147" s="180" t="s">
        <v>164</v>
      </c>
      <c r="E147" s="181" t="s">
        <v>1</v>
      </c>
      <c r="F147" s="182" t="s">
        <v>1248</v>
      </c>
      <c r="G147" s="12"/>
      <c r="H147" s="183">
        <v>50</v>
      </c>
      <c r="I147" s="184"/>
      <c r="J147" s="12"/>
      <c r="K147" s="12"/>
      <c r="L147" s="179"/>
      <c r="M147" s="185"/>
      <c r="N147" s="186"/>
      <c r="O147" s="186"/>
      <c r="P147" s="186"/>
      <c r="Q147" s="186"/>
      <c r="R147" s="186"/>
      <c r="S147" s="186"/>
      <c r="T147" s="187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T147" s="181" t="s">
        <v>164</v>
      </c>
      <c r="AU147" s="181" t="s">
        <v>84</v>
      </c>
      <c r="AV147" s="12" t="s">
        <v>86</v>
      </c>
      <c r="AW147" s="12" t="s">
        <v>34</v>
      </c>
      <c r="AX147" s="12" t="s">
        <v>77</v>
      </c>
      <c r="AY147" s="181" t="s">
        <v>158</v>
      </c>
    </row>
    <row r="148" s="12" customFormat="1">
      <c r="A148" s="12"/>
      <c r="B148" s="179"/>
      <c r="C148" s="12"/>
      <c r="D148" s="180" t="s">
        <v>164</v>
      </c>
      <c r="E148" s="181" t="s">
        <v>1</v>
      </c>
      <c r="F148" s="182" t="s">
        <v>1249</v>
      </c>
      <c r="G148" s="12"/>
      <c r="H148" s="183">
        <v>534.33333333333326</v>
      </c>
      <c r="I148" s="184"/>
      <c r="J148" s="12"/>
      <c r="K148" s="12"/>
      <c r="L148" s="179"/>
      <c r="M148" s="185"/>
      <c r="N148" s="186"/>
      <c r="O148" s="186"/>
      <c r="P148" s="186"/>
      <c r="Q148" s="186"/>
      <c r="R148" s="186"/>
      <c r="S148" s="186"/>
      <c r="T148" s="187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T148" s="181" t="s">
        <v>164</v>
      </c>
      <c r="AU148" s="181" t="s">
        <v>84</v>
      </c>
      <c r="AV148" s="12" t="s">
        <v>86</v>
      </c>
      <c r="AW148" s="12" t="s">
        <v>34</v>
      </c>
      <c r="AX148" s="12" t="s">
        <v>77</v>
      </c>
      <c r="AY148" s="181" t="s">
        <v>158</v>
      </c>
    </row>
    <row r="149" s="13" customFormat="1">
      <c r="A149" s="13"/>
      <c r="B149" s="188"/>
      <c r="C149" s="13"/>
      <c r="D149" s="180" t="s">
        <v>164</v>
      </c>
      <c r="E149" s="189" t="s">
        <v>1</v>
      </c>
      <c r="F149" s="190" t="s">
        <v>166</v>
      </c>
      <c r="G149" s="13"/>
      <c r="H149" s="191">
        <v>584.33333333333326</v>
      </c>
      <c r="I149" s="192"/>
      <c r="J149" s="13"/>
      <c r="K149" s="13"/>
      <c r="L149" s="188"/>
      <c r="M149" s="193"/>
      <c r="N149" s="194"/>
      <c r="O149" s="194"/>
      <c r="P149" s="194"/>
      <c r="Q149" s="194"/>
      <c r="R149" s="194"/>
      <c r="S149" s="194"/>
      <c r="T149" s="19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9" t="s">
        <v>164</v>
      </c>
      <c r="AU149" s="189" t="s">
        <v>84</v>
      </c>
      <c r="AV149" s="13" t="s">
        <v>163</v>
      </c>
      <c r="AW149" s="13" t="s">
        <v>34</v>
      </c>
      <c r="AX149" s="13" t="s">
        <v>84</v>
      </c>
      <c r="AY149" s="189" t="s">
        <v>158</v>
      </c>
    </row>
    <row r="150" s="2" customFormat="1" ht="16.5" customHeight="1">
      <c r="A150" s="36"/>
      <c r="B150" s="164"/>
      <c r="C150" s="165" t="s">
        <v>230</v>
      </c>
      <c r="D150" s="165" t="s">
        <v>159</v>
      </c>
      <c r="E150" s="166" t="s">
        <v>1250</v>
      </c>
      <c r="F150" s="167" t="s">
        <v>1251</v>
      </c>
      <c r="G150" s="168" t="s">
        <v>247</v>
      </c>
      <c r="H150" s="169">
        <v>6</v>
      </c>
      <c r="I150" s="170"/>
      <c r="J150" s="171">
        <f>ROUND(I150*H150,2)</f>
        <v>0</v>
      </c>
      <c r="K150" s="172"/>
      <c r="L150" s="37"/>
      <c r="M150" s="173" t="s">
        <v>1</v>
      </c>
      <c r="N150" s="174" t="s">
        <v>42</v>
      </c>
      <c r="O150" s="75"/>
      <c r="P150" s="175">
        <f>O150*H150</f>
        <v>0</v>
      </c>
      <c r="Q150" s="175">
        <v>0</v>
      </c>
      <c r="R150" s="175">
        <f>Q150*H150</f>
        <v>0</v>
      </c>
      <c r="S150" s="175">
        <v>0</v>
      </c>
      <c r="T150" s="176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77" t="s">
        <v>163</v>
      </c>
      <c r="AT150" s="177" t="s">
        <v>159</v>
      </c>
      <c r="AU150" s="177" t="s">
        <v>84</v>
      </c>
      <c r="AY150" s="17" t="s">
        <v>158</v>
      </c>
      <c r="BE150" s="178">
        <f>IF(N150="základní",J150,0)</f>
        <v>0</v>
      </c>
      <c r="BF150" s="178">
        <f>IF(N150="snížená",J150,0)</f>
        <v>0</v>
      </c>
      <c r="BG150" s="178">
        <f>IF(N150="zákl. přenesená",J150,0)</f>
        <v>0</v>
      </c>
      <c r="BH150" s="178">
        <f>IF(N150="sníž. přenesená",J150,0)</f>
        <v>0</v>
      </c>
      <c r="BI150" s="178">
        <f>IF(N150="nulová",J150,0)</f>
        <v>0</v>
      </c>
      <c r="BJ150" s="17" t="s">
        <v>84</v>
      </c>
      <c r="BK150" s="178">
        <f>ROUND(I150*H150,2)</f>
        <v>0</v>
      </c>
      <c r="BL150" s="17" t="s">
        <v>163</v>
      </c>
      <c r="BM150" s="177" t="s">
        <v>234</v>
      </c>
    </row>
    <row r="151" s="2" customFormat="1" ht="16.5" customHeight="1">
      <c r="A151" s="36"/>
      <c r="B151" s="164"/>
      <c r="C151" s="165" t="s">
        <v>196</v>
      </c>
      <c r="D151" s="165" t="s">
        <v>159</v>
      </c>
      <c r="E151" s="166" t="s">
        <v>1252</v>
      </c>
      <c r="F151" s="167" t="s">
        <v>1253</v>
      </c>
      <c r="G151" s="168" t="s">
        <v>247</v>
      </c>
      <c r="H151" s="169">
        <v>2.1000000000000001</v>
      </c>
      <c r="I151" s="170"/>
      <c r="J151" s="171">
        <f>ROUND(I151*H151,2)</f>
        <v>0</v>
      </c>
      <c r="K151" s="172"/>
      <c r="L151" s="37"/>
      <c r="M151" s="173" t="s">
        <v>1</v>
      </c>
      <c r="N151" s="174" t="s">
        <v>42</v>
      </c>
      <c r="O151" s="75"/>
      <c r="P151" s="175">
        <f>O151*H151</f>
        <v>0</v>
      </c>
      <c r="Q151" s="175">
        <v>0</v>
      </c>
      <c r="R151" s="175">
        <f>Q151*H151</f>
        <v>0</v>
      </c>
      <c r="S151" s="175">
        <v>0</v>
      </c>
      <c r="T151" s="17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77" t="s">
        <v>163</v>
      </c>
      <c r="AT151" s="177" t="s">
        <v>159</v>
      </c>
      <c r="AU151" s="177" t="s">
        <v>84</v>
      </c>
      <c r="AY151" s="17" t="s">
        <v>158</v>
      </c>
      <c r="BE151" s="178">
        <f>IF(N151="základní",J151,0)</f>
        <v>0</v>
      </c>
      <c r="BF151" s="178">
        <f>IF(N151="snížená",J151,0)</f>
        <v>0</v>
      </c>
      <c r="BG151" s="178">
        <f>IF(N151="zákl. přenesená",J151,0)</f>
        <v>0</v>
      </c>
      <c r="BH151" s="178">
        <f>IF(N151="sníž. přenesená",J151,0)</f>
        <v>0</v>
      </c>
      <c r="BI151" s="178">
        <f>IF(N151="nulová",J151,0)</f>
        <v>0</v>
      </c>
      <c r="BJ151" s="17" t="s">
        <v>84</v>
      </c>
      <c r="BK151" s="178">
        <f>ROUND(I151*H151,2)</f>
        <v>0</v>
      </c>
      <c r="BL151" s="17" t="s">
        <v>163</v>
      </c>
      <c r="BM151" s="177" t="s">
        <v>238</v>
      </c>
    </row>
    <row r="152" s="12" customFormat="1">
      <c r="A152" s="12"/>
      <c r="B152" s="179"/>
      <c r="C152" s="12"/>
      <c r="D152" s="180" t="s">
        <v>164</v>
      </c>
      <c r="E152" s="181" t="s">
        <v>1</v>
      </c>
      <c r="F152" s="182" t="s">
        <v>1254</v>
      </c>
      <c r="G152" s="12"/>
      <c r="H152" s="183">
        <v>2</v>
      </c>
      <c r="I152" s="184"/>
      <c r="J152" s="12"/>
      <c r="K152" s="12"/>
      <c r="L152" s="179"/>
      <c r="M152" s="185"/>
      <c r="N152" s="186"/>
      <c r="O152" s="186"/>
      <c r="P152" s="186"/>
      <c r="Q152" s="186"/>
      <c r="R152" s="186"/>
      <c r="S152" s="186"/>
      <c r="T152" s="187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T152" s="181" t="s">
        <v>164</v>
      </c>
      <c r="AU152" s="181" t="s">
        <v>84</v>
      </c>
      <c r="AV152" s="12" t="s">
        <v>86</v>
      </c>
      <c r="AW152" s="12" t="s">
        <v>34</v>
      </c>
      <c r="AX152" s="12" t="s">
        <v>77</v>
      </c>
      <c r="AY152" s="181" t="s">
        <v>158</v>
      </c>
    </row>
    <row r="153" s="12" customFormat="1">
      <c r="A153" s="12"/>
      <c r="B153" s="179"/>
      <c r="C153" s="12"/>
      <c r="D153" s="180" t="s">
        <v>164</v>
      </c>
      <c r="E153" s="181" t="s">
        <v>1</v>
      </c>
      <c r="F153" s="182" t="s">
        <v>1255</v>
      </c>
      <c r="G153" s="12"/>
      <c r="H153" s="183">
        <v>0.10000000000000001</v>
      </c>
      <c r="I153" s="184"/>
      <c r="J153" s="12"/>
      <c r="K153" s="12"/>
      <c r="L153" s="179"/>
      <c r="M153" s="185"/>
      <c r="N153" s="186"/>
      <c r="O153" s="186"/>
      <c r="P153" s="186"/>
      <c r="Q153" s="186"/>
      <c r="R153" s="186"/>
      <c r="S153" s="186"/>
      <c r="T153" s="187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T153" s="181" t="s">
        <v>164</v>
      </c>
      <c r="AU153" s="181" t="s">
        <v>84</v>
      </c>
      <c r="AV153" s="12" t="s">
        <v>86</v>
      </c>
      <c r="AW153" s="12" t="s">
        <v>34</v>
      </c>
      <c r="AX153" s="12" t="s">
        <v>77</v>
      </c>
      <c r="AY153" s="181" t="s">
        <v>158</v>
      </c>
    </row>
    <row r="154" s="13" customFormat="1">
      <c r="A154" s="13"/>
      <c r="B154" s="188"/>
      <c r="C154" s="13"/>
      <c r="D154" s="180" t="s">
        <v>164</v>
      </c>
      <c r="E154" s="189" t="s">
        <v>1</v>
      </c>
      <c r="F154" s="190" t="s">
        <v>166</v>
      </c>
      <c r="G154" s="13"/>
      <c r="H154" s="191">
        <v>2.1000000000000001</v>
      </c>
      <c r="I154" s="192"/>
      <c r="J154" s="13"/>
      <c r="K154" s="13"/>
      <c r="L154" s="188"/>
      <c r="M154" s="193"/>
      <c r="N154" s="194"/>
      <c r="O154" s="194"/>
      <c r="P154" s="194"/>
      <c r="Q154" s="194"/>
      <c r="R154" s="194"/>
      <c r="S154" s="194"/>
      <c r="T154" s="19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9" t="s">
        <v>164</v>
      </c>
      <c r="AU154" s="189" t="s">
        <v>84</v>
      </c>
      <c r="AV154" s="13" t="s">
        <v>163</v>
      </c>
      <c r="AW154" s="13" t="s">
        <v>34</v>
      </c>
      <c r="AX154" s="13" t="s">
        <v>84</v>
      </c>
      <c r="AY154" s="189" t="s">
        <v>158</v>
      </c>
    </row>
    <row r="155" s="2" customFormat="1" ht="16.5" customHeight="1">
      <c r="A155" s="36"/>
      <c r="B155" s="164"/>
      <c r="C155" s="165" t="s">
        <v>240</v>
      </c>
      <c r="D155" s="165" t="s">
        <v>159</v>
      </c>
      <c r="E155" s="166" t="s">
        <v>1256</v>
      </c>
      <c r="F155" s="167" t="s">
        <v>1257</v>
      </c>
      <c r="G155" s="168" t="s">
        <v>247</v>
      </c>
      <c r="H155" s="169">
        <v>42</v>
      </c>
      <c r="I155" s="170"/>
      <c r="J155" s="171">
        <f>ROUND(I155*H155,2)</f>
        <v>0</v>
      </c>
      <c r="K155" s="172"/>
      <c r="L155" s="37"/>
      <c r="M155" s="173" t="s">
        <v>1</v>
      </c>
      <c r="N155" s="174" t="s">
        <v>42</v>
      </c>
      <c r="O155" s="75"/>
      <c r="P155" s="175">
        <f>O155*H155</f>
        <v>0</v>
      </c>
      <c r="Q155" s="175">
        <v>0</v>
      </c>
      <c r="R155" s="175">
        <f>Q155*H155</f>
        <v>0</v>
      </c>
      <c r="S155" s="175">
        <v>0</v>
      </c>
      <c r="T155" s="17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77" t="s">
        <v>163</v>
      </c>
      <c r="AT155" s="177" t="s">
        <v>159</v>
      </c>
      <c r="AU155" s="177" t="s">
        <v>84</v>
      </c>
      <c r="AY155" s="17" t="s">
        <v>158</v>
      </c>
      <c r="BE155" s="178">
        <f>IF(N155="základní",J155,0)</f>
        <v>0</v>
      </c>
      <c r="BF155" s="178">
        <f>IF(N155="snížená",J155,0)</f>
        <v>0</v>
      </c>
      <c r="BG155" s="178">
        <f>IF(N155="zákl. přenesená",J155,0)</f>
        <v>0</v>
      </c>
      <c r="BH155" s="178">
        <f>IF(N155="sníž. přenesená",J155,0)</f>
        <v>0</v>
      </c>
      <c r="BI155" s="178">
        <f>IF(N155="nulová",J155,0)</f>
        <v>0</v>
      </c>
      <c r="BJ155" s="17" t="s">
        <v>84</v>
      </c>
      <c r="BK155" s="178">
        <f>ROUND(I155*H155,2)</f>
        <v>0</v>
      </c>
      <c r="BL155" s="17" t="s">
        <v>163</v>
      </c>
      <c r="BM155" s="177" t="s">
        <v>243</v>
      </c>
    </row>
    <row r="156" s="12" customFormat="1">
      <c r="A156" s="12"/>
      <c r="B156" s="179"/>
      <c r="C156" s="12"/>
      <c r="D156" s="180" t="s">
        <v>164</v>
      </c>
      <c r="E156" s="181" t="s">
        <v>1</v>
      </c>
      <c r="F156" s="182" t="s">
        <v>1258</v>
      </c>
      <c r="G156" s="12"/>
      <c r="H156" s="183">
        <v>42</v>
      </c>
      <c r="I156" s="184"/>
      <c r="J156" s="12"/>
      <c r="K156" s="12"/>
      <c r="L156" s="179"/>
      <c r="M156" s="185"/>
      <c r="N156" s="186"/>
      <c r="O156" s="186"/>
      <c r="P156" s="186"/>
      <c r="Q156" s="186"/>
      <c r="R156" s="186"/>
      <c r="S156" s="186"/>
      <c r="T156" s="187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T156" s="181" t="s">
        <v>164</v>
      </c>
      <c r="AU156" s="181" t="s">
        <v>84</v>
      </c>
      <c r="AV156" s="12" t="s">
        <v>86</v>
      </c>
      <c r="AW156" s="12" t="s">
        <v>34</v>
      </c>
      <c r="AX156" s="12" t="s">
        <v>77</v>
      </c>
      <c r="AY156" s="181" t="s">
        <v>158</v>
      </c>
    </row>
    <row r="157" s="13" customFormat="1">
      <c r="A157" s="13"/>
      <c r="B157" s="188"/>
      <c r="C157" s="13"/>
      <c r="D157" s="180" t="s">
        <v>164</v>
      </c>
      <c r="E157" s="189" t="s">
        <v>1</v>
      </c>
      <c r="F157" s="190" t="s">
        <v>166</v>
      </c>
      <c r="G157" s="13"/>
      <c r="H157" s="191">
        <v>42</v>
      </c>
      <c r="I157" s="192"/>
      <c r="J157" s="13"/>
      <c r="K157" s="13"/>
      <c r="L157" s="188"/>
      <c r="M157" s="193"/>
      <c r="N157" s="194"/>
      <c r="O157" s="194"/>
      <c r="P157" s="194"/>
      <c r="Q157" s="194"/>
      <c r="R157" s="194"/>
      <c r="S157" s="194"/>
      <c r="T157" s="19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9" t="s">
        <v>164</v>
      </c>
      <c r="AU157" s="189" t="s">
        <v>84</v>
      </c>
      <c r="AV157" s="13" t="s">
        <v>163</v>
      </c>
      <c r="AW157" s="13" t="s">
        <v>34</v>
      </c>
      <c r="AX157" s="13" t="s">
        <v>84</v>
      </c>
      <c r="AY157" s="189" t="s">
        <v>158</v>
      </c>
    </row>
    <row r="158" s="2" customFormat="1" ht="21.75" customHeight="1">
      <c r="A158" s="36"/>
      <c r="B158" s="164"/>
      <c r="C158" s="165" t="s">
        <v>199</v>
      </c>
      <c r="D158" s="165" t="s">
        <v>159</v>
      </c>
      <c r="E158" s="166" t="s">
        <v>1259</v>
      </c>
      <c r="F158" s="167" t="s">
        <v>1260</v>
      </c>
      <c r="G158" s="168" t="s">
        <v>247</v>
      </c>
      <c r="H158" s="169">
        <v>2.1000000000000001</v>
      </c>
      <c r="I158" s="170"/>
      <c r="J158" s="171">
        <f>ROUND(I158*H158,2)</f>
        <v>0</v>
      </c>
      <c r="K158" s="172"/>
      <c r="L158" s="37"/>
      <c r="M158" s="173" t="s">
        <v>1</v>
      </c>
      <c r="N158" s="174" t="s">
        <v>42</v>
      </c>
      <c r="O158" s="75"/>
      <c r="P158" s="175">
        <f>O158*H158</f>
        <v>0</v>
      </c>
      <c r="Q158" s="175">
        <v>0</v>
      </c>
      <c r="R158" s="175">
        <f>Q158*H158</f>
        <v>0</v>
      </c>
      <c r="S158" s="175">
        <v>0</v>
      </c>
      <c r="T158" s="17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77" t="s">
        <v>163</v>
      </c>
      <c r="AT158" s="177" t="s">
        <v>159</v>
      </c>
      <c r="AU158" s="177" t="s">
        <v>84</v>
      </c>
      <c r="AY158" s="17" t="s">
        <v>158</v>
      </c>
      <c r="BE158" s="178">
        <f>IF(N158="základní",J158,0)</f>
        <v>0</v>
      </c>
      <c r="BF158" s="178">
        <f>IF(N158="snížená",J158,0)</f>
        <v>0</v>
      </c>
      <c r="BG158" s="178">
        <f>IF(N158="zákl. přenesená",J158,0)</f>
        <v>0</v>
      </c>
      <c r="BH158" s="178">
        <f>IF(N158="sníž. přenesená",J158,0)</f>
        <v>0</v>
      </c>
      <c r="BI158" s="178">
        <f>IF(N158="nulová",J158,0)</f>
        <v>0</v>
      </c>
      <c r="BJ158" s="17" t="s">
        <v>84</v>
      </c>
      <c r="BK158" s="178">
        <f>ROUND(I158*H158,2)</f>
        <v>0</v>
      </c>
      <c r="BL158" s="17" t="s">
        <v>163</v>
      </c>
      <c r="BM158" s="177" t="s">
        <v>248</v>
      </c>
    </row>
    <row r="159" s="12" customFormat="1">
      <c r="A159" s="12"/>
      <c r="B159" s="179"/>
      <c r="C159" s="12"/>
      <c r="D159" s="180" t="s">
        <v>164</v>
      </c>
      <c r="E159" s="181" t="s">
        <v>1</v>
      </c>
      <c r="F159" s="182" t="s">
        <v>1261</v>
      </c>
      <c r="G159" s="12"/>
      <c r="H159" s="183">
        <v>2.1000000000000001</v>
      </c>
      <c r="I159" s="184"/>
      <c r="J159" s="12"/>
      <c r="K159" s="12"/>
      <c r="L159" s="179"/>
      <c r="M159" s="185"/>
      <c r="N159" s="186"/>
      <c r="O159" s="186"/>
      <c r="P159" s="186"/>
      <c r="Q159" s="186"/>
      <c r="R159" s="186"/>
      <c r="S159" s="186"/>
      <c r="T159" s="187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T159" s="181" t="s">
        <v>164</v>
      </c>
      <c r="AU159" s="181" t="s">
        <v>84</v>
      </c>
      <c r="AV159" s="12" t="s">
        <v>86</v>
      </c>
      <c r="AW159" s="12" t="s">
        <v>34</v>
      </c>
      <c r="AX159" s="12" t="s">
        <v>77</v>
      </c>
      <c r="AY159" s="181" t="s">
        <v>158</v>
      </c>
    </row>
    <row r="160" s="13" customFormat="1">
      <c r="A160" s="13"/>
      <c r="B160" s="188"/>
      <c r="C160" s="13"/>
      <c r="D160" s="180" t="s">
        <v>164</v>
      </c>
      <c r="E160" s="189" t="s">
        <v>1</v>
      </c>
      <c r="F160" s="190" t="s">
        <v>166</v>
      </c>
      <c r="G160" s="13"/>
      <c r="H160" s="191">
        <v>2.1000000000000001</v>
      </c>
      <c r="I160" s="192"/>
      <c r="J160" s="13"/>
      <c r="K160" s="13"/>
      <c r="L160" s="188"/>
      <c r="M160" s="193"/>
      <c r="N160" s="194"/>
      <c r="O160" s="194"/>
      <c r="P160" s="194"/>
      <c r="Q160" s="194"/>
      <c r="R160" s="194"/>
      <c r="S160" s="194"/>
      <c r="T160" s="19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9" t="s">
        <v>164</v>
      </c>
      <c r="AU160" s="189" t="s">
        <v>84</v>
      </c>
      <c r="AV160" s="13" t="s">
        <v>163</v>
      </c>
      <c r="AW160" s="13" t="s">
        <v>34</v>
      </c>
      <c r="AX160" s="13" t="s">
        <v>84</v>
      </c>
      <c r="AY160" s="189" t="s">
        <v>158</v>
      </c>
    </row>
    <row r="161" s="2" customFormat="1" ht="16.5" customHeight="1">
      <c r="A161" s="36"/>
      <c r="B161" s="164"/>
      <c r="C161" s="165" t="s">
        <v>7</v>
      </c>
      <c r="D161" s="165" t="s">
        <v>159</v>
      </c>
      <c r="E161" s="166" t="s">
        <v>1262</v>
      </c>
      <c r="F161" s="167" t="s">
        <v>1263</v>
      </c>
      <c r="G161" s="168" t="s">
        <v>233</v>
      </c>
      <c r="H161" s="169">
        <v>0.088999999999999996</v>
      </c>
      <c r="I161" s="170"/>
      <c r="J161" s="171">
        <f>ROUND(I161*H161,2)</f>
        <v>0</v>
      </c>
      <c r="K161" s="172"/>
      <c r="L161" s="37"/>
      <c r="M161" s="173" t="s">
        <v>1</v>
      </c>
      <c r="N161" s="174" t="s">
        <v>42</v>
      </c>
      <c r="O161" s="75"/>
      <c r="P161" s="175">
        <f>O161*H161</f>
        <v>0</v>
      </c>
      <c r="Q161" s="175">
        <v>0</v>
      </c>
      <c r="R161" s="175">
        <f>Q161*H161</f>
        <v>0</v>
      </c>
      <c r="S161" s="175">
        <v>0</v>
      </c>
      <c r="T161" s="17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77" t="s">
        <v>163</v>
      </c>
      <c r="AT161" s="177" t="s">
        <v>159</v>
      </c>
      <c r="AU161" s="177" t="s">
        <v>84</v>
      </c>
      <c r="AY161" s="17" t="s">
        <v>158</v>
      </c>
      <c r="BE161" s="178">
        <f>IF(N161="základní",J161,0)</f>
        <v>0</v>
      </c>
      <c r="BF161" s="178">
        <f>IF(N161="snížená",J161,0)</f>
        <v>0</v>
      </c>
      <c r="BG161" s="178">
        <f>IF(N161="zákl. přenesená",J161,0)</f>
        <v>0</v>
      </c>
      <c r="BH161" s="178">
        <f>IF(N161="sníž. přenesená",J161,0)</f>
        <v>0</v>
      </c>
      <c r="BI161" s="178">
        <f>IF(N161="nulová",J161,0)</f>
        <v>0</v>
      </c>
      <c r="BJ161" s="17" t="s">
        <v>84</v>
      </c>
      <c r="BK161" s="178">
        <f>ROUND(I161*H161,2)</f>
        <v>0</v>
      </c>
      <c r="BL161" s="17" t="s">
        <v>163</v>
      </c>
      <c r="BM161" s="177" t="s">
        <v>253</v>
      </c>
    </row>
    <row r="162" s="11" customFormat="1" ht="25.92" customHeight="1">
      <c r="A162" s="11"/>
      <c r="B162" s="153"/>
      <c r="C162" s="11"/>
      <c r="D162" s="154" t="s">
        <v>76</v>
      </c>
      <c r="E162" s="155" t="s">
        <v>866</v>
      </c>
      <c r="F162" s="155" t="s">
        <v>1264</v>
      </c>
      <c r="G162" s="11"/>
      <c r="H162" s="11"/>
      <c r="I162" s="156"/>
      <c r="J162" s="157">
        <f>BK162</f>
        <v>0</v>
      </c>
      <c r="K162" s="11"/>
      <c r="L162" s="153"/>
      <c r="M162" s="158"/>
      <c r="N162" s="159"/>
      <c r="O162" s="159"/>
      <c r="P162" s="160">
        <f>SUM(P163:P181)</f>
        <v>0</v>
      </c>
      <c r="Q162" s="159"/>
      <c r="R162" s="160">
        <f>SUM(R163:R181)</f>
        <v>0</v>
      </c>
      <c r="S162" s="159"/>
      <c r="T162" s="161">
        <f>SUM(T163:T181)</f>
        <v>0</v>
      </c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R162" s="154" t="s">
        <v>84</v>
      </c>
      <c r="AT162" s="162" t="s">
        <v>76</v>
      </c>
      <c r="AU162" s="162" t="s">
        <v>77</v>
      </c>
      <c r="AY162" s="154" t="s">
        <v>158</v>
      </c>
      <c r="BK162" s="163">
        <f>SUM(BK163:BK181)</f>
        <v>0</v>
      </c>
    </row>
    <row r="163" s="2" customFormat="1" ht="16.5" customHeight="1">
      <c r="A163" s="36"/>
      <c r="B163" s="164"/>
      <c r="C163" s="165" t="s">
        <v>204</v>
      </c>
      <c r="D163" s="165" t="s">
        <v>159</v>
      </c>
      <c r="E163" s="166" t="s">
        <v>1265</v>
      </c>
      <c r="F163" s="167" t="s">
        <v>1266</v>
      </c>
      <c r="G163" s="168" t="s">
        <v>252</v>
      </c>
      <c r="H163" s="169">
        <v>1</v>
      </c>
      <c r="I163" s="170"/>
      <c r="J163" s="171">
        <f>ROUND(I163*H163,2)</f>
        <v>0</v>
      </c>
      <c r="K163" s="172"/>
      <c r="L163" s="37"/>
      <c r="M163" s="173" t="s">
        <v>1</v>
      </c>
      <c r="N163" s="174" t="s">
        <v>42</v>
      </c>
      <c r="O163" s="75"/>
      <c r="P163" s="175">
        <f>O163*H163</f>
        <v>0</v>
      </c>
      <c r="Q163" s="175">
        <v>0</v>
      </c>
      <c r="R163" s="175">
        <f>Q163*H163</f>
        <v>0</v>
      </c>
      <c r="S163" s="175">
        <v>0</v>
      </c>
      <c r="T163" s="176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77" t="s">
        <v>163</v>
      </c>
      <c r="AT163" s="177" t="s">
        <v>159</v>
      </c>
      <c r="AU163" s="177" t="s">
        <v>84</v>
      </c>
      <c r="AY163" s="17" t="s">
        <v>158</v>
      </c>
      <c r="BE163" s="178">
        <f>IF(N163="základní",J163,0)</f>
        <v>0</v>
      </c>
      <c r="BF163" s="178">
        <f>IF(N163="snížená",J163,0)</f>
        <v>0</v>
      </c>
      <c r="BG163" s="178">
        <f>IF(N163="zákl. přenesená",J163,0)</f>
        <v>0</v>
      </c>
      <c r="BH163" s="178">
        <f>IF(N163="sníž. přenesená",J163,0)</f>
        <v>0</v>
      </c>
      <c r="BI163" s="178">
        <f>IF(N163="nulová",J163,0)</f>
        <v>0</v>
      </c>
      <c r="BJ163" s="17" t="s">
        <v>84</v>
      </c>
      <c r="BK163" s="178">
        <f>ROUND(I163*H163,2)</f>
        <v>0</v>
      </c>
      <c r="BL163" s="17" t="s">
        <v>163</v>
      </c>
      <c r="BM163" s="177" t="s">
        <v>258</v>
      </c>
    </row>
    <row r="164" s="2" customFormat="1" ht="16.5" customHeight="1">
      <c r="A164" s="36"/>
      <c r="B164" s="164"/>
      <c r="C164" s="165" t="s">
        <v>260</v>
      </c>
      <c r="D164" s="165" t="s">
        <v>159</v>
      </c>
      <c r="E164" s="166" t="s">
        <v>1267</v>
      </c>
      <c r="F164" s="167" t="s">
        <v>1268</v>
      </c>
      <c r="G164" s="168" t="s">
        <v>252</v>
      </c>
      <c r="H164" s="169">
        <v>1</v>
      </c>
      <c r="I164" s="170"/>
      <c r="J164" s="171">
        <f>ROUND(I164*H164,2)</f>
        <v>0</v>
      </c>
      <c r="K164" s="172"/>
      <c r="L164" s="37"/>
      <c r="M164" s="173" t="s">
        <v>1</v>
      </c>
      <c r="N164" s="174" t="s">
        <v>42</v>
      </c>
      <c r="O164" s="75"/>
      <c r="P164" s="175">
        <f>O164*H164</f>
        <v>0</v>
      </c>
      <c r="Q164" s="175">
        <v>0</v>
      </c>
      <c r="R164" s="175">
        <f>Q164*H164</f>
        <v>0</v>
      </c>
      <c r="S164" s="175">
        <v>0</v>
      </c>
      <c r="T164" s="176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77" t="s">
        <v>163</v>
      </c>
      <c r="AT164" s="177" t="s">
        <v>159</v>
      </c>
      <c r="AU164" s="177" t="s">
        <v>84</v>
      </c>
      <c r="AY164" s="17" t="s">
        <v>158</v>
      </c>
      <c r="BE164" s="178">
        <f>IF(N164="základní",J164,0)</f>
        <v>0</v>
      </c>
      <c r="BF164" s="178">
        <f>IF(N164="snížená",J164,0)</f>
        <v>0</v>
      </c>
      <c r="BG164" s="178">
        <f>IF(N164="zákl. přenesená",J164,0)</f>
        <v>0</v>
      </c>
      <c r="BH164" s="178">
        <f>IF(N164="sníž. přenesená",J164,0)</f>
        <v>0</v>
      </c>
      <c r="BI164" s="178">
        <f>IF(N164="nulová",J164,0)</f>
        <v>0</v>
      </c>
      <c r="BJ164" s="17" t="s">
        <v>84</v>
      </c>
      <c r="BK164" s="178">
        <f>ROUND(I164*H164,2)</f>
        <v>0</v>
      </c>
      <c r="BL164" s="17" t="s">
        <v>163</v>
      </c>
      <c r="BM164" s="177" t="s">
        <v>263</v>
      </c>
    </row>
    <row r="165" s="2" customFormat="1" ht="16.5" customHeight="1">
      <c r="A165" s="36"/>
      <c r="B165" s="164"/>
      <c r="C165" s="165" t="s">
        <v>208</v>
      </c>
      <c r="D165" s="165" t="s">
        <v>159</v>
      </c>
      <c r="E165" s="166" t="s">
        <v>1269</v>
      </c>
      <c r="F165" s="167" t="s">
        <v>1270</v>
      </c>
      <c r="G165" s="168" t="s">
        <v>252</v>
      </c>
      <c r="H165" s="169">
        <v>1</v>
      </c>
      <c r="I165" s="170"/>
      <c r="J165" s="171">
        <f>ROUND(I165*H165,2)</f>
        <v>0</v>
      </c>
      <c r="K165" s="172"/>
      <c r="L165" s="37"/>
      <c r="M165" s="173" t="s">
        <v>1</v>
      </c>
      <c r="N165" s="174" t="s">
        <v>42</v>
      </c>
      <c r="O165" s="75"/>
      <c r="P165" s="175">
        <f>O165*H165</f>
        <v>0</v>
      </c>
      <c r="Q165" s="175">
        <v>0</v>
      </c>
      <c r="R165" s="175">
        <f>Q165*H165</f>
        <v>0</v>
      </c>
      <c r="S165" s="175">
        <v>0</v>
      </c>
      <c r="T165" s="176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77" t="s">
        <v>163</v>
      </c>
      <c r="AT165" s="177" t="s">
        <v>159</v>
      </c>
      <c r="AU165" s="177" t="s">
        <v>84</v>
      </c>
      <c r="AY165" s="17" t="s">
        <v>158</v>
      </c>
      <c r="BE165" s="178">
        <f>IF(N165="základní",J165,0)</f>
        <v>0</v>
      </c>
      <c r="BF165" s="178">
        <f>IF(N165="snížená",J165,0)</f>
        <v>0</v>
      </c>
      <c r="BG165" s="178">
        <f>IF(N165="zákl. přenesená",J165,0)</f>
        <v>0</v>
      </c>
      <c r="BH165" s="178">
        <f>IF(N165="sníž. přenesená",J165,0)</f>
        <v>0</v>
      </c>
      <c r="BI165" s="178">
        <f>IF(N165="nulová",J165,0)</f>
        <v>0</v>
      </c>
      <c r="BJ165" s="17" t="s">
        <v>84</v>
      </c>
      <c r="BK165" s="178">
        <f>ROUND(I165*H165,2)</f>
        <v>0</v>
      </c>
      <c r="BL165" s="17" t="s">
        <v>163</v>
      </c>
      <c r="BM165" s="177" t="s">
        <v>266</v>
      </c>
    </row>
    <row r="166" s="2" customFormat="1" ht="16.5" customHeight="1">
      <c r="A166" s="36"/>
      <c r="B166" s="164"/>
      <c r="C166" s="165" t="s">
        <v>268</v>
      </c>
      <c r="D166" s="165" t="s">
        <v>159</v>
      </c>
      <c r="E166" s="166" t="s">
        <v>1122</v>
      </c>
      <c r="F166" s="167" t="s">
        <v>1123</v>
      </c>
      <c r="G166" s="168" t="s">
        <v>252</v>
      </c>
      <c r="H166" s="169">
        <v>1</v>
      </c>
      <c r="I166" s="170"/>
      <c r="J166" s="171">
        <f>ROUND(I166*H166,2)</f>
        <v>0</v>
      </c>
      <c r="K166" s="172"/>
      <c r="L166" s="37"/>
      <c r="M166" s="173" t="s">
        <v>1</v>
      </c>
      <c r="N166" s="174" t="s">
        <v>42</v>
      </c>
      <c r="O166" s="75"/>
      <c r="P166" s="175">
        <f>O166*H166</f>
        <v>0</v>
      </c>
      <c r="Q166" s="175">
        <v>0</v>
      </c>
      <c r="R166" s="175">
        <f>Q166*H166</f>
        <v>0</v>
      </c>
      <c r="S166" s="175">
        <v>0</v>
      </c>
      <c r="T166" s="176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77" t="s">
        <v>163</v>
      </c>
      <c r="AT166" s="177" t="s">
        <v>159</v>
      </c>
      <c r="AU166" s="177" t="s">
        <v>84</v>
      </c>
      <c r="AY166" s="17" t="s">
        <v>158</v>
      </c>
      <c r="BE166" s="178">
        <f>IF(N166="základní",J166,0)</f>
        <v>0</v>
      </c>
      <c r="BF166" s="178">
        <f>IF(N166="snížená",J166,0)</f>
        <v>0</v>
      </c>
      <c r="BG166" s="178">
        <f>IF(N166="zákl. přenesená",J166,0)</f>
        <v>0</v>
      </c>
      <c r="BH166" s="178">
        <f>IF(N166="sníž. přenesená",J166,0)</f>
        <v>0</v>
      </c>
      <c r="BI166" s="178">
        <f>IF(N166="nulová",J166,0)</f>
        <v>0</v>
      </c>
      <c r="BJ166" s="17" t="s">
        <v>84</v>
      </c>
      <c r="BK166" s="178">
        <f>ROUND(I166*H166,2)</f>
        <v>0</v>
      </c>
      <c r="BL166" s="17" t="s">
        <v>163</v>
      </c>
      <c r="BM166" s="177" t="s">
        <v>271</v>
      </c>
    </row>
    <row r="167" s="2" customFormat="1" ht="16.5" customHeight="1">
      <c r="A167" s="36"/>
      <c r="B167" s="164"/>
      <c r="C167" s="165" t="s">
        <v>213</v>
      </c>
      <c r="D167" s="165" t="s">
        <v>159</v>
      </c>
      <c r="E167" s="166" t="s">
        <v>1271</v>
      </c>
      <c r="F167" s="167" t="s">
        <v>1272</v>
      </c>
      <c r="G167" s="168" t="s">
        <v>252</v>
      </c>
      <c r="H167" s="169">
        <v>1</v>
      </c>
      <c r="I167" s="170"/>
      <c r="J167" s="171">
        <f>ROUND(I167*H167,2)</f>
        <v>0</v>
      </c>
      <c r="K167" s="172"/>
      <c r="L167" s="37"/>
      <c r="M167" s="173" t="s">
        <v>1</v>
      </c>
      <c r="N167" s="174" t="s">
        <v>42</v>
      </c>
      <c r="O167" s="75"/>
      <c r="P167" s="175">
        <f>O167*H167</f>
        <v>0</v>
      </c>
      <c r="Q167" s="175">
        <v>0</v>
      </c>
      <c r="R167" s="175">
        <f>Q167*H167</f>
        <v>0</v>
      </c>
      <c r="S167" s="175">
        <v>0</v>
      </c>
      <c r="T167" s="17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77" t="s">
        <v>163</v>
      </c>
      <c r="AT167" s="177" t="s">
        <v>159</v>
      </c>
      <c r="AU167" s="177" t="s">
        <v>84</v>
      </c>
      <c r="AY167" s="17" t="s">
        <v>158</v>
      </c>
      <c r="BE167" s="178">
        <f>IF(N167="základní",J167,0)</f>
        <v>0</v>
      </c>
      <c r="BF167" s="178">
        <f>IF(N167="snížená",J167,0)</f>
        <v>0</v>
      </c>
      <c r="BG167" s="178">
        <f>IF(N167="zákl. přenesená",J167,0)</f>
        <v>0</v>
      </c>
      <c r="BH167" s="178">
        <f>IF(N167="sníž. přenesená",J167,0)</f>
        <v>0</v>
      </c>
      <c r="BI167" s="178">
        <f>IF(N167="nulová",J167,0)</f>
        <v>0</v>
      </c>
      <c r="BJ167" s="17" t="s">
        <v>84</v>
      </c>
      <c r="BK167" s="178">
        <f>ROUND(I167*H167,2)</f>
        <v>0</v>
      </c>
      <c r="BL167" s="17" t="s">
        <v>163</v>
      </c>
      <c r="BM167" s="177" t="s">
        <v>277</v>
      </c>
    </row>
    <row r="168" s="2" customFormat="1" ht="16.5" customHeight="1">
      <c r="A168" s="36"/>
      <c r="B168" s="164"/>
      <c r="C168" s="165" t="s">
        <v>279</v>
      </c>
      <c r="D168" s="165" t="s">
        <v>159</v>
      </c>
      <c r="E168" s="166" t="s">
        <v>1273</v>
      </c>
      <c r="F168" s="167" t="s">
        <v>1274</v>
      </c>
      <c r="G168" s="168" t="s">
        <v>252</v>
      </c>
      <c r="H168" s="169">
        <v>1</v>
      </c>
      <c r="I168" s="170"/>
      <c r="J168" s="171">
        <f>ROUND(I168*H168,2)</f>
        <v>0</v>
      </c>
      <c r="K168" s="172"/>
      <c r="L168" s="37"/>
      <c r="M168" s="173" t="s">
        <v>1</v>
      </c>
      <c r="N168" s="174" t="s">
        <v>42</v>
      </c>
      <c r="O168" s="75"/>
      <c r="P168" s="175">
        <f>O168*H168</f>
        <v>0</v>
      </c>
      <c r="Q168" s="175">
        <v>0</v>
      </c>
      <c r="R168" s="175">
        <f>Q168*H168</f>
        <v>0</v>
      </c>
      <c r="S168" s="175">
        <v>0</v>
      </c>
      <c r="T168" s="176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77" t="s">
        <v>163</v>
      </c>
      <c r="AT168" s="177" t="s">
        <v>159</v>
      </c>
      <c r="AU168" s="177" t="s">
        <v>84</v>
      </c>
      <c r="AY168" s="17" t="s">
        <v>158</v>
      </c>
      <c r="BE168" s="178">
        <f>IF(N168="základní",J168,0)</f>
        <v>0</v>
      </c>
      <c r="BF168" s="178">
        <f>IF(N168="snížená",J168,0)</f>
        <v>0</v>
      </c>
      <c r="BG168" s="178">
        <f>IF(N168="zákl. přenesená",J168,0)</f>
        <v>0</v>
      </c>
      <c r="BH168" s="178">
        <f>IF(N168="sníž. přenesená",J168,0)</f>
        <v>0</v>
      </c>
      <c r="BI168" s="178">
        <f>IF(N168="nulová",J168,0)</f>
        <v>0</v>
      </c>
      <c r="BJ168" s="17" t="s">
        <v>84</v>
      </c>
      <c r="BK168" s="178">
        <f>ROUND(I168*H168,2)</f>
        <v>0</v>
      </c>
      <c r="BL168" s="17" t="s">
        <v>163</v>
      </c>
      <c r="BM168" s="177" t="s">
        <v>282</v>
      </c>
    </row>
    <row r="169" s="2" customFormat="1" ht="16.5" customHeight="1">
      <c r="A169" s="36"/>
      <c r="B169" s="164"/>
      <c r="C169" s="165" t="s">
        <v>218</v>
      </c>
      <c r="D169" s="165" t="s">
        <v>159</v>
      </c>
      <c r="E169" s="166" t="s">
        <v>1275</v>
      </c>
      <c r="F169" s="167" t="s">
        <v>1276</v>
      </c>
      <c r="G169" s="168" t="s">
        <v>252</v>
      </c>
      <c r="H169" s="169">
        <v>12</v>
      </c>
      <c r="I169" s="170"/>
      <c r="J169" s="171">
        <f>ROUND(I169*H169,2)</f>
        <v>0</v>
      </c>
      <c r="K169" s="172"/>
      <c r="L169" s="37"/>
      <c r="M169" s="173" t="s">
        <v>1</v>
      </c>
      <c r="N169" s="174" t="s">
        <v>42</v>
      </c>
      <c r="O169" s="75"/>
      <c r="P169" s="175">
        <f>O169*H169</f>
        <v>0</v>
      </c>
      <c r="Q169" s="175">
        <v>0</v>
      </c>
      <c r="R169" s="175">
        <f>Q169*H169</f>
        <v>0</v>
      </c>
      <c r="S169" s="175">
        <v>0</v>
      </c>
      <c r="T169" s="176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77" t="s">
        <v>163</v>
      </c>
      <c r="AT169" s="177" t="s">
        <v>159</v>
      </c>
      <c r="AU169" s="177" t="s">
        <v>84</v>
      </c>
      <c r="AY169" s="17" t="s">
        <v>158</v>
      </c>
      <c r="BE169" s="178">
        <f>IF(N169="základní",J169,0)</f>
        <v>0</v>
      </c>
      <c r="BF169" s="178">
        <f>IF(N169="snížená",J169,0)</f>
        <v>0</v>
      </c>
      <c r="BG169" s="178">
        <f>IF(N169="zákl. přenesená",J169,0)</f>
        <v>0</v>
      </c>
      <c r="BH169" s="178">
        <f>IF(N169="sníž. přenesená",J169,0)</f>
        <v>0</v>
      </c>
      <c r="BI169" s="178">
        <f>IF(N169="nulová",J169,0)</f>
        <v>0</v>
      </c>
      <c r="BJ169" s="17" t="s">
        <v>84</v>
      </c>
      <c r="BK169" s="178">
        <f>ROUND(I169*H169,2)</f>
        <v>0</v>
      </c>
      <c r="BL169" s="17" t="s">
        <v>163</v>
      </c>
      <c r="BM169" s="177" t="s">
        <v>288</v>
      </c>
    </row>
    <row r="170" s="2" customFormat="1" ht="16.5" customHeight="1">
      <c r="A170" s="36"/>
      <c r="B170" s="164"/>
      <c r="C170" s="165" t="s">
        <v>290</v>
      </c>
      <c r="D170" s="165" t="s">
        <v>159</v>
      </c>
      <c r="E170" s="166" t="s">
        <v>1277</v>
      </c>
      <c r="F170" s="167" t="s">
        <v>1278</v>
      </c>
      <c r="G170" s="168" t="s">
        <v>252</v>
      </c>
      <c r="H170" s="169">
        <v>2</v>
      </c>
      <c r="I170" s="170"/>
      <c r="J170" s="171">
        <f>ROUND(I170*H170,2)</f>
        <v>0</v>
      </c>
      <c r="K170" s="172"/>
      <c r="L170" s="37"/>
      <c r="M170" s="173" t="s">
        <v>1</v>
      </c>
      <c r="N170" s="174" t="s">
        <v>42</v>
      </c>
      <c r="O170" s="75"/>
      <c r="P170" s="175">
        <f>O170*H170</f>
        <v>0</v>
      </c>
      <c r="Q170" s="175">
        <v>0</v>
      </c>
      <c r="R170" s="175">
        <f>Q170*H170</f>
        <v>0</v>
      </c>
      <c r="S170" s="175">
        <v>0</v>
      </c>
      <c r="T170" s="176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77" t="s">
        <v>163</v>
      </c>
      <c r="AT170" s="177" t="s">
        <v>159</v>
      </c>
      <c r="AU170" s="177" t="s">
        <v>84</v>
      </c>
      <c r="AY170" s="17" t="s">
        <v>158</v>
      </c>
      <c r="BE170" s="178">
        <f>IF(N170="základní",J170,0)</f>
        <v>0</v>
      </c>
      <c r="BF170" s="178">
        <f>IF(N170="snížená",J170,0)</f>
        <v>0</v>
      </c>
      <c r="BG170" s="178">
        <f>IF(N170="zákl. přenesená",J170,0)</f>
        <v>0</v>
      </c>
      <c r="BH170" s="178">
        <f>IF(N170="sníž. přenesená",J170,0)</f>
        <v>0</v>
      </c>
      <c r="BI170" s="178">
        <f>IF(N170="nulová",J170,0)</f>
        <v>0</v>
      </c>
      <c r="BJ170" s="17" t="s">
        <v>84</v>
      </c>
      <c r="BK170" s="178">
        <f>ROUND(I170*H170,2)</f>
        <v>0</v>
      </c>
      <c r="BL170" s="17" t="s">
        <v>163</v>
      </c>
      <c r="BM170" s="177" t="s">
        <v>293</v>
      </c>
    </row>
    <row r="171" s="2" customFormat="1" ht="16.5" customHeight="1">
      <c r="A171" s="36"/>
      <c r="B171" s="164"/>
      <c r="C171" s="165" t="s">
        <v>223</v>
      </c>
      <c r="D171" s="165" t="s">
        <v>159</v>
      </c>
      <c r="E171" s="166" t="s">
        <v>1279</v>
      </c>
      <c r="F171" s="167" t="s">
        <v>1280</v>
      </c>
      <c r="G171" s="168" t="s">
        <v>252</v>
      </c>
      <c r="H171" s="169">
        <v>4</v>
      </c>
      <c r="I171" s="170"/>
      <c r="J171" s="171">
        <f>ROUND(I171*H171,2)</f>
        <v>0</v>
      </c>
      <c r="K171" s="172"/>
      <c r="L171" s="37"/>
      <c r="M171" s="173" t="s">
        <v>1</v>
      </c>
      <c r="N171" s="174" t="s">
        <v>42</v>
      </c>
      <c r="O171" s="75"/>
      <c r="P171" s="175">
        <f>O171*H171</f>
        <v>0</v>
      </c>
      <c r="Q171" s="175">
        <v>0</v>
      </c>
      <c r="R171" s="175">
        <f>Q171*H171</f>
        <v>0</v>
      </c>
      <c r="S171" s="175">
        <v>0</v>
      </c>
      <c r="T171" s="176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77" t="s">
        <v>163</v>
      </c>
      <c r="AT171" s="177" t="s">
        <v>159</v>
      </c>
      <c r="AU171" s="177" t="s">
        <v>84</v>
      </c>
      <c r="AY171" s="17" t="s">
        <v>158</v>
      </c>
      <c r="BE171" s="178">
        <f>IF(N171="základní",J171,0)</f>
        <v>0</v>
      </c>
      <c r="BF171" s="178">
        <f>IF(N171="snížená",J171,0)</f>
        <v>0</v>
      </c>
      <c r="BG171" s="178">
        <f>IF(N171="zákl. přenesená",J171,0)</f>
        <v>0</v>
      </c>
      <c r="BH171" s="178">
        <f>IF(N171="sníž. přenesená",J171,0)</f>
        <v>0</v>
      </c>
      <c r="BI171" s="178">
        <f>IF(N171="nulová",J171,0)</f>
        <v>0</v>
      </c>
      <c r="BJ171" s="17" t="s">
        <v>84</v>
      </c>
      <c r="BK171" s="178">
        <f>ROUND(I171*H171,2)</f>
        <v>0</v>
      </c>
      <c r="BL171" s="17" t="s">
        <v>163</v>
      </c>
      <c r="BM171" s="177" t="s">
        <v>296</v>
      </c>
    </row>
    <row r="172" s="2" customFormat="1" ht="16.5" customHeight="1">
      <c r="A172" s="36"/>
      <c r="B172" s="164"/>
      <c r="C172" s="165" t="s">
        <v>300</v>
      </c>
      <c r="D172" s="165" t="s">
        <v>159</v>
      </c>
      <c r="E172" s="166" t="s">
        <v>1281</v>
      </c>
      <c r="F172" s="167" t="s">
        <v>1282</v>
      </c>
      <c r="G172" s="168" t="s">
        <v>252</v>
      </c>
      <c r="H172" s="169">
        <v>2</v>
      </c>
      <c r="I172" s="170"/>
      <c r="J172" s="171">
        <f>ROUND(I172*H172,2)</f>
        <v>0</v>
      </c>
      <c r="K172" s="172"/>
      <c r="L172" s="37"/>
      <c r="M172" s="173" t="s">
        <v>1</v>
      </c>
      <c r="N172" s="174" t="s">
        <v>42</v>
      </c>
      <c r="O172" s="75"/>
      <c r="P172" s="175">
        <f>O172*H172</f>
        <v>0</v>
      </c>
      <c r="Q172" s="175">
        <v>0</v>
      </c>
      <c r="R172" s="175">
        <f>Q172*H172</f>
        <v>0</v>
      </c>
      <c r="S172" s="175">
        <v>0</v>
      </c>
      <c r="T172" s="176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77" t="s">
        <v>163</v>
      </c>
      <c r="AT172" s="177" t="s">
        <v>159</v>
      </c>
      <c r="AU172" s="177" t="s">
        <v>84</v>
      </c>
      <c r="AY172" s="17" t="s">
        <v>158</v>
      </c>
      <c r="BE172" s="178">
        <f>IF(N172="základní",J172,0)</f>
        <v>0</v>
      </c>
      <c r="BF172" s="178">
        <f>IF(N172="snížená",J172,0)</f>
        <v>0</v>
      </c>
      <c r="BG172" s="178">
        <f>IF(N172="zákl. přenesená",J172,0)</f>
        <v>0</v>
      </c>
      <c r="BH172" s="178">
        <f>IF(N172="sníž. přenesená",J172,0)</f>
        <v>0</v>
      </c>
      <c r="BI172" s="178">
        <f>IF(N172="nulová",J172,0)</f>
        <v>0</v>
      </c>
      <c r="BJ172" s="17" t="s">
        <v>84</v>
      </c>
      <c r="BK172" s="178">
        <f>ROUND(I172*H172,2)</f>
        <v>0</v>
      </c>
      <c r="BL172" s="17" t="s">
        <v>163</v>
      </c>
      <c r="BM172" s="177" t="s">
        <v>273</v>
      </c>
    </row>
    <row r="173" s="2" customFormat="1" ht="21.75" customHeight="1">
      <c r="A173" s="36"/>
      <c r="B173" s="164"/>
      <c r="C173" s="165" t="s">
        <v>228</v>
      </c>
      <c r="D173" s="165" t="s">
        <v>159</v>
      </c>
      <c r="E173" s="166" t="s">
        <v>1283</v>
      </c>
      <c r="F173" s="167" t="s">
        <v>1284</v>
      </c>
      <c r="G173" s="168" t="s">
        <v>252</v>
      </c>
      <c r="H173" s="169">
        <v>5</v>
      </c>
      <c r="I173" s="170"/>
      <c r="J173" s="171">
        <f>ROUND(I173*H173,2)</f>
        <v>0</v>
      </c>
      <c r="K173" s="172"/>
      <c r="L173" s="37"/>
      <c r="M173" s="173" t="s">
        <v>1</v>
      </c>
      <c r="N173" s="174" t="s">
        <v>42</v>
      </c>
      <c r="O173" s="75"/>
      <c r="P173" s="175">
        <f>O173*H173</f>
        <v>0</v>
      </c>
      <c r="Q173" s="175">
        <v>0</v>
      </c>
      <c r="R173" s="175">
        <f>Q173*H173</f>
        <v>0</v>
      </c>
      <c r="S173" s="175">
        <v>0</v>
      </c>
      <c r="T173" s="176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77" t="s">
        <v>163</v>
      </c>
      <c r="AT173" s="177" t="s">
        <v>159</v>
      </c>
      <c r="AU173" s="177" t="s">
        <v>84</v>
      </c>
      <c r="AY173" s="17" t="s">
        <v>158</v>
      </c>
      <c r="BE173" s="178">
        <f>IF(N173="základní",J173,0)</f>
        <v>0</v>
      </c>
      <c r="BF173" s="178">
        <f>IF(N173="snížená",J173,0)</f>
        <v>0</v>
      </c>
      <c r="BG173" s="178">
        <f>IF(N173="zákl. přenesená",J173,0)</f>
        <v>0</v>
      </c>
      <c r="BH173" s="178">
        <f>IF(N173="sníž. přenesená",J173,0)</f>
        <v>0</v>
      </c>
      <c r="BI173" s="178">
        <f>IF(N173="nulová",J173,0)</f>
        <v>0</v>
      </c>
      <c r="BJ173" s="17" t="s">
        <v>84</v>
      </c>
      <c r="BK173" s="178">
        <f>ROUND(I173*H173,2)</f>
        <v>0</v>
      </c>
      <c r="BL173" s="17" t="s">
        <v>163</v>
      </c>
      <c r="BM173" s="177" t="s">
        <v>305</v>
      </c>
    </row>
    <row r="174" s="2" customFormat="1" ht="16.5" customHeight="1">
      <c r="A174" s="36"/>
      <c r="B174" s="164"/>
      <c r="C174" s="165" t="s">
        <v>309</v>
      </c>
      <c r="D174" s="165" t="s">
        <v>159</v>
      </c>
      <c r="E174" s="166" t="s">
        <v>1285</v>
      </c>
      <c r="F174" s="167" t="s">
        <v>1286</v>
      </c>
      <c r="G174" s="168" t="s">
        <v>252</v>
      </c>
      <c r="H174" s="169">
        <v>1</v>
      </c>
      <c r="I174" s="170"/>
      <c r="J174" s="171">
        <f>ROUND(I174*H174,2)</f>
        <v>0</v>
      </c>
      <c r="K174" s="172"/>
      <c r="L174" s="37"/>
      <c r="M174" s="173" t="s">
        <v>1</v>
      </c>
      <c r="N174" s="174" t="s">
        <v>42</v>
      </c>
      <c r="O174" s="75"/>
      <c r="P174" s="175">
        <f>O174*H174</f>
        <v>0</v>
      </c>
      <c r="Q174" s="175">
        <v>0</v>
      </c>
      <c r="R174" s="175">
        <f>Q174*H174</f>
        <v>0</v>
      </c>
      <c r="S174" s="175">
        <v>0</v>
      </c>
      <c r="T174" s="176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77" t="s">
        <v>163</v>
      </c>
      <c r="AT174" s="177" t="s">
        <v>159</v>
      </c>
      <c r="AU174" s="177" t="s">
        <v>84</v>
      </c>
      <c r="AY174" s="17" t="s">
        <v>158</v>
      </c>
      <c r="BE174" s="178">
        <f>IF(N174="základní",J174,0)</f>
        <v>0</v>
      </c>
      <c r="BF174" s="178">
        <f>IF(N174="snížená",J174,0)</f>
        <v>0</v>
      </c>
      <c r="BG174" s="178">
        <f>IF(N174="zákl. přenesená",J174,0)</f>
        <v>0</v>
      </c>
      <c r="BH174" s="178">
        <f>IF(N174="sníž. přenesená",J174,0)</f>
        <v>0</v>
      </c>
      <c r="BI174" s="178">
        <f>IF(N174="nulová",J174,0)</f>
        <v>0</v>
      </c>
      <c r="BJ174" s="17" t="s">
        <v>84</v>
      </c>
      <c r="BK174" s="178">
        <f>ROUND(I174*H174,2)</f>
        <v>0</v>
      </c>
      <c r="BL174" s="17" t="s">
        <v>163</v>
      </c>
      <c r="BM174" s="177" t="s">
        <v>312</v>
      </c>
    </row>
    <row r="175" s="2" customFormat="1" ht="16.5" customHeight="1">
      <c r="A175" s="36"/>
      <c r="B175" s="164"/>
      <c r="C175" s="165" t="s">
        <v>234</v>
      </c>
      <c r="D175" s="165" t="s">
        <v>159</v>
      </c>
      <c r="E175" s="166" t="s">
        <v>1287</v>
      </c>
      <c r="F175" s="167" t="s">
        <v>1288</v>
      </c>
      <c r="G175" s="168" t="s">
        <v>252</v>
      </c>
      <c r="H175" s="169">
        <v>4</v>
      </c>
      <c r="I175" s="170"/>
      <c r="J175" s="171">
        <f>ROUND(I175*H175,2)</f>
        <v>0</v>
      </c>
      <c r="K175" s="172"/>
      <c r="L175" s="37"/>
      <c r="M175" s="173" t="s">
        <v>1</v>
      </c>
      <c r="N175" s="174" t="s">
        <v>42</v>
      </c>
      <c r="O175" s="75"/>
      <c r="P175" s="175">
        <f>O175*H175</f>
        <v>0</v>
      </c>
      <c r="Q175" s="175">
        <v>0</v>
      </c>
      <c r="R175" s="175">
        <f>Q175*H175</f>
        <v>0</v>
      </c>
      <c r="S175" s="175">
        <v>0</v>
      </c>
      <c r="T175" s="176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77" t="s">
        <v>163</v>
      </c>
      <c r="AT175" s="177" t="s">
        <v>159</v>
      </c>
      <c r="AU175" s="177" t="s">
        <v>84</v>
      </c>
      <c r="AY175" s="17" t="s">
        <v>158</v>
      </c>
      <c r="BE175" s="178">
        <f>IF(N175="základní",J175,0)</f>
        <v>0</v>
      </c>
      <c r="BF175" s="178">
        <f>IF(N175="snížená",J175,0)</f>
        <v>0</v>
      </c>
      <c r="BG175" s="178">
        <f>IF(N175="zákl. přenesená",J175,0)</f>
        <v>0</v>
      </c>
      <c r="BH175" s="178">
        <f>IF(N175="sníž. přenesená",J175,0)</f>
        <v>0</v>
      </c>
      <c r="BI175" s="178">
        <f>IF(N175="nulová",J175,0)</f>
        <v>0</v>
      </c>
      <c r="BJ175" s="17" t="s">
        <v>84</v>
      </c>
      <c r="BK175" s="178">
        <f>ROUND(I175*H175,2)</f>
        <v>0</v>
      </c>
      <c r="BL175" s="17" t="s">
        <v>163</v>
      </c>
      <c r="BM175" s="177" t="s">
        <v>318</v>
      </c>
    </row>
    <row r="176" s="2" customFormat="1" ht="16.5" customHeight="1">
      <c r="A176" s="36"/>
      <c r="B176" s="164"/>
      <c r="C176" s="165" t="s">
        <v>320</v>
      </c>
      <c r="D176" s="165" t="s">
        <v>159</v>
      </c>
      <c r="E176" s="166" t="s">
        <v>1289</v>
      </c>
      <c r="F176" s="167" t="s">
        <v>1290</v>
      </c>
      <c r="G176" s="168" t="s">
        <v>252</v>
      </c>
      <c r="H176" s="169">
        <v>1</v>
      </c>
      <c r="I176" s="170"/>
      <c r="J176" s="171">
        <f>ROUND(I176*H176,2)</f>
        <v>0</v>
      </c>
      <c r="K176" s="172"/>
      <c r="L176" s="37"/>
      <c r="M176" s="173" t="s">
        <v>1</v>
      </c>
      <c r="N176" s="174" t="s">
        <v>42</v>
      </c>
      <c r="O176" s="75"/>
      <c r="P176" s="175">
        <f>O176*H176</f>
        <v>0</v>
      </c>
      <c r="Q176" s="175">
        <v>0</v>
      </c>
      <c r="R176" s="175">
        <f>Q176*H176</f>
        <v>0</v>
      </c>
      <c r="S176" s="175">
        <v>0</v>
      </c>
      <c r="T176" s="176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77" t="s">
        <v>163</v>
      </c>
      <c r="AT176" s="177" t="s">
        <v>159</v>
      </c>
      <c r="AU176" s="177" t="s">
        <v>84</v>
      </c>
      <c r="AY176" s="17" t="s">
        <v>158</v>
      </c>
      <c r="BE176" s="178">
        <f>IF(N176="základní",J176,0)</f>
        <v>0</v>
      </c>
      <c r="BF176" s="178">
        <f>IF(N176="snížená",J176,0)</f>
        <v>0</v>
      </c>
      <c r="BG176" s="178">
        <f>IF(N176="zákl. přenesená",J176,0)</f>
        <v>0</v>
      </c>
      <c r="BH176" s="178">
        <f>IF(N176="sníž. přenesená",J176,0)</f>
        <v>0</v>
      </c>
      <c r="BI176" s="178">
        <f>IF(N176="nulová",J176,0)</f>
        <v>0</v>
      </c>
      <c r="BJ176" s="17" t="s">
        <v>84</v>
      </c>
      <c r="BK176" s="178">
        <f>ROUND(I176*H176,2)</f>
        <v>0</v>
      </c>
      <c r="BL176" s="17" t="s">
        <v>163</v>
      </c>
      <c r="BM176" s="177" t="s">
        <v>323</v>
      </c>
    </row>
    <row r="177" s="2" customFormat="1" ht="16.5" customHeight="1">
      <c r="A177" s="36"/>
      <c r="B177" s="164"/>
      <c r="C177" s="165" t="s">
        <v>238</v>
      </c>
      <c r="D177" s="165" t="s">
        <v>159</v>
      </c>
      <c r="E177" s="166" t="s">
        <v>1291</v>
      </c>
      <c r="F177" s="167" t="s">
        <v>1292</v>
      </c>
      <c r="G177" s="168" t="s">
        <v>252</v>
      </c>
      <c r="H177" s="169">
        <v>1</v>
      </c>
      <c r="I177" s="170"/>
      <c r="J177" s="171">
        <f>ROUND(I177*H177,2)</f>
        <v>0</v>
      </c>
      <c r="K177" s="172"/>
      <c r="L177" s="37"/>
      <c r="M177" s="173" t="s">
        <v>1</v>
      </c>
      <c r="N177" s="174" t="s">
        <v>42</v>
      </c>
      <c r="O177" s="75"/>
      <c r="P177" s="175">
        <f>O177*H177</f>
        <v>0</v>
      </c>
      <c r="Q177" s="175">
        <v>0</v>
      </c>
      <c r="R177" s="175">
        <f>Q177*H177</f>
        <v>0</v>
      </c>
      <c r="S177" s="175">
        <v>0</v>
      </c>
      <c r="T177" s="176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77" t="s">
        <v>163</v>
      </c>
      <c r="AT177" s="177" t="s">
        <v>159</v>
      </c>
      <c r="AU177" s="177" t="s">
        <v>84</v>
      </c>
      <c r="AY177" s="17" t="s">
        <v>158</v>
      </c>
      <c r="BE177" s="178">
        <f>IF(N177="základní",J177,0)</f>
        <v>0</v>
      </c>
      <c r="BF177" s="178">
        <f>IF(N177="snížená",J177,0)</f>
        <v>0</v>
      </c>
      <c r="BG177" s="178">
        <f>IF(N177="zákl. přenesená",J177,0)</f>
        <v>0</v>
      </c>
      <c r="BH177" s="178">
        <f>IF(N177="sníž. přenesená",J177,0)</f>
        <v>0</v>
      </c>
      <c r="BI177" s="178">
        <f>IF(N177="nulová",J177,0)</f>
        <v>0</v>
      </c>
      <c r="BJ177" s="17" t="s">
        <v>84</v>
      </c>
      <c r="BK177" s="178">
        <f>ROUND(I177*H177,2)</f>
        <v>0</v>
      </c>
      <c r="BL177" s="17" t="s">
        <v>163</v>
      </c>
      <c r="BM177" s="177" t="s">
        <v>329</v>
      </c>
    </row>
    <row r="178" s="2" customFormat="1" ht="24.15" customHeight="1">
      <c r="A178" s="36"/>
      <c r="B178" s="164"/>
      <c r="C178" s="165" t="s">
        <v>331</v>
      </c>
      <c r="D178" s="165" t="s">
        <v>159</v>
      </c>
      <c r="E178" s="166" t="s">
        <v>1293</v>
      </c>
      <c r="F178" s="167" t="s">
        <v>1294</v>
      </c>
      <c r="G178" s="168" t="s">
        <v>252</v>
      </c>
      <c r="H178" s="169">
        <v>1</v>
      </c>
      <c r="I178" s="170"/>
      <c r="J178" s="171">
        <f>ROUND(I178*H178,2)</f>
        <v>0</v>
      </c>
      <c r="K178" s="172"/>
      <c r="L178" s="37"/>
      <c r="M178" s="173" t="s">
        <v>1</v>
      </c>
      <c r="N178" s="174" t="s">
        <v>42</v>
      </c>
      <c r="O178" s="75"/>
      <c r="P178" s="175">
        <f>O178*H178</f>
        <v>0</v>
      </c>
      <c r="Q178" s="175">
        <v>0</v>
      </c>
      <c r="R178" s="175">
        <f>Q178*H178</f>
        <v>0</v>
      </c>
      <c r="S178" s="175">
        <v>0</v>
      </c>
      <c r="T178" s="176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77" t="s">
        <v>163</v>
      </c>
      <c r="AT178" s="177" t="s">
        <v>159</v>
      </c>
      <c r="AU178" s="177" t="s">
        <v>84</v>
      </c>
      <c r="AY178" s="17" t="s">
        <v>158</v>
      </c>
      <c r="BE178" s="178">
        <f>IF(N178="základní",J178,0)</f>
        <v>0</v>
      </c>
      <c r="BF178" s="178">
        <f>IF(N178="snížená",J178,0)</f>
        <v>0</v>
      </c>
      <c r="BG178" s="178">
        <f>IF(N178="zákl. přenesená",J178,0)</f>
        <v>0</v>
      </c>
      <c r="BH178" s="178">
        <f>IF(N178="sníž. přenesená",J178,0)</f>
        <v>0</v>
      </c>
      <c r="BI178" s="178">
        <f>IF(N178="nulová",J178,0)</f>
        <v>0</v>
      </c>
      <c r="BJ178" s="17" t="s">
        <v>84</v>
      </c>
      <c r="BK178" s="178">
        <f>ROUND(I178*H178,2)</f>
        <v>0</v>
      </c>
      <c r="BL178" s="17" t="s">
        <v>163</v>
      </c>
      <c r="BM178" s="177" t="s">
        <v>334</v>
      </c>
    </row>
    <row r="179" s="2" customFormat="1" ht="16.5" customHeight="1">
      <c r="A179" s="36"/>
      <c r="B179" s="164"/>
      <c r="C179" s="165" t="s">
        <v>243</v>
      </c>
      <c r="D179" s="165" t="s">
        <v>159</v>
      </c>
      <c r="E179" s="166" t="s">
        <v>1295</v>
      </c>
      <c r="F179" s="167" t="s">
        <v>1296</v>
      </c>
      <c r="G179" s="168" t="s">
        <v>252</v>
      </c>
      <c r="H179" s="169">
        <v>5</v>
      </c>
      <c r="I179" s="170"/>
      <c r="J179" s="171">
        <f>ROUND(I179*H179,2)</f>
        <v>0</v>
      </c>
      <c r="K179" s="172"/>
      <c r="L179" s="37"/>
      <c r="M179" s="173" t="s">
        <v>1</v>
      </c>
      <c r="N179" s="174" t="s">
        <v>42</v>
      </c>
      <c r="O179" s="75"/>
      <c r="P179" s="175">
        <f>O179*H179</f>
        <v>0</v>
      </c>
      <c r="Q179" s="175">
        <v>0</v>
      </c>
      <c r="R179" s="175">
        <f>Q179*H179</f>
        <v>0</v>
      </c>
      <c r="S179" s="175">
        <v>0</v>
      </c>
      <c r="T179" s="176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77" t="s">
        <v>163</v>
      </c>
      <c r="AT179" s="177" t="s">
        <v>159</v>
      </c>
      <c r="AU179" s="177" t="s">
        <v>84</v>
      </c>
      <c r="AY179" s="17" t="s">
        <v>158</v>
      </c>
      <c r="BE179" s="178">
        <f>IF(N179="základní",J179,0)</f>
        <v>0</v>
      </c>
      <c r="BF179" s="178">
        <f>IF(N179="snížená",J179,0)</f>
        <v>0</v>
      </c>
      <c r="BG179" s="178">
        <f>IF(N179="zákl. přenesená",J179,0)</f>
        <v>0</v>
      </c>
      <c r="BH179" s="178">
        <f>IF(N179="sníž. přenesená",J179,0)</f>
        <v>0</v>
      </c>
      <c r="BI179" s="178">
        <f>IF(N179="nulová",J179,0)</f>
        <v>0</v>
      </c>
      <c r="BJ179" s="17" t="s">
        <v>84</v>
      </c>
      <c r="BK179" s="178">
        <f>ROUND(I179*H179,2)</f>
        <v>0</v>
      </c>
      <c r="BL179" s="17" t="s">
        <v>163</v>
      </c>
      <c r="BM179" s="177" t="s">
        <v>339</v>
      </c>
    </row>
    <row r="180" s="2" customFormat="1" ht="21.75" customHeight="1">
      <c r="A180" s="36"/>
      <c r="B180" s="164"/>
      <c r="C180" s="165" t="s">
        <v>342</v>
      </c>
      <c r="D180" s="165" t="s">
        <v>159</v>
      </c>
      <c r="E180" s="166" t="s">
        <v>1297</v>
      </c>
      <c r="F180" s="167" t="s">
        <v>1298</v>
      </c>
      <c r="G180" s="168" t="s">
        <v>252</v>
      </c>
      <c r="H180" s="169">
        <v>1</v>
      </c>
      <c r="I180" s="170"/>
      <c r="J180" s="171">
        <f>ROUND(I180*H180,2)</f>
        <v>0</v>
      </c>
      <c r="K180" s="172"/>
      <c r="L180" s="37"/>
      <c r="M180" s="173" t="s">
        <v>1</v>
      </c>
      <c r="N180" s="174" t="s">
        <v>42</v>
      </c>
      <c r="O180" s="75"/>
      <c r="P180" s="175">
        <f>O180*H180</f>
        <v>0</v>
      </c>
      <c r="Q180" s="175">
        <v>0</v>
      </c>
      <c r="R180" s="175">
        <f>Q180*H180</f>
        <v>0</v>
      </c>
      <c r="S180" s="175">
        <v>0</v>
      </c>
      <c r="T180" s="176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77" t="s">
        <v>163</v>
      </c>
      <c r="AT180" s="177" t="s">
        <v>159</v>
      </c>
      <c r="AU180" s="177" t="s">
        <v>84</v>
      </c>
      <c r="AY180" s="17" t="s">
        <v>158</v>
      </c>
      <c r="BE180" s="178">
        <f>IF(N180="základní",J180,0)</f>
        <v>0</v>
      </c>
      <c r="BF180" s="178">
        <f>IF(N180="snížená",J180,0)</f>
        <v>0</v>
      </c>
      <c r="BG180" s="178">
        <f>IF(N180="zákl. přenesená",J180,0)</f>
        <v>0</v>
      </c>
      <c r="BH180" s="178">
        <f>IF(N180="sníž. přenesená",J180,0)</f>
        <v>0</v>
      </c>
      <c r="BI180" s="178">
        <f>IF(N180="nulová",J180,0)</f>
        <v>0</v>
      </c>
      <c r="BJ180" s="17" t="s">
        <v>84</v>
      </c>
      <c r="BK180" s="178">
        <f>ROUND(I180*H180,2)</f>
        <v>0</v>
      </c>
      <c r="BL180" s="17" t="s">
        <v>163</v>
      </c>
      <c r="BM180" s="177" t="s">
        <v>345</v>
      </c>
    </row>
    <row r="181" s="2" customFormat="1" ht="16.5" customHeight="1">
      <c r="A181" s="36"/>
      <c r="B181" s="164"/>
      <c r="C181" s="165" t="s">
        <v>248</v>
      </c>
      <c r="D181" s="165" t="s">
        <v>159</v>
      </c>
      <c r="E181" s="166" t="s">
        <v>1299</v>
      </c>
      <c r="F181" s="167" t="s">
        <v>1300</v>
      </c>
      <c r="G181" s="168" t="s">
        <v>233</v>
      </c>
      <c r="H181" s="169">
        <v>0.023</v>
      </c>
      <c r="I181" s="170"/>
      <c r="J181" s="171">
        <f>ROUND(I181*H181,2)</f>
        <v>0</v>
      </c>
      <c r="K181" s="172"/>
      <c r="L181" s="37"/>
      <c r="M181" s="173" t="s">
        <v>1</v>
      </c>
      <c r="N181" s="174" t="s">
        <v>42</v>
      </c>
      <c r="O181" s="75"/>
      <c r="P181" s="175">
        <f>O181*H181</f>
        <v>0</v>
      </c>
      <c r="Q181" s="175">
        <v>0</v>
      </c>
      <c r="R181" s="175">
        <f>Q181*H181</f>
        <v>0</v>
      </c>
      <c r="S181" s="175">
        <v>0</v>
      </c>
      <c r="T181" s="176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77" t="s">
        <v>163</v>
      </c>
      <c r="AT181" s="177" t="s">
        <v>159</v>
      </c>
      <c r="AU181" s="177" t="s">
        <v>84</v>
      </c>
      <c r="AY181" s="17" t="s">
        <v>158</v>
      </c>
      <c r="BE181" s="178">
        <f>IF(N181="základní",J181,0)</f>
        <v>0</v>
      </c>
      <c r="BF181" s="178">
        <f>IF(N181="snížená",J181,0)</f>
        <v>0</v>
      </c>
      <c r="BG181" s="178">
        <f>IF(N181="zákl. přenesená",J181,0)</f>
        <v>0</v>
      </c>
      <c r="BH181" s="178">
        <f>IF(N181="sníž. přenesená",J181,0)</f>
        <v>0</v>
      </c>
      <c r="BI181" s="178">
        <f>IF(N181="nulová",J181,0)</f>
        <v>0</v>
      </c>
      <c r="BJ181" s="17" t="s">
        <v>84</v>
      </c>
      <c r="BK181" s="178">
        <f>ROUND(I181*H181,2)</f>
        <v>0</v>
      </c>
      <c r="BL181" s="17" t="s">
        <v>163</v>
      </c>
      <c r="BM181" s="177" t="s">
        <v>349</v>
      </c>
    </row>
    <row r="182" s="11" customFormat="1" ht="25.92" customHeight="1">
      <c r="A182" s="11"/>
      <c r="B182" s="153"/>
      <c r="C182" s="11"/>
      <c r="D182" s="154" t="s">
        <v>76</v>
      </c>
      <c r="E182" s="155" t="s">
        <v>919</v>
      </c>
      <c r="F182" s="155" t="s">
        <v>1301</v>
      </c>
      <c r="G182" s="11"/>
      <c r="H182" s="11"/>
      <c r="I182" s="156"/>
      <c r="J182" s="157">
        <f>BK182</f>
        <v>0</v>
      </c>
      <c r="K182" s="11"/>
      <c r="L182" s="153"/>
      <c r="M182" s="158"/>
      <c r="N182" s="159"/>
      <c r="O182" s="159"/>
      <c r="P182" s="160">
        <f>SUM(P183:P186)</f>
        <v>0</v>
      </c>
      <c r="Q182" s="159"/>
      <c r="R182" s="160">
        <f>SUM(R183:R186)</f>
        <v>0</v>
      </c>
      <c r="S182" s="159"/>
      <c r="T182" s="161">
        <f>SUM(T183:T186)</f>
        <v>0</v>
      </c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R182" s="154" t="s">
        <v>84</v>
      </c>
      <c r="AT182" s="162" t="s">
        <v>76</v>
      </c>
      <c r="AU182" s="162" t="s">
        <v>77</v>
      </c>
      <c r="AY182" s="154" t="s">
        <v>158</v>
      </c>
      <c r="BK182" s="163">
        <f>SUM(BK183:BK186)</f>
        <v>0</v>
      </c>
    </row>
    <row r="183" s="2" customFormat="1" ht="16.5" customHeight="1">
      <c r="A183" s="36"/>
      <c r="B183" s="164"/>
      <c r="C183" s="165" t="s">
        <v>350</v>
      </c>
      <c r="D183" s="165" t="s">
        <v>159</v>
      </c>
      <c r="E183" s="166" t="s">
        <v>1302</v>
      </c>
      <c r="F183" s="167" t="s">
        <v>1303</v>
      </c>
      <c r="G183" s="168" t="s">
        <v>252</v>
      </c>
      <c r="H183" s="169">
        <v>1</v>
      </c>
      <c r="I183" s="170"/>
      <c r="J183" s="171">
        <f>ROUND(I183*H183,2)</f>
        <v>0</v>
      </c>
      <c r="K183" s="172"/>
      <c r="L183" s="37"/>
      <c r="M183" s="173" t="s">
        <v>1</v>
      </c>
      <c r="N183" s="174" t="s">
        <v>42</v>
      </c>
      <c r="O183" s="75"/>
      <c r="P183" s="175">
        <f>O183*H183</f>
        <v>0</v>
      </c>
      <c r="Q183" s="175">
        <v>0</v>
      </c>
      <c r="R183" s="175">
        <f>Q183*H183</f>
        <v>0</v>
      </c>
      <c r="S183" s="175">
        <v>0</v>
      </c>
      <c r="T183" s="176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77" t="s">
        <v>163</v>
      </c>
      <c r="AT183" s="177" t="s">
        <v>159</v>
      </c>
      <c r="AU183" s="177" t="s">
        <v>84</v>
      </c>
      <c r="AY183" s="17" t="s">
        <v>158</v>
      </c>
      <c r="BE183" s="178">
        <f>IF(N183="základní",J183,0)</f>
        <v>0</v>
      </c>
      <c r="BF183" s="178">
        <f>IF(N183="snížená",J183,0)</f>
        <v>0</v>
      </c>
      <c r="BG183" s="178">
        <f>IF(N183="zákl. přenesená",J183,0)</f>
        <v>0</v>
      </c>
      <c r="BH183" s="178">
        <f>IF(N183="sníž. přenesená",J183,0)</f>
        <v>0</v>
      </c>
      <c r="BI183" s="178">
        <f>IF(N183="nulová",J183,0)</f>
        <v>0</v>
      </c>
      <c r="BJ183" s="17" t="s">
        <v>84</v>
      </c>
      <c r="BK183" s="178">
        <f>ROUND(I183*H183,2)</f>
        <v>0</v>
      </c>
      <c r="BL183" s="17" t="s">
        <v>163</v>
      </c>
      <c r="BM183" s="177" t="s">
        <v>353</v>
      </c>
    </row>
    <row r="184" s="2" customFormat="1" ht="24.15" customHeight="1">
      <c r="A184" s="36"/>
      <c r="B184" s="164"/>
      <c r="C184" s="165" t="s">
        <v>253</v>
      </c>
      <c r="D184" s="165" t="s">
        <v>159</v>
      </c>
      <c r="E184" s="166" t="s">
        <v>1304</v>
      </c>
      <c r="F184" s="167" t="s">
        <v>1305</v>
      </c>
      <c r="G184" s="168" t="s">
        <v>252</v>
      </c>
      <c r="H184" s="169">
        <v>1</v>
      </c>
      <c r="I184" s="170"/>
      <c r="J184" s="171">
        <f>ROUND(I184*H184,2)</f>
        <v>0</v>
      </c>
      <c r="K184" s="172"/>
      <c r="L184" s="37"/>
      <c r="M184" s="173" t="s">
        <v>1</v>
      </c>
      <c r="N184" s="174" t="s">
        <v>42</v>
      </c>
      <c r="O184" s="75"/>
      <c r="P184" s="175">
        <f>O184*H184</f>
        <v>0</v>
      </c>
      <c r="Q184" s="175">
        <v>0</v>
      </c>
      <c r="R184" s="175">
        <f>Q184*H184</f>
        <v>0</v>
      </c>
      <c r="S184" s="175">
        <v>0</v>
      </c>
      <c r="T184" s="176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77" t="s">
        <v>163</v>
      </c>
      <c r="AT184" s="177" t="s">
        <v>159</v>
      </c>
      <c r="AU184" s="177" t="s">
        <v>84</v>
      </c>
      <c r="AY184" s="17" t="s">
        <v>158</v>
      </c>
      <c r="BE184" s="178">
        <f>IF(N184="základní",J184,0)</f>
        <v>0</v>
      </c>
      <c r="BF184" s="178">
        <f>IF(N184="snížená",J184,0)</f>
        <v>0</v>
      </c>
      <c r="BG184" s="178">
        <f>IF(N184="zákl. přenesená",J184,0)</f>
        <v>0</v>
      </c>
      <c r="BH184" s="178">
        <f>IF(N184="sníž. přenesená",J184,0)</f>
        <v>0</v>
      </c>
      <c r="BI184" s="178">
        <f>IF(N184="nulová",J184,0)</f>
        <v>0</v>
      </c>
      <c r="BJ184" s="17" t="s">
        <v>84</v>
      </c>
      <c r="BK184" s="178">
        <f>ROUND(I184*H184,2)</f>
        <v>0</v>
      </c>
      <c r="BL184" s="17" t="s">
        <v>163</v>
      </c>
      <c r="BM184" s="177" t="s">
        <v>357</v>
      </c>
    </row>
    <row r="185" s="2" customFormat="1" ht="16.5" customHeight="1">
      <c r="A185" s="36"/>
      <c r="B185" s="164"/>
      <c r="C185" s="165" t="s">
        <v>359</v>
      </c>
      <c r="D185" s="165" t="s">
        <v>159</v>
      </c>
      <c r="E185" s="166" t="s">
        <v>1306</v>
      </c>
      <c r="F185" s="167" t="s">
        <v>1307</v>
      </c>
      <c r="G185" s="168" t="s">
        <v>252</v>
      </c>
      <c r="H185" s="169">
        <v>1</v>
      </c>
      <c r="I185" s="170"/>
      <c r="J185" s="171">
        <f>ROUND(I185*H185,2)</f>
        <v>0</v>
      </c>
      <c r="K185" s="172"/>
      <c r="L185" s="37"/>
      <c r="M185" s="173" t="s">
        <v>1</v>
      </c>
      <c r="N185" s="174" t="s">
        <v>42</v>
      </c>
      <c r="O185" s="75"/>
      <c r="P185" s="175">
        <f>O185*H185</f>
        <v>0</v>
      </c>
      <c r="Q185" s="175">
        <v>0</v>
      </c>
      <c r="R185" s="175">
        <f>Q185*H185</f>
        <v>0</v>
      </c>
      <c r="S185" s="175">
        <v>0</v>
      </c>
      <c r="T185" s="176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77" t="s">
        <v>163</v>
      </c>
      <c r="AT185" s="177" t="s">
        <v>159</v>
      </c>
      <c r="AU185" s="177" t="s">
        <v>84</v>
      </c>
      <c r="AY185" s="17" t="s">
        <v>158</v>
      </c>
      <c r="BE185" s="178">
        <f>IF(N185="základní",J185,0)</f>
        <v>0</v>
      </c>
      <c r="BF185" s="178">
        <f>IF(N185="snížená",J185,0)</f>
        <v>0</v>
      </c>
      <c r="BG185" s="178">
        <f>IF(N185="zákl. přenesená",J185,0)</f>
        <v>0</v>
      </c>
      <c r="BH185" s="178">
        <f>IF(N185="sníž. přenesená",J185,0)</f>
        <v>0</v>
      </c>
      <c r="BI185" s="178">
        <f>IF(N185="nulová",J185,0)</f>
        <v>0</v>
      </c>
      <c r="BJ185" s="17" t="s">
        <v>84</v>
      </c>
      <c r="BK185" s="178">
        <f>ROUND(I185*H185,2)</f>
        <v>0</v>
      </c>
      <c r="BL185" s="17" t="s">
        <v>163</v>
      </c>
      <c r="BM185" s="177" t="s">
        <v>363</v>
      </c>
    </row>
    <row r="186" s="2" customFormat="1" ht="16.5" customHeight="1">
      <c r="A186" s="36"/>
      <c r="B186" s="164"/>
      <c r="C186" s="165" t="s">
        <v>258</v>
      </c>
      <c r="D186" s="165" t="s">
        <v>159</v>
      </c>
      <c r="E186" s="166" t="s">
        <v>1308</v>
      </c>
      <c r="F186" s="167" t="s">
        <v>1309</v>
      </c>
      <c r="G186" s="168" t="s">
        <v>233</v>
      </c>
      <c r="H186" s="169">
        <v>0.012</v>
      </c>
      <c r="I186" s="170"/>
      <c r="J186" s="171">
        <f>ROUND(I186*H186,2)</f>
        <v>0</v>
      </c>
      <c r="K186" s="172"/>
      <c r="L186" s="37"/>
      <c r="M186" s="173" t="s">
        <v>1</v>
      </c>
      <c r="N186" s="174" t="s">
        <v>42</v>
      </c>
      <c r="O186" s="75"/>
      <c r="P186" s="175">
        <f>O186*H186</f>
        <v>0</v>
      </c>
      <c r="Q186" s="175">
        <v>0</v>
      </c>
      <c r="R186" s="175">
        <f>Q186*H186</f>
        <v>0</v>
      </c>
      <c r="S186" s="175">
        <v>0</v>
      </c>
      <c r="T186" s="176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77" t="s">
        <v>163</v>
      </c>
      <c r="AT186" s="177" t="s">
        <v>159</v>
      </c>
      <c r="AU186" s="177" t="s">
        <v>84</v>
      </c>
      <c r="AY186" s="17" t="s">
        <v>158</v>
      </c>
      <c r="BE186" s="178">
        <f>IF(N186="základní",J186,0)</f>
        <v>0</v>
      </c>
      <c r="BF186" s="178">
        <f>IF(N186="snížená",J186,0)</f>
        <v>0</v>
      </c>
      <c r="BG186" s="178">
        <f>IF(N186="zákl. přenesená",J186,0)</f>
        <v>0</v>
      </c>
      <c r="BH186" s="178">
        <f>IF(N186="sníž. přenesená",J186,0)</f>
        <v>0</v>
      </c>
      <c r="BI186" s="178">
        <f>IF(N186="nulová",J186,0)</f>
        <v>0</v>
      </c>
      <c r="BJ186" s="17" t="s">
        <v>84</v>
      </c>
      <c r="BK186" s="178">
        <f>ROUND(I186*H186,2)</f>
        <v>0</v>
      </c>
      <c r="BL186" s="17" t="s">
        <v>163</v>
      </c>
      <c r="BM186" s="177" t="s">
        <v>368</v>
      </c>
    </row>
    <row r="187" s="11" customFormat="1" ht="25.92" customHeight="1">
      <c r="A187" s="11"/>
      <c r="B187" s="153"/>
      <c r="C187" s="11"/>
      <c r="D187" s="154" t="s">
        <v>76</v>
      </c>
      <c r="E187" s="155" t="s">
        <v>926</v>
      </c>
      <c r="F187" s="155" t="s">
        <v>1310</v>
      </c>
      <c r="G187" s="11"/>
      <c r="H187" s="11"/>
      <c r="I187" s="156"/>
      <c r="J187" s="157">
        <f>BK187</f>
        <v>0</v>
      </c>
      <c r="K187" s="11"/>
      <c r="L187" s="153"/>
      <c r="M187" s="158"/>
      <c r="N187" s="159"/>
      <c r="O187" s="159"/>
      <c r="P187" s="160">
        <f>SUM(P188:P201)</f>
        <v>0</v>
      </c>
      <c r="Q187" s="159"/>
      <c r="R187" s="160">
        <f>SUM(R188:R201)</f>
        <v>0</v>
      </c>
      <c r="S187" s="159"/>
      <c r="T187" s="161">
        <f>SUM(T188:T201)</f>
        <v>0</v>
      </c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R187" s="154" t="s">
        <v>84</v>
      </c>
      <c r="AT187" s="162" t="s">
        <v>76</v>
      </c>
      <c r="AU187" s="162" t="s">
        <v>77</v>
      </c>
      <c r="AY187" s="154" t="s">
        <v>158</v>
      </c>
      <c r="BK187" s="163">
        <f>SUM(BK188:BK201)</f>
        <v>0</v>
      </c>
    </row>
    <row r="188" s="2" customFormat="1" ht="33" customHeight="1">
      <c r="A188" s="36"/>
      <c r="B188" s="164"/>
      <c r="C188" s="165" t="s">
        <v>370</v>
      </c>
      <c r="D188" s="165" t="s">
        <v>159</v>
      </c>
      <c r="E188" s="166" t="s">
        <v>1311</v>
      </c>
      <c r="F188" s="167" t="s">
        <v>1312</v>
      </c>
      <c r="G188" s="168" t="s">
        <v>203</v>
      </c>
      <c r="H188" s="169">
        <v>102.7</v>
      </c>
      <c r="I188" s="170"/>
      <c r="J188" s="171">
        <f>ROUND(I188*H188,2)</f>
        <v>0</v>
      </c>
      <c r="K188" s="172"/>
      <c r="L188" s="37"/>
      <c r="M188" s="173" t="s">
        <v>1</v>
      </c>
      <c r="N188" s="174" t="s">
        <v>42</v>
      </c>
      <c r="O188" s="75"/>
      <c r="P188" s="175">
        <f>O188*H188</f>
        <v>0</v>
      </c>
      <c r="Q188" s="175">
        <v>0</v>
      </c>
      <c r="R188" s="175">
        <f>Q188*H188</f>
        <v>0</v>
      </c>
      <c r="S188" s="175">
        <v>0</v>
      </c>
      <c r="T188" s="176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77" t="s">
        <v>163</v>
      </c>
      <c r="AT188" s="177" t="s">
        <v>159</v>
      </c>
      <c r="AU188" s="177" t="s">
        <v>84</v>
      </c>
      <c r="AY188" s="17" t="s">
        <v>158</v>
      </c>
      <c r="BE188" s="178">
        <f>IF(N188="základní",J188,0)</f>
        <v>0</v>
      </c>
      <c r="BF188" s="178">
        <f>IF(N188="snížená",J188,0)</f>
        <v>0</v>
      </c>
      <c r="BG188" s="178">
        <f>IF(N188="zákl. přenesená",J188,0)</f>
        <v>0</v>
      </c>
      <c r="BH188" s="178">
        <f>IF(N188="sníž. přenesená",J188,0)</f>
        <v>0</v>
      </c>
      <c r="BI188" s="178">
        <f>IF(N188="nulová",J188,0)</f>
        <v>0</v>
      </c>
      <c r="BJ188" s="17" t="s">
        <v>84</v>
      </c>
      <c r="BK188" s="178">
        <f>ROUND(I188*H188,2)</f>
        <v>0</v>
      </c>
      <c r="BL188" s="17" t="s">
        <v>163</v>
      </c>
      <c r="BM188" s="177" t="s">
        <v>373</v>
      </c>
    </row>
    <row r="189" s="2" customFormat="1" ht="16.5" customHeight="1">
      <c r="A189" s="36"/>
      <c r="B189" s="164"/>
      <c r="C189" s="165" t="s">
        <v>263</v>
      </c>
      <c r="D189" s="165" t="s">
        <v>159</v>
      </c>
      <c r="E189" s="166" t="s">
        <v>1313</v>
      </c>
      <c r="F189" s="167" t="s">
        <v>1314</v>
      </c>
      <c r="G189" s="168" t="s">
        <v>252</v>
      </c>
      <c r="H189" s="169">
        <v>1</v>
      </c>
      <c r="I189" s="170"/>
      <c r="J189" s="171">
        <f>ROUND(I189*H189,2)</f>
        <v>0</v>
      </c>
      <c r="K189" s="172"/>
      <c r="L189" s="37"/>
      <c r="M189" s="173" t="s">
        <v>1</v>
      </c>
      <c r="N189" s="174" t="s">
        <v>42</v>
      </c>
      <c r="O189" s="75"/>
      <c r="P189" s="175">
        <f>O189*H189</f>
        <v>0</v>
      </c>
      <c r="Q189" s="175">
        <v>0</v>
      </c>
      <c r="R189" s="175">
        <f>Q189*H189</f>
        <v>0</v>
      </c>
      <c r="S189" s="175">
        <v>0</v>
      </c>
      <c r="T189" s="176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77" t="s">
        <v>163</v>
      </c>
      <c r="AT189" s="177" t="s">
        <v>159</v>
      </c>
      <c r="AU189" s="177" t="s">
        <v>84</v>
      </c>
      <c r="AY189" s="17" t="s">
        <v>158</v>
      </c>
      <c r="BE189" s="178">
        <f>IF(N189="základní",J189,0)</f>
        <v>0</v>
      </c>
      <c r="BF189" s="178">
        <f>IF(N189="snížená",J189,0)</f>
        <v>0</v>
      </c>
      <c r="BG189" s="178">
        <f>IF(N189="zákl. přenesená",J189,0)</f>
        <v>0</v>
      </c>
      <c r="BH189" s="178">
        <f>IF(N189="sníž. přenesená",J189,0)</f>
        <v>0</v>
      </c>
      <c r="BI189" s="178">
        <f>IF(N189="nulová",J189,0)</f>
        <v>0</v>
      </c>
      <c r="BJ189" s="17" t="s">
        <v>84</v>
      </c>
      <c r="BK189" s="178">
        <f>ROUND(I189*H189,2)</f>
        <v>0</v>
      </c>
      <c r="BL189" s="17" t="s">
        <v>163</v>
      </c>
      <c r="BM189" s="177" t="s">
        <v>376</v>
      </c>
    </row>
    <row r="190" s="2" customFormat="1" ht="16.5" customHeight="1">
      <c r="A190" s="36"/>
      <c r="B190" s="164"/>
      <c r="C190" s="165" t="s">
        <v>377</v>
      </c>
      <c r="D190" s="165" t="s">
        <v>159</v>
      </c>
      <c r="E190" s="166" t="s">
        <v>1315</v>
      </c>
      <c r="F190" s="167" t="s">
        <v>1316</v>
      </c>
      <c r="G190" s="168" t="s">
        <v>252</v>
      </c>
      <c r="H190" s="169">
        <v>1</v>
      </c>
      <c r="I190" s="170"/>
      <c r="J190" s="171">
        <f>ROUND(I190*H190,2)</f>
        <v>0</v>
      </c>
      <c r="K190" s="172"/>
      <c r="L190" s="37"/>
      <c r="M190" s="173" t="s">
        <v>1</v>
      </c>
      <c r="N190" s="174" t="s">
        <v>42</v>
      </c>
      <c r="O190" s="75"/>
      <c r="P190" s="175">
        <f>O190*H190</f>
        <v>0</v>
      </c>
      <c r="Q190" s="175">
        <v>0</v>
      </c>
      <c r="R190" s="175">
        <f>Q190*H190</f>
        <v>0</v>
      </c>
      <c r="S190" s="175">
        <v>0</v>
      </c>
      <c r="T190" s="176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77" t="s">
        <v>163</v>
      </c>
      <c r="AT190" s="177" t="s">
        <v>159</v>
      </c>
      <c r="AU190" s="177" t="s">
        <v>84</v>
      </c>
      <c r="AY190" s="17" t="s">
        <v>158</v>
      </c>
      <c r="BE190" s="178">
        <f>IF(N190="základní",J190,0)</f>
        <v>0</v>
      </c>
      <c r="BF190" s="178">
        <f>IF(N190="snížená",J190,0)</f>
        <v>0</v>
      </c>
      <c r="BG190" s="178">
        <f>IF(N190="zákl. přenesená",J190,0)</f>
        <v>0</v>
      </c>
      <c r="BH190" s="178">
        <f>IF(N190="sníž. přenesená",J190,0)</f>
        <v>0</v>
      </c>
      <c r="BI190" s="178">
        <f>IF(N190="nulová",J190,0)</f>
        <v>0</v>
      </c>
      <c r="BJ190" s="17" t="s">
        <v>84</v>
      </c>
      <c r="BK190" s="178">
        <f>ROUND(I190*H190,2)</f>
        <v>0</v>
      </c>
      <c r="BL190" s="17" t="s">
        <v>163</v>
      </c>
      <c r="BM190" s="177" t="s">
        <v>314</v>
      </c>
    </row>
    <row r="191" s="2" customFormat="1" ht="16.5" customHeight="1">
      <c r="A191" s="36"/>
      <c r="B191" s="164"/>
      <c r="C191" s="165" t="s">
        <v>266</v>
      </c>
      <c r="D191" s="165" t="s">
        <v>159</v>
      </c>
      <c r="E191" s="166" t="s">
        <v>1317</v>
      </c>
      <c r="F191" s="167" t="s">
        <v>1318</v>
      </c>
      <c r="G191" s="168" t="s">
        <v>252</v>
      </c>
      <c r="H191" s="169">
        <v>18</v>
      </c>
      <c r="I191" s="170"/>
      <c r="J191" s="171">
        <f>ROUND(I191*H191,2)</f>
        <v>0</v>
      </c>
      <c r="K191" s="172"/>
      <c r="L191" s="37"/>
      <c r="M191" s="173" t="s">
        <v>1</v>
      </c>
      <c r="N191" s="174" t="s">
        <v>42</v>
      </c>
      <c r="O191" s="75"/>
      <c r="P191" s="175">
        <f>O191*H191</f>
        <v>0</v>
      </c>
      <c r="Q191" s="175">
        <v>0</v>
      </c>
      <c r="R191" s="175">
        <f>Q191*H191</f>
        <v>0</v>
      </c>
      <c r="S191" s="175">
        <v>0</v>
      </c>
      <c r="T191" s="176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77" t="s">
        <v>163</v>
      </c>
      <c r="AT191" s="177" t="s">
        <v>159</v>
      </c>
      <c r="AU191" s="177" t="s">
        <v>84</v>
      </c>
      <c r="AY191" s="17" t="s">
        <v>158</v>
      </c>
      <c r="BE191" s="178">
        <f>IF(N191="základní",J191,0)</f>
        <v>0</v>
      </c>
      <c r="BF191" s="178">
        <f>IF(N191="snížená",J191,0)</f>
        <v>0</v>
      </c>
      <c r="BG191" s="178">
        <f>IF(N191="zákl. přenesená",J191,0)</f>
        <v>0</v>
      </c>
      <c r="BH191" s="178">
        <f>IF(N191="sníž. přenesená",J191,0)</f>
        <v>0</v>
      </c>
      <c r="BI191" s="178">
        <f>IF(N191="nulová",J191,0)</f>
        <v>0</v>
      </c>
      <c r="BJ191" s="17" t="s">
        <v>84</v>
      </c>
      <c r="BK191" s="178">
        <f>ROUND(I191*H191,2)</f>
        <v>0</v>
      </c>
      <c r="BL191" s="17" t="s">
        <v>163</v>
      </c>
      <c r="BM191" s="177" t="s">
        <v>383</v>
      </c>
    </row>
    <row r="192" s="2" customFormat="1" ht="21.75" customHeight="1">
      <c r="A192" s="36"/>
      <c r="B192" s="164"/>
      <c r="C192" s="165" t="s">
        <v>385</v>
      </c>
      <c r="D192" s="165" t="s">
        <v>159</v>
      </c>
      <c r="E192" s="166" t="s">
        <v>1319</v>
      </c>
      <c r="F192" s="167" t="s">
        <v>1320</v>
      </c>
      <c r="G192" s="168" t="s">
        <v>203</v>
      </c>
      <c r="H192" s="169">
        <v>6.2999999999999998</v>
      </c>
      <c r="I192" s="170"/>
      <c r="J192" s="171">
        <f>ROUND(I192*H192,2)</f>
        <v>0</v>
      </c>
      <c r="K192" s="172"/>
      <c r="L192" s="37"/>
      <c r="M192" s="173" t="s">
        <v>1</v>
      </c>
      <c r="N192" s="174" t="s">
        <v>42</v>
      </c>
      <c r="O192" s="75"/>
      <c r="P192" s="175">
        <f>O192*H192</f>
        <v>0</v>
      </c>
      <c r="Q192" s="175">
        <v>0</v>
      </c>
      <c r="R192" s="175">
        <f>Q192*H192</f>
        <v>0</v>
      </c>
      <c r="S192" s="175">
        <v>0</v>
      </c>
      <c r="T192" s="176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77" t="s">
        <v>163</v>
      </c>
      <c r="AT192" s="177" t="s">
        <v>159</v>
      </c>
      <c r="AU192" s="177" t="s">
        <v>84</v>
      </c>
      <c r="AY192" s="17" t="s">
        <v>158</v>
      </c>
      <c r="BE192" s="178">
        <f>IF(N192="základní",J192,0)</f>
        <v>0</v>
      </c>
      <c r="BF192" s="178">
        <f>IF(N192="snížená",J192,0)</f>
        <v>0</v>
      </c>
      <c r="BG192" s="178">
        <f>IF(N192="zákl. přenesená",J192,0)</f>
        <v>0</v>
      </c>
      <c r="BH192" s="178">
        <f>IF(N192="sníž. přenesená",J192,0)</f>
        <v>0</v>
      </c>
      <c r="BI192" s="178">
        <f>IF(N192="nulová",J192,0)</f>
        <v>0</v>
      </c>
      <c r="BJ192" s="17" t="s">
        <v>84</v>
      </c>
      <c r="BK192" s="178">
        <f>ROUND(I192*H192,2)</f>
        <v>0</v>
      </c>
      <c r="BL192" s="17" t="s">
        <v>163</v>
      </c>
      <c r="BM192" s="177" t="s">
        <v>388</v>
      </c>
    </row>
    <row r="193" s="12" customFormat="1">
      <c r="A193" s="12"/>
      <c r="B193" s="179"/>
      <c r="C193" s="12"/>
      <c r="D193" s="180" t="s">
        <v>164</v>
      </c>
      <c r="E193" s="181" t="s">
        <v>1</v>
      </c>
      <c r="F193" s="182" t="s">
        <v>1321</v>
      </c>
      <c r="G193" s="12"/>
      <c r="H193" s="183">
        <v>6.3000000000000007</v>
      </c>
      <c r="I193" s="184"/>
      <c r="J193" s="12"/>
      <c r="K193" s="12"/>
      <c r="L193" s="179"/>
      <c r="M193" s="185"/>
      <c r="N193" s="186"/>
      <c r="O193" s="186"/>
      <c r="P193" s="186"/>
      <c r="Q193" s="186"/>
      <c r="R193" s="186"/>
      <c r="S193" s="186"/>
      <c r="T193" s="187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T193" s="181" t="s">
        <v>164</v>
      </c>
      <c r="AU193" s="181" t="s">
        <v>84</v>
      </c>
      <c r="AV193" s="12" t="s">
        <v>86</v>
      </c>
      <c r="AW193" s="12" t="s">
        <v>34</v>
      </c>
      <c r="AX193" s="12" t="s">
        <v>77</v>
      </c>
      <c r="AY193" s="181" t="s">
        <v>158</v>
      </c>
    </row>
    <row r="194" s="13" customFormat="1">
      <c r="A194" s="13"/>
      <c r="B194" s="188"/>
      <c r="C194" s="13"/>
      <c r="D194" s="180" t="s">
        <v>164</v>
      </c>
      <c r="E194" s="189" t="s">
        <v>1</v>
      </c>
      <c r="F194" s="190" t="s">
        <v>166</v>
      </c>
      <c r="G194" s="13"/>
      <c r="H194" s="191">
        <v>6.3000000000000007</v>
      </c>
      <c r="I194" s="192"/>
      <c r="J194" s="13"/>
      <c r="K194" s="13"/>
      <c r="L194" s="188"/>
      <c r="M194" s="193"/>
      <c r="N194" s="194"/>
      <c r="O194" s="194"/>
      <c r="P194" s="194"/>
      <c r="Q194" s="194"/>
      <c r="R194" s="194"/>
      <c r="S194" s="194"/>
      <c r="T194" s="19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89" t="s">
        <v>164</v>
      </c>
      <c r="AU194" s="189" t="s">
        <v>84</v>
      </c>
      <c r="AV194" s="13" t="s">
        <v>163</v>
      </c>
      <c r="AW194" s="13" t="s">
        <v>34</v>
      </c>
      <c r="AX194" s="13" t="s">
        <v>84</v>
      </c>
      <c r="AY194" s="189" t="s">
        <v>158</v>
      </c>
    </row>
    <row r="195" s="2" customFormat="1" ht="21.75" customHeight="1">
      <c r="A195" s="36"/>
      <c r="B195" s="164"/>
      <c r="C195" s="165" t="s">
        <v>271</v>
      </c>
      <c r="D195" s="165" t="s">
        <v>159</v>
      </c>
      <c r="E195" s="166" t="s">
        <v>1322</v>
      </c>
      <c r="F195" s="167" t="s">
        <v>1323</v>
      </c>
      <c r="G195" s="168" t="s">
        <v>203</v>
      </c>
      <c r="H195" s="169">
        <v>50.899999999999999</v>
      </c>
      <c r="I195" s="170"/>
      <c r="J195" s="171">
        <f>ROUND(I195*H195,2)</f>
        <v>0</v>
      </c>
      <c r="K195" s="172"/>
      <c r="L195" s="37"/>
      <c r="M195" s="173" t="s">
        <v>1</v>
      </c>
      <c r="N195" s="174" t="s">
        <v>42</v>
      </c>
      <c r="O195" s="75"/>
      <c r="P195" s="175">
        <f>O195*H195</f>
        <v>0</v>
      </c>
      <c r="Q195" s="175">
        <v>0</v>
      </c>
      <c r="R195" s="175">
        <f>Q195*H195</f>
        <v>0</v>
      </c>
      <c r="S195" s="175">
        <v>0</v>
      </c>
      <c r="T195" s="176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77" t="s">
        <v>163</v>
      </c>
      <c r="AT195" s="177" t="s">
        <v>159</v>
      </c>
      <c r="AU195" s="177" t="s">
        <v>84</v>
      </c>
      <c r="AY195" s="17" t="s">
        <v>158</v>
      </c>
      <c r="BE195" s="178">
        <f>IF(N195="základní",J195,0)</f>
        <v>0</v>
      </c>
      <c r="BF195" s="178">
        <f>IF(N195="snížená",J195,0)</f>
        <v>0</v>
      </c>
      <c r="BG195" s="178">
        <f>IF(N195="zákl. přenesená",J195,0)</f>
        <v>0</v>
      </c>
      <c r="BH195" s="178">
        <f>IF(N195="sníž. přenesená",J195,0)</f>
        <v>0</v>
      </c>
      <c r="BI195" s="178">
        <f>IF(N195="nulová",J195,0)</f>
        <v>0</v>
      </c>
      <c r="BJ195" s="17" t="s">
        <v>84</v>
      </c>
      <c r="BK195" s="178">
        <f>ROUND(I195*H195,2)</f>
        <v>0</v>
      </c>
      <c r="BL195" s="17" t="s">
        <v>163</v>
      </c>
      <c r="BM195" s="177" t="s">
        <v>392</v>
      </c>
    </row>
    <row r="196" s="12" customFormat="1">
      <c r="A196" s="12"/>
      <c r="B196" s="179"/>
      <c r="C196" s="12"/>
      <c r="D196" s="180" t="s">
        <v>164</v>
      </c>
      <c r="E196" s="181" t="s">
        <v>1</v>
      </c>
      <c r="F196" s="182" t="s">
        <v>1324</v>
      </c>
      <c r="G196" s="12"/>
      <c r="H196" s="183">
        <v>50.899999999999999</v>
      </c>
      <c r="I196" s="184"/>
      <c r="J196" s="12"/>
      <c r="K196" s="12"/>
      <c r="L196" s="179"/>
      <c r="M196" s="185"/>
      <c r="N196" s="186"/>
      <c r="O196" s="186"/>
      <c r="P196" s="186"/>
      <c r="Q196" s="186"/>
      <c r="R196" s="186"/>
      <c r="S196" s="186"/>
      <c r="T196" s="187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T196" s="181" t="s">
        <v>164</v>
      </c>
      <c r="AU196" s="181" t="s">
        <v>84</v>
      </c>
      <c r="AV196" s="12" t="s">
        <v>86</v>
      </c>
      <c r="AW196" s="12" t="s">
        <v>34</v>
      </c>
      <c r="AX196" s="12" t="s">
        <v>77</v>
      </c>
      <c r="AY196" s="181" t="s">
        <v>158</v>
      </c>
    </row>
    <row r="197" s="13" customFormat="1">
      <c r="A197" s="13"/>
      <c r="B197" s="188"/>
      <c r="C197" s="13"/>
      <c r="D197" s="180" t="s">
        <v>164</v>
      </c>
      <c r="E197" s="189" t="s">
        <v>1</v>
      </c>
      <c r="F197" s="190" t="s">
        <v>166</v>
      </c>
      <c r="G197" s="13"/>
      <c r="H197" s="191">
        <v>50.899999999999999</v>
      </c>
      <c r="I197" s="192"/>
      <c r="J197" s="13"/>
      <c r="K197" s="13"/>
      <c r="L197" s="188"/>
      <c r="M197" s="193"/>
      <c r="N197" s="194"/>
      <c r="O197" s="194"/>
      <c r="P197" s="194"/>
      <c r="Q197" s="194"/>
      <c r="R197" s="194"/>
      <c r="S197" s="194"/>
      <c r="T197" s="19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89" t="s">
        <v>164</v>
      </c>
      <c r="AU197" s="189" t="s">
        <v>84</v>
      </c>
      <c r="AV197" s="13" t="s">
        <v>163</v>
      </c>
      <c r="AW197" s="13" t="s">
        <v>34</v>
      </c>
      <c r="AX197" s="13" t="s">
        <v>84</v>
      </c>
      <c r="AY197" s="189" t="s">
        <v>158</v>
      </c>
    </row>
    <row r="198" s="2" customFormat="1" ht="21.75" customHeight="1">
      <c r="A198" s="36"/>
      <c r="B198" s="164"/>
      <c r="C198" s="165" t="s">
        <v>394</v>
      </c>
      <c r="D198" s="165" t="s">
        <v>159</v>
      </c>
      <c r="E198" s="166" t="s">
        <v>1325</v>
      </c>
      <c r="F198" s="167" t="s">
        <v>1326</v>
      </c>
      <c r="G198" s="168" t="s">
        <v>203</v>
      </c>
      <c r="H198" s="169">
        <v>26.399999999999999</v>
      </c>
      <c r="I198" s="170"/>
      <c r="J198" s="171">
        <f>ROUND(I198*H198,2)</f>
        <v>0</v>
      </c>
      <c r="K198" s="172"/>
      <c r="L198" s="37"/>
      <c r="M198" s="173" t="s">
        <v>1</v>
      </c>
      <c r="N198" s="174" t="s">
        <v>42</v>
      </c>
      <c r="O198" s="75"/>
      <c r="P198" s="175">
        <f>O198*H198</f>
        <v>0</v>
      </c>
      <c r="Q198" s="175">
        <v>0</v>
      </c>
      <c r="R198" s="175">
        <f>Q198*H198</f>
        <v>0</v>
      </c>
      <c r="S198" s="175">
        <v>0</v>
      </c>
      <c r="T198" s="176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77" t="s">
        <v>163</v>
      </c>
      <c r="AT198" s="177" t="s">
        <v>159</v>
      </c>
      <c r="AU198" s="177" t="s">
        <v>84</v>
      </c>
      <c r="AY198" s="17" t="s">
        <v>158</v>
      </c>
      <c r="BE198" s="178">
        <f>IF(N198="základní",J198,0)</f>
        <v>0</v>
      </c>
      <c r="BF198" s="178">
        <f>IF(N198="snížená",J198,0)</f>
        <v>0</v>
      </c>
      <c r="BG198" s="178">
        <f>IF(N198="zákl. přenesená",J198,0)</f>
        <v>0</v>
      </c>
      <c r="BH198" s="178">
        <f>IF(N198="sníž. přenesená",J198,0)</f>
        <v>0</v>
      </c>
      <c r="BI198" s="178">
        <f>IF(N198="nulová",J198,0)</f>
        <v>0</v>
      </c>
      <c r="BJ198" s="17" t="s">
        <v>84</v>
      </c>
      <c r="BK198" s="178">
        <f>ROUND(I198*H198,2)</f>
        <v>0</v>
      </c>
      <c r="BL198" s="17" t="s">
        <v>163</v>
      </c>
      <c r="BM198" s="177" t="s">
        <v>397</v>
      </c>
    </row>
    <row r="199" s="12" customFormat="1">
      <c r="A199" s="12"/>
      <c r="B199" s="179"/>
      <c r="C199" s="12"/>
      <c r="D199" s="180" t="s">
        <v>164</v>
      </c>
      <c r="E199" s="181" t="s">
        <v>1</v>
      </c>
      <c r="F199" s="182" t="s">
        <v>1327</v>
      </c>
      <c r="G199" s="12"/>
      <c r="H199" s="183">
        <v>26.399999999999999</v>
      </c>
      <c r="I199" s="184"/>
      <c r="J199" s="12"/>
      <c r="K199" s="12"/>
      <c r="L199" s="179"/>
      <c r="M199" s="185"/>
      <c r="N199" s="186"/>
      <c r="O199" s="186"/>
      <c r="P199" s="186"/>
      <c r="Q199" s="186"/>
      <c r="R199" s="186"/>
      <c r="S199" s="186"/>
      <c r="T199" s="187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T199" s="181" t="s">
        <v>164</v>
      </c>
      <c r="AU199" s="181" t="s">
        <v>84</v>
      </c>
      <c r="AV199" s="12" t="s">
        <v>86</v>
      </c>
      <c r="AW199" s="12" t="s">
        <v>34</v>
      </c>
      <c r="AX199" s="12" t="s">
        <v>77</v>
      </c>
      <c r="AY199" s="181" t="s">
        <v>158</v>
      </c>
    </row>
    <row r="200" s="13" customFormat="1">
      <c r="A200" s="13"/>
      <c r="B200" s="188"/>
      <c r="C200" s="13"/>
      <c r="D200" s="180" t="s">
        <v>164</v>
      </c>
      <c r="E200" s="189" t="s">
        <v>1</v>
      </c>
      <c r="F200" s="190" t="s">
        <v>166</v>
      </c>
      <c r="G200" s="13"/>
      <c r="H200" s="191">
        <v>26.399999999999999</v>
      </c>
      <c r="I200" s="192"/>
      <c r="J200" s="13"/>
      <c r="K200" s="13"/>
      <c r="L200" s="188"/>
      <c r="M200" s="193"/>
      <c r="N200" s="194"/>
      <c r="O200" s="194"/>
      <c r="P200" s="194"/>
      <c r="Q200" s="194"/>
      <c r="R200" s="194"/>
      <c r="S200" s="194"/>
      <c r="T200" s="19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89" t="s">
        <v>164</v>
      </c>
      <c r="AU200" s="189" t="s">
        <v>84</v>
      </c>
      <c r="AV200" s="13" t="s">
        <v>163</v>
      </c>
      <c r="AW200" s="13" t="s">
        <v>34</v>
      </c>
      <c r="AX200" s="13" t="s">
        <v>84</v>
      </c>
      <c r="AY200" s="189" t="s">
        <v>158</v>
      </c>
    </row>
    <row r="201" s="2" customFormat="1" ht="21.75" customHeight="1">
      <c r="A201" s="36"/>
      <c r="B201" s="164"/>
      <c r="C201" s="165" t="s">
        <v>277</v>
      </c>
      <c r="D201" s="165" t="s">
        <v>159</v>
      </c>
      <c r="E201" s="166" t="s">
        <v>1328</v>
      </c>
      <c r="F201" s="167" t="s">
        <v>1329</v>
      </c>
      <c r="G201" s="168" t="s">
        <v>233</v>
      </c>
      <c r="H201" s="169">
        <v>0.26300000000000001</v>
      </c>
      <c r="I201" s="170"/>
      <c r="J201" s="171">
        <f>ROUND(I201*H201,2)</f>
        <v>0</v>
      </c>
      <c r="K201" s="172"/>
      <c r="L201" s="37"/>
      <c r="M201" s="173" t="s">
        <v>1</v>
      </c>
      <c r="N201" s="174" t="s">
        <v>42</v>
      </c>
      <c r="O201" s="75"/>
      <c r="P201" s="175">
        <f>O201*H201</f>
        <v>0</v>
      </c>
      <c r="Q201" s="175">
        <v>0</v>
      </c>
      <c r="R201" s="175">
        <f>Q201*H201</f>
        <v>0</v>
      </c>
      <c r="S201" s="175">
        <v>0</v>
      </c>
      <c r="T201" s="176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77" t="s">
        <v>163</v>
      </c>
      <c r="AT201" s="177" t="s">
        <v>159</v>
      </c>
      <c r="AU201" s="177" t="s">
        <v>84</v>
      </c>
      <c r="AY201" s="17" t="s">
        <v>158</v>
      </c>
      <c r="BE201" s="178">
        <f>IF(N201="základní",J201,0)</f>
        <v>0</v>
      </c>
      <c r="BF201" s="178">
        <f>IF(N201="snížená",J201,0)</f>
        <v>0</v>
      </c>
      <c r="BG201" s="178">
        <f>IF(N201="zákl. přenesená",J201,0)</f>
        <v>0</v>
      </c>
      <c r="BH201" s="178">
        <f>IF(N201="sníž. přenesená",J201,0)</f>
        <v>0</v>
      </c>
      <c r="BI201" s="178">
        <f>IF(N201="nulová",J201,0)</f>
        <v>0</v>
      </c>
      <c r="BJ201" s="17" t="s">
        <v>84</v>
      </c>
      <c r="BK201" s="178">
        <f>ROUND(I201*H201,2)</f>
        <v>0</v>
      </c>
      <c r="BL201" s="17" t="s">
        <v>163</v>
      </c>
      <c r="BM201" s="177" t="s">
        <v>401</v>
      </c>
    </row>
    <row r="202" s="11" customFormat="1" ht="25.92" customHeight="1">
      <c r="A202" s="11"/>
      <c r="B202" s="153"/>
      <c r="C202" s="11"/>
      <c r="D202" s="154" t="s">
        <v>76</v>
      </c>
      <c r="E202" s="155" t="s">
        <v>930</v>
      </c>
      <c r="F202" s="155" t="s">
        <v>1</v>
      </c>
      <c r="G202" s="11"/>
      <c r="H202" s="11"/>
      <c r="I202" s="156"/>
      <c r="J202" s="157">
        <f>BK202</f>
        <v>0</v>
      </c>
      <c r="K202" s="11"/>
      <c r="L202" s="153"/>
      <c r="M202" s="213"/>
      <c r="N202" s="214"/>
      <c r="O202" s="214"/>
      <c r="P202" s="215">
        <v>0</v>
      </c>
      <c r="Q202" s="214"/>
      <c r="R202" s="215">
        <v>0</v>
      </c>
      <c r="S202" s="214"/>
      <c r="T202" s="216">
        <v>0</v>
      </c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R202" s="154" t="s">
        <v>84</v>
      </c>
      <c r="AT202" s="162" t="s">
        <v>76</v>
      </c>
      <c r="AU202" s="162" t="s">
        <v>77</v>
      </c>
      <c r="AY202" s="154" t="s">
        <v>158</v>
      </c>
      <c r="BK202" s="163">
        <v>0</v>
      </c>
    </row>
    <row r="203" s="2" customFormat="1" ht="6.96" customHeight="1">
      <c r="A203" s="36"/>
      <c r="B203" s="58"/>
      <c r="C203" s="59"/>
      <c r="D203" s="59"/>
      <c r="E203" s="59"/>
      <c r="F203" s="59"/>
      <c r="G203" s="59"/>
      <c r="H203" s="59"/>
      <c r="I203" s="59"/>
      <c r="J203" s="59"/>
      <c r="K203" s="59"/>
      <c r="L203" s="37"/>
      <c r="M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</row>
  </sheetData>
  <autoFilter ref="C122:K202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100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="1" customFormat="1" ht="24.96" customHeight="1">
      <c r="B4" s="20"/>
      <c r="D4" s="21" t="s">
        <v>111</v>
      </c>
      <c r="L4" s="20"/>
      <c r="M4" s="118" t="s">
        <v>10</v>
      </c>
      <c r="AT4" s="17" t="s">
        <v>3</v>
      </c>
    </row>
    <row r="5" s="1" customFormat="1" ht="6.96" customHeight="1">
      <c r="B5" s="20"/>
      <c r="L5" s="20"/>
    </row>
    <row r="6" s="1" customFormat="1" ht="12" customHeight="1">
      <c r="B6" s="20"/>
      <c r="D6" s="30" t="s">
        <v>16</v>
      </c>
      <c r="L6" s="20"/>
    </row>
    <row r="7" s="1" customFormat="1" ht="16.5" customHeight="1">
      <c r="B7" s="20"/>
      <c r="E7" s="119" t="str">
        <f>'Rekapitulace stavby'!K6</f>
        <v>Dětská skupina, p.č.st 24/1 a p.č. 39/6 v k.ú. Nišovice</v>
      </c>
      <c r="F7" s="30"/>
      <c r="G7" s="30"/>
      <c r="H7" s="30"/>
      <c r="L7" s="20"/>
    </row>
    <row r="8" s="2" customFormat="1" ht="12" customHeight="1">
      <c r="A8" s="36"/>
      <c r="B8" s="37"/>
      <c r="C8" s="36"/>
      <c r="D8" s="30" t="s">
        <v>112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1330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30" t="s">
        <v>18</v>
      </c>
      <c r="E11" s="36"/>
      <c r="F11" s="25" t="s">
        <v>1</v>
      </c>
      <c r="G11" s="36"/>
      <c r="H11" s="36"/>
      <c r="I11" s="30" t="s">
        <v>19</v>
      </c>
      <c r="J11" s="25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20</v>
      </c>
      <c r="E12" s="36"/>
      <c r="F12" s="25" t="s">
        <v>21</v>
      </c>
      <c r="G12" s="36"/>
      <c r="H12" s="36"/>
      <c r="I12" s="30" t="s">
        <v>22</v>
      </c>
      <c r="J12" s="67" t="str">
        <f>'Rekapitulace stavby'!AN8</f>
        <v>5. 3. 2025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24</v>
      </c>
      <c r="E14" s="36"/>
      <c r="F14" s="36"/>
      <c r="G14" s="36"/>
      <c r="H14" s="36"/>
      <c r="I14" s="30" t="s">
        <v>25</v>
      </c>
      <c r="J14" s="25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5" t="s">
        <v>26</v>
      </c>
      <c r="F15" s="36"/>
      <c r="G15" s="36"/>
      <c r="H15" s="36"/>
      <c r="I15" s="30" t="s">
        <v>27</v>
      </c>
      <c r="J15" s="25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30" t="s">
        <v>28</v>
      </c>
      <c r="E17" s="36"/>
      <c r="F17" s="36"/>
      <c r="G17" s="36"/>
      <c r="H17" s="36"/>
      <c r="I17" s="30" t="s">
        <v>25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30" t="s">
        <v>27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30" t="s">
        <v>30</v>
      </c>
      <c r="E20" s="36"/>
      <c r="F20" s="36"/>
      <c r="G20" s="36"/>
      <c r="H20" s="36"/>
      <c r="I20" s="30" t="s">
        <v>25</v>
      </c>
      <c r="J20" s="25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5" t="s">
        <v>31</v>
      </c>
      <c r="F21" s="36"/>
      <c r="G21" s="36"/>
      <c r="H21" s="36"/>
      <c r="I21" s="30" t="s">
        <v>27</v>
      </c>
      <c r="J21" s="25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30" t="s">
        <v>32</v>
      </c>
      <c r="E23" s="36"/>
      <c r="F23" s="36"/>
      <c r="G23" s="36"/>
      <c r="H23" s="36"/>
      <c r="I23" s="30" t="s">
        <v>25</v>
      </c>
      <c r="J23" s="25" t="str">
        <f>IF('Rekapitulace stavby'!AN19="","",'Rekapitulace stavby'!AN19)</f>
        <v/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5" t="str">
        <f>IF('Rekapitulace stavby'!E20="","",'Rekapitulace stavby'!E20)</f>
        <v xml:space="preserve"> </v>
      </c>
      <c r="F24" s="36"/>
      <c r="G24" s="36"/>
      <c r="H24" s="36"/>
      <c r="I24" s="30" t="s">
        <v>27</v>
      </c>
      <c r="J24" s="25" t="str">
        <f>IF('Rekapitulace stavby'!AN20="","",'Rekapitulace stavby'!AN20)</f>
        <v/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30" t="s">
        <v>35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20"/>
      <c r="B27" s="121"/>
      <c r="C27" s="120"/>
      <c r="D27" s="120"/>
      <c r="E27" s="34" t="s">
        <v>1</v>
      </c>
      <c r="F27" s="34"/>
      <c r="G27" s="34"/>
      <c r="H27" s="34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37"/>
      <c r="C30" s="36"/>
      <c r="D30" s="123" t="s">
        <v>37</v>
      </c>
      <c r="E30" s="36"/>
      <c r="F30" s="36"/>
      <c r="G30" s="36"/>
      <c r="H30" s="36"/>
      <c r="I30" s="36"/>
      <c r="J30" s="94">
        <f>ROUND(J123,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8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6"/>
      <c r="F32" s="41" t="s">
        <v>39</v>
      </c>
      <c r="G32" s="36"/>
      <c r="H32" s="36"/>
      <c r="I32" s="41" t="s">
        <v>38</v>
      </c>
      <c r="J32" s="41" t="s">
        <v>40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124" t="s">
        <v>41</v>
      </c>
      <c r="E33" s="30" t="s">
        <v>42</v>
      </c>
      <c r="F33" s="125">
        <f>ROUND((SUM(BE123:BE208)),  2)</f>
        <v>0</v>
      </c>
      <c r="G33" s="36"/>
      <c r="H33" s="36"/>
      <c r="I33" s="126">
        <v>0.20999999999999999</v>
      </c>
      <c r="J33" s="125">
        <f>ROUND(((SUM(BE123:BE208))*I33),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0" t="s">
        <v>43</v>
      </c>
      <c r="F34" s="125">
        <f>ROUND((SUM(BF123:BF208)),  2)</f>
        <v>0</v>
      </c>
      <c r="G34" s="36"/>
      <c r="H34" s="36"/>
      <c r="I34" s="126">
        <v>0.12</v>
      </c>
      <c r="J34" s="125">
        <f>ROUND(((SUM(BF123:BF208))*I34),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44</v>
      </c>
      <c r="F35" s="125">
        <f>ROUND((SUM(BG123:BG208)),  2)</f>
        <v>0</v>
      </c>
      <c r="G35" s="36"/>
      <c r="H35" s="36"/>
      <c r="I35" s="126">
        <v>0.20999999999999999</v>
      </c>
      <c r="J35" s="125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45</v>
      </c>
      <c r="F36" s="125">
        <f>ROUND((SUM(BH123:BH208)),  2)</f>
        <v>0</v>
      </c>
      <c r="G36" s="36"/>
      <c r="H36" s="36"/>
      <c r="I36" s="126">
        <v>0.12</v>
      </c>
      <c r="J36" s="125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46</v>
      </c>
      <c r="F37" s="125">
        <f>ROUND((SUM(BI123:BI208)),  2)</f>
        <v>0</v>
      </c>
      <c r="G37" s="36"/>
      <c r="H37" s="36"/>
      <c r="I37" s="126">
        <v>0</v>
      </c>
      <c r="J37" s="125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37"/>
      <c r="C39" s="127"/>
      <c r="D39" s="128" t="s">
        <v>47</v>
      </c>
      <c r="E39" s="79"/>
      <c r="F39" s="79"/>
      <c r="G39" s="129" t="s">
        <v>48</v>
      </c>
      <c r="H39" s="130" t="s">
        <v>49</v>
      </c>
      <c r="I39" s="79"/>
      <c r="J39" s="131">
        <f>SUM(J30:J37)</f>
        <v>0</v>
      </c>
      <c r="K39" s="132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53"/>
      <c r="D50" s="54" t="s">
        <v>50</v>
      </c>
      <c r="E50" s="55"/>
      <c r="F50" s="55"/>
      <c r="G50" s="54" t="s">
        <v>51</v>
      </c>
      <c r="H50" s="55"/>
      <c r="I50" s="55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52</v>
      </c>
      <c r="E61" s="39"/>
      <c r="F61" s="133" t="s">
        <v>53</v>
      </c>
      <c r="G61" s="56" t="s">
        <v>52</v>
      </c>
      <c r="H61" s="39"/>
      <c r="I61" s="39"/>
      <c r="J61" s="134" t="s">
        <v>53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54</v>
      </c>
      <c r="E65" s="57"/>
      <c r="F65" s="57"/>
      <c r="G65" s="54" t="s">
        <v>55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52</v>
      </c>
      <c r="E76" s="39"/>
      <c r="F76" s="133" t="s">
        <v>53</v>
      </c>
      <c r="G76" s="56" t="s">
        <v>52</v>
      </c>
      <c r="H76" s="39"/>
      <c r="I76" s="39"/>
      <c r="J76" s="134" t="s">
        <v>53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114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19" t="str">
        <f>E7</f>
        <v>Dětská skupina, p.č.st 24/1 a p.č. 39/6 v k.ú. Nišovice</v>
      </c>
      <c r="F85" s="30"/>
      <c r="G85" s="30"/>
      <c r="H85" s="30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112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DS_Nisovice_VZT - DS_Nisovice_vzduchotechnika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6"/>
      <c r="E89" s="36"/>
      <c r="F89" s="25" t="str">
        <f>F12</f>
        <v>p.č.st 24/1 a p.č. 39/6 v k.ú. Nišovice</v>
      </c>
      <c r="G89" s="36"/>
      <c r="H89" s="36"/>
      <c r="I89" s="30" t="s">
        <v>22</v>
      </c>
      <c r="J89" s="67" t="str">
        <f>IF(J12="","",J12)</f>
        <v>5. 3. 2025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6"/>
      <c r="E91" s="36"/>
      <c r="F91" s="25" t="str">
        <f>E15</f>
        <v>Obec Nišovice</v>
      </c>
      <c r="G91" s="36"/>
      <c r="H91" s="36"/>
      <c r="I91" s="30" t="s">
        <v>30</v>
      </c>
      <c r="J91" s="34" t="str">
        <f>E21</f>
        <v>Ing. Pavel Drobil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28</v>
      </c>
      <c r="D92" s="36"/>
      <c r="E92" s="36"/>
      <c r="F92" s="25" t="str">
        <f>IF(E18="","",E18)</f>
        <v>Vyplň údaj</v>
      </c>
      <c r="G92" s="36"/>
      <c r="H92" s="36"/>
      <c r="I92" s="30" t="s">
        <v>32</v>
      </c>
      <c r="J92" s="34" t="str">
        <f>E24</f>
        <v xml:space="preserve"> 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35" t="s">
        <v>115</v>
      </c>
      <c r="D94" s="127"/>
      <c r="E94" s="127"/>
      <c r="F94" s="127"/>
      <c r="G94" s="127"/>
      <c r="H94" s="127"/>
      <c r="I94" s="127"/>
      <c r="J94" s="136" t="s">
        <v>116</v>
      </c>
      <c r="K94" s="127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37" t="s">
        <v>117</v>
      </c>
      <c r="D96" s="36"/>
      <c r="E96" s="36"/>
      <c r="F96" s="36"/>
      <c r="G96" s="36"/>
      <c r="H96" s="36"/>
      <c r="I96" s="36"/>
      <c r="J96" s="94">
        <f>J123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7" t="s">
        <v>118</v>
      </c>
    </row>
    <row r="97" s="9" customFormat="1" ht="24.96" customHeight="1">
      <c r="A97" s="9"/>
      <c r="B97" s="138"/>
      <c r="C97" s="9"/>
      <c r="D97" s="139" t="s">
        <v>1331</v>
      </c>
      <c r="E97" s="140"/>
      <c r="F97" s="140"/>
      <c r="G97" s="140"/>
      <c r="H97" s="140"/>
      <c r="I97" s="140"/>
      <c r="J97" s="141">
        <f>J124</f>
        <v>0</v>
      </c>
      <c r="K97" s="9"/>
      <c r="L97" s="13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38"/>
      <c r="C98" s="9"/>
      <c r="D98" s="139" t="s">
        <v>1332</v>
      </c>
      <c r="E98" s="140"/>
      <c r="F98" s="140"/>
      <c r="G98" s="140"/>
      <c r="H98" s="140"/>
      <c r="I98" s="140"/>
      <c r="J98" s="141">
        <f>J140</f>
        <v>0</v>
      </c>
      <c r="K98" s="9"/>
      <c r="L98" s="138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38"/>
      <c r="C99" s="9"/>
      <c r="D99" s="139" t="s">
        <v>1333</v>
      </c>
      <c r="E99" s="140"/>
      <c r="F99" s="140"/>
      <c r="G99" s="140"/>
      <c r="H99" s="140"/>
      <c r="I99" s="140"/>
      <c r="J99" s="141">
        <f>J154</f>
        <v>0</v>
      </c>
      <c r="K99" s="9"/>
      <c r="L99" s="13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38"/>
      <c r="C100" s="9"/>
      <c r="D100" s="139" t="s">
        <v>1334</v>
      </c>
      <c r="E100" s="140"/>
      <c r="F100" s="140"/>
      <c r="G100" s="140"/>
      <c r="H100" s="140"/>
      <c r="I100" s="140"/>
      <c r="J100" s="141">
        <f>J173</f>
        <v>0</v>
      </c>
      <c r="K100" s="9"/>
      <c r="L100" s="138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38"/>
      <c r="C101" s="9"/>
      <c r="D101" s="139" t="s">
        <v>1335</v>
      </c>
      <c r="E101" s="140"/>
      <c r="F101" s="140"/>
      <c r="G101" s="140"/>
      <c r="H101" s="140"/>
      <c r="I101" s="140"/>
      <c r="J101" s="141">
        <f>J190</f>
        <v>0</v>
      </c>
      <c r="K101" s="9"/>
      <c r="L101" s="138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38"/>
      <c r="C102" s="9"/>
      <c r="D102" s="139" t="s">
        <v>1336</v>
      </c>
      <c r="E102" s="140"/>
      <c r="F102" s="140"/>
      <c r="G102" s="140"/>
      <c r="H102" s="140"/>
      <c r="I102" s="140"/>
      <c r="J102" s="141">
        <f>J206</f>
        <v>0</v>
      </c>
      <c r="K102" s="9"/>
      <c r="L102" s="138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38"/>
      <c r="C103" s="9"/>
      <c r="D103" s="139" t="s">
        <v>1209</v>
      </c>
      <c r="E103" s="140"/>
      <c r="F103" s="140"/>
      <c r="G103" s="140"/>
      <c r="H103" s="140"/>
      <c r="I103" s="140"/>
      <c r="J103" s="141">
        <f>J208</f>
        <v>0</v>
      </c>
      <c r="K103" s="9"/>
      <c r="L103" s="138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6"/>
      <c r="B104" s="37"/>
      <c r="C104" s="36"/>
      <c r="D104" s="36"/>
      <c r="E104" s="36"/>
      <c r="F104" s="36"/>
      <c r="G104" s="36"/>
      <c r="H104" s="36"/>
      <c r="I104" s="36"/>
      <c r="J104" s="36"/>
      <c r="K104" s="36"/>
      <c r="L104" s="53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="2" customFormat="1" ht="6.96" customHeight="1">
      <c r="A105" s="36"/>
      <c r="B105" s="58"/>
      <c r="C105" s="59"/>
      <c r="D105" s="59"/>
      <c r="E105" s="59"/>
      <c r="F105" s="59"/>
      <c r="G105" s="59"/>
      <c r="H105" s="59"/>
      <c r="I105" s="59"/>
      <c r="J105" s="59"/>
      <c r="K105" s="59"/>
      <c r="L105" s="53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9" s="2" customFormat="1" ht="6.96" customHeight="1">
      <c r="A109" s="36"/>
      <c r="B109" s="60"/>
      <c r="C109" s="61"/>
      <c r="D109" s="61"/>
      <c r="E109" s="61"/>
      <c r="F109" s="61"/>
      <c r="G109" s="61"/>
      <c r="H109" s="61"/>
      <c r="I109" s="61"/>
      <c r="J109" s="61"/>
      <c r="K109" s="61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24.96" customHeight="1">
      <c r="A110" s="36"/>
      <c r="B110" s="37"/>
      <c r="C110" s="21" t="s">
        <v>144</v>
      </c>
      <c r="D110" s="36"/>
      <c r="E110" s="36"/>
      <c r="F110" s="36"/>
      <c r="G110" s="36"/>
      <c r="H110" s="36"/>
      <c r="I110" s="36"/>
      <c r="J110" s="36"/>
      <c r="K110" s="36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6.96" customHeight="1">
      <c r="A111" s="36"/>
      <c r="B111" s="37"/>
      <c r="C111" s="36"/>
      <c r="D111" s="36"/>
      <c r="E111" s="36"/>
      <c r="F111" s="36"/>
      <c r="G111" s="36"/>
      <c r="H111" s="36"/>
      <c r="I111" s="36"/>
      <c r="J111" s="36"/>
      <c r="K111" s="36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2" customHeight="1">
      <c r="A112" s="36"/>
      <c r="B112" s="37"/>
      <c r="C112" s="30" t="s">
        <v>16</v>
      </c>
      <c r="D112" s="36"/>
      <c r="E112" s="36"/>
      <c r="F112" s="36"/>
      <c r="G112" s="36"/>
      <c r="H112" s="36"/>
      <c r="I112" s="36"/>
      <c r="J112" s="36"/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6.5" customHeight="1">
      <c r="A113" s="36"/>
      <c r="B113" s="37"/>
      <c r="C113" s="36"/>
      <c r="D113" s="36"/>
      <c r="E113" s="119" t="str">
        <f>E7</f>
        <v>Dětská skupina, p.č.st 24/1 a p.č. 39/6 v k.ú. Nišovice</v>
      </c>
      <c r="F113" s="30"/>
      <c r="G113" s="30"/>
      <c r="H113" s="30"/>
      <c r="I113" s="36"/>
      <c r="J113" s="36"/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112</v>
      </c>
      <c r="D114" s="36"/>
      <c r="E114" s="36"/>
      <c r="F114" s="36"/>
      <c r="G114" s="36"/>
      <c r="H114" s="36"/>
      <c r="I114" s="36"/>
      <c r="J114" s="36"/>
      <c r="K114" s="36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6.5" customHeight="1">
      <c r="A115" s="36"/>
      <c r="B115" s="37"/>
      <c r="C115" s="36"/>
      <c r="D115" s="36"/>
      <c r="E115" s="65" t="str">
        <f>E9</f>
        <v>DS_Nisovice_VZT - DS_Nisovice_vzduchotechnika</v>
      </c>
      <c r="F115" s="36"/>
      <c r="G115" s="36"/>
      <c r="H115" s="36"/>
      <c r="I115" s="36"/>
      <c r="J115" s="36"/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6.96" customHeight="1">
      <c r="A116" s="36"/>
      <c r="B116" s="37"/>
      <c r="C116" s="36"/>
      <c r="D116" s="36"/>
      <c r="E116" s="36"/>
      <c r="F116" s="36"/>
      <c r="G116" s="36"/>
      <c r="H116" s="36"/>
      <c r="I116" s="36"/>
      <c r="J116" s="36"/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2" customHeight="1">
      <c r="A117" s="36"/>
      <c r="B117" s="37"/>
      <c r="C117" s="30" t="s">
        <v>20</v>
      </c>
      <c r="D117" s="36"/>
      <c r="E117" s="36"/>
      <c r="F117" s="25" t="str">
        <f>F12</f>
        <v>p.č.st 24/1 a p.č. 39/6 v k.ú. Nišovice</v>
      </c>
      <c r="G117" s="36"/>
      <c r="H117" s="36"/>
      <c r="I117" s="30" t="s">
        <v>22</v>
      </c>
      <c r="J117" s="67" t="str">
        <f>IF(J12="","",J12)</f>
        <v>5. 3. 2025</v>
      </c>
      <c r="K117" s="36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6"/>
      <c r="D118" s="36"/>
      <c r="E118" s="36"/>
      <c r="F118" s="36"/>
      <c r="G118" s="36"/>
      <c r="H118" s="36"/>
      <c r="I118" s="36"/>
      <c r="J118" s="36"/>
      <c r="K118" s="36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5.15" customHeight="1">
      <c r="A119" s="36"/>
      <c r="B119" s="37"/>
      <c r="C119" s="30" t="s">
        <v>24</v>
      </c>
      <c r="D119" s="36"/>
      <c r="E119" s="36"/>
      <c r="F119" s="25" t="str">
        <f>E15</f>
        <v>Obec Nišovice</v>
      </c>
      <c r="G119" s="36"/>
      <c r="H119" s="36"/>
      <c r="I119" s="30" t="s">
        <v>30</v>
      </c>
      <c r="J119" s="34" t="str">
        <f>E21</f>
        <v>Ing. Pavel Drobil</v>
      </c>
      <c r="K119" s="36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5.15" customHeight="1">
      <c r="A120" s="36"/>
      <c r="B120" s="37"/>
      <c r="C120" s="30" t="s">
        <v>28</v>
      </c>
      <c r="D120" s="36"/>
      <c r="E120" s="36"/>
      <c r="F120" s="25" t="str">
        <f>IF(E18="","",E18)</f>
        <v>Vyplň údaj</v>
      </c>
      <c r="G120" s="36"/>
      <c r="H120" s="36"/>
      <c r="I120" s="30" t="s">
        <v>32</v>
      </c>
      <c r="J120" s="34" t="str">
        <f>E24</f>
        <v xml:space="preserve"> </v>
      </c>
      <c r="K120" s="36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0.32" customHeight="1">
      <c r="A121" s="36"/>
      <c r="B121" s="37"/>
      <c r="C121" s="36"/>
      <c r="D121" s="36"/>
      <c r="E121" s="36"/>
      <c r="F121" s="36"/>
      <c r="G121" s="36"/>
      <c r="H121" s="36"/>
      <c r="I121" s="36"/>
      <c r="J121" s="36"/>
      <c r="K121" s="36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10" customFormat="1" ht="29.28" customHeight="1">
      <c r="A122" s="142"/>
      <c r="B122" s="143"/>
      <c r="C122" s="144" t="s">
        <v>145</v>
      </c>
      <c r="D122" s="145" t="s">
        <v>62</v>
      </c>
      <c r="E122" s="145" t="s">
        <v>58</v>
      </c>
      <c r="F122" s="145" t="s">
        <v>59</v>
      </c>
      <c r="G122" s="145" t="s">
        <v>146</v>
      </c>
      <c r="H122" s="145" t="s">
        <v>147</v>
      </c>
      <c r="I122" s="145" t="s">
        <v>148</v>
      </c>
      <c r="J122" s="146" t="s">
        <v>116</v>
      </c>
      <c r="K122" s="147" t="s">
        <v>149</v>
      </c>
      <c r="L122" s="148"/>
      <c r="M122" s="84" t="s">
        <v>1</v>
      </c>
      <c r="N122" s="85" t="s">
        <v>41</v>
      </c>
      <c r="O122" s="85" t="s">
        <v>150</v>
      </c>
      <c r="P122" s="85" t="s">
        <v>151</v>
      </c>
      <c r="Q122" s="85" t="s">
        <v>152</v>
      </c>
      <c r="R122" s="85" t="s">
        <v>153</v>
      </c>
      <c r="S122" s="85" t="s">
        <v>154</v>
      </c>
      <c r="T122" s="86" t="s">
        <v>155</v>
      </c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</row>
    <row r="123" s="2" customFormat="1" ht="22.8" customHeight="1">
      <c r="A123" s="36"/>
      <c r="B123" s="37"/>
      <c r="C123" s="91" t="s">
        <v>156</v>
      </c>
      <c r="D123" s="36"/>
      <c r="E123" s="36"/>
      <c r="F123" s="36"/>
      <c r="G123" s="36"/>
      <c r="H123" s="36"/>
      <c r="I123" s="36"/>
      <c r="J123" s="149">
        <f>BK123</f>
        <v>0</v>
      </c>
      <c r="K123" s="36"/>
      <c r="L123" s="37"/>
      <c r="M123" s="87"/>
      <c r="N123" s="71"/>
      <c r="O123" s="88"/>
      <c r="P123" s="150">
        <f>P124+P140+P154+P173+P190+P206+P208</f>
        <v>0</v>
      </c>
      <c r="Q123" s="88"/>
      <c r="R123" s="150">
        <f>R124+R140+R154+R173+R190+R206+R208</f>
        <v>0</v>
      </c>
      <c r="S123" s="88"/>
      <c r="T123" s="151">
        <f>T124+T140+T154+T173+T190+T206+T208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7" t="s">
        <v>76</v>
      </c>
      <c r="AU123" s="17" t="s">
        <v>118</v>
      </c>
      <c r="BK123" s="152">
        <f>BK124+BK140+BK154+BK173+BK190+BK206+BK208</f>
        <v>0</v>
      </c>
    </row>
    <row r="124" s="11" customFormat="1" ht="25.92" customHeight="1">
      <c r="A124" s="11"/>
      <c r="B124" s="153"/>
      <c r="C124" s="11"/>
      <c r="D124" s="154" t="s">
        <v>76</v>
      </c>
      <c r="E124" s="155" t="s">
        <v>812</v>
      </c>
      <c r="F124" s="155" t="s">
        <v>1337</v>
      </c>
      <c r="G124" s="11"/>
      <c r="H124" s="11"/>
      <c r="I124" s="156"/>
      <c r="J124" s="157">
        <f>BK124</f>
        <v>0</v>
      </c>
      <c r="K124" s="11"/>
      <c r="L124" s="153"/>
      <c r="M124" s="158"/>
      <c r="N124" s="159"/>
      <c r="O124" s="159"/>
      <c r="P124" s="160">
        <f>SUM(P125:P139)</f>
        <v>0</v>
      </c>
      <c r="Q124" s="159"/>
      <c r="R124" s="160">
        <f>SUM(R125:R139)</f>
        <v>0</v>
      </c>
      <c r="S124" s="159"/>
      <c r="T124" s="161">
        <f>SUM(T125:T139)</f>
        <v>0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154" t="s">
        <v>84</v>
      </c>
      <c r="AT124" s="162" t="s">
        <v>76</v>
      </c>
      <c r="AU124" s="162" t="s">
        <v>77</v>
      </c>
      <c r="AY124" s="154" t="s">
        <v>158</v>
      </c>
      <c r="BK124" s="163">
        <f>SUM(BK125:BK139)</f>
        <v>0</v>
      </c>
    </row>
    <row r="125" s="2" customFormat="1" ht="24.15" customHeight="1">
      <c r="A125" s="36"/>
      <c r="B125" s="164"/>
      <c r="C125" s="165" t="s">
        <v>84</v>
      </c>
      <c r="D125" s="165" t="s">
        <v>159</v>
      </c>
      <c r="E125" s="166" t="s">
        <v>1338</v>
      </c>
      <c r="F125" s="167" t="s">
        <v>1339</v>
      </c>
      <c r="G125" s="168" t="s">
        <v>252</v>
      </c>
      <c r="H125" s="169">
        <v>1</v>
      </c>
      <c r="I125" s="170"/>
      <c r="J125" s="171">
        <f>ROUND(I125*H125,2)</f>
        <v>0</v>
      </c>
      <c r="K125" s="172"/>
      <c r="L125" s="37"/>
      <c r="M125" s="173" t="s">
        <v>1</v>
      </c>
      <c r="N125" s="174" t="s">
        <v>42</v>
      </c>
      <c r="O125" s="75"/>
      <c r="P125" s="175">
        <f>O125*H125</f>
        <v>0</v>
      </c>
      <c r="Q125" s="175">
        <v>0</v>
      </c>
      <c r="R125" s="175">
        <f>Q125*H125</f>
        <v>0</v>
      </c>
      <c r="S125" s="175">
        <v>0</v>
      </c>
      <c r="T125" s="176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77" t="s">
        <v>163</v>
      </c>
      <c r="AT125" s="177" t="s">
        <v>159</v>
      </c>
      <c r="AU125" s="177" t="s">
        <v>84</v>
      </c>
      <c r="AY125" s="17" t="s">
        <v>158</v>
      </c>
      <c r="BE125" s="178">
        <f>IF(N125="základní",J125,0)</f>
        <v>0</v>
      </c>
      <c r="BF125" s="178">
        <f>IF(N125="snížená",J125,0)</f>
        <v>0</v>
      </c>
      <c r="BG125" s="178">
        <f>IF(N125="zákl. přenesená",J125,0)</f>
        <v>0</v>
      </c>
      <c r="BH125" s="178">
        <f>IF(N125="sníž. přenesená",J125,0)</f>
        <v>0</v>
      </c>
      <c r="BI125" s="178">
        <f>IF(N125="nulová",J125,0)</f>
        <v>0</v>
      </c>
      <c r="BJ125" s="17" t="s">
        <v>84</v>
      </c>
      <c r="BK125" s="178">
        <f>ROUND(I125*H125,2)</f>
        <v>0</v>
      </c>
      <c r="BL125" s="17" t="s">
        <v>163</v>
      </c>
      <c r="BM125" s="177" t="s">
        <v>86</v>
      </c>
    </row>
    <row r="126" s="2" customFormat="1" ht="21.75" customHeight="1">
      <c r="A126" s="36"/>
      <c r="B126" s="164"/>
      <c r="C126" s="165" t="s">
        <v>86</v>
      </c>
      <c r="D126" s="165" t="s">
        <v>159</v>
      </c>
      <c r="E126" s="166" t="s">
        <v>1340</v>
      </c>
      <c r="F126" s="167" t="s">
        <v>1341</v>
      </c>
      <c r="G126" s="168" t="s">
        <v>252</v>
      </c>
      <c r="H126" s="169">
        <v>1</v>
      </c>
      <c r="I126" s="170"/>
      <c r="J126" s="171">
        <f>ROUND(I126*H126,2)</f>
        <v>0</v>
      </c>
      <c r="K126" s="172"/>
      <c r="L126" s="37"/>
      <c r="M126" s="173" t="s">
        <v>1</v>
      </c>
      <c r="N126" s="174" t="s">
        <v>42</v>
      </c>
      <c r="O126" s="75"/>
      <c r="P126" s="175">
        <f>O126*H126</f>
        <v>0</v>
      </c>
      <c r="Q126" s="175">
        <v>0</v>
      </c>
      <c r="R126" s="175">
        <f>Q126*H126</f>
        <v>0</v>
      </c>
      <c r="S126" s="175">
        <v>0</v>
      </c>
      <c r="T126" s="176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77" t="s">
        <v>163</v>
      </c>
      <c r="AT126" s="177" t="s">
        <v>159</v>
      </c>
      <c r="AU126" s="177" t="s">
        <v>84</v>
      </c>
      <c r="AY126" s="17" t="s">
        <v>158</v>
      </c>
      <c r="BE126" s="178">
        <f>IF(N126="základní",J126,0)</f>
        <v>0</v>
      </c>
      <c r="BF126" s="178">
        <f>IF(N126="snížená",J126,0)</f>
        <v>0</v>
      </c>
      <c r="BG126" s="178">
        <f>IF(N126="zákl. přenesená",J126,0)</f>
        <v>0</v>
      </c>
      <c r="BH126" s="178">
        <f>IF(N126="sníž. přenesená",J126,0)</f>
        <v>0</v>
      </c>
      <c r="BI126" s="178">
        <f>IF(N126="nulová",J126,0)</f>
        <v>0</v>
      </c>
      <c r="BJ126" s="17" t="s">
        <v>84</v>
      </c>
      <c r="BK126" s="178">
        <f>ROUND(I126*H126,2)</f>
        <v>0</v>
      </c>
      <c r="BL126" s="17" t="s">
        <v>163</v>
      </c>
      <c r="BM126" s="177" t="s">
        <v>163</v>
      </c>
    </row>
    <row r="127" s="2" customFormat="1" ht="21.75" customHeight="1">
      <c r="A127" s="36"/>
      <c r="B127" s="164"/>
      <c r="C127" s="165" t="s">
        <v>170</v>
      </c>
      <c r="D127" s="165" t="s">
        <v>159</v>
      </c>
      <c r="E127" s="166" t="s">
        <v>1342</v>
      </c>
      <c r="F127" s="167" t="s">
        <v>1343</v>
      </c>
      <c r="G127" s="168" t="s">
        <v>247</v>
      </c>
      <c r="H127" s="169">
        <v>0.5</v>
      </c>
      <c r="I127" s="170"/>
      <c r="J127" s="171">
        <f>ROUND(I127*H127,2)</f>
        <v>0</v>
      </c>
      <c r="K127" s="172"/>
      <c r="L127" s="37"/>
      <c r="M127" s="173" t="s">
        <v>1</v>
      </c>
      <c r="N127" s="174" t="s">
        <v>42</v>
      </c>
      <c r="O127" s="75"/>
      <c r="P127" s="175">
        <f>O127*H127</f>
        <v>0</v>
      </c>
      <c r="Q127" s="175">
        <v>0</v>
      </c>
      <c r="R127" s="175">
        <f>Q127*H127</f>
        <v>0</v>
      </c>
      <c r="S127" s="175">
        <v>0</v>
      </c>
      <c r="T127" s="176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77" t="s">
        <v>163</v>
      </c>
      <c r="AT127" s="177" t="s">
        <v>159</v>
      </c>
      <c r="AU127" s="177" t="s">
        <v>84</v>
      </c>
      <c r="AY127" s="17" t="s">
        <v>158</v>
      </c>
      <c r="BE127" s="178">
        <f>IF(N127="základní",J127,0)</f>
        <v>0</v>
      </c>
      <c r="BF127" s="178">
        <f>IF(N127="snížená",J127,0)</f>
        <v>0</v>
      </c>
      <c r="BG127" s="178">
        <f>IF(N127="zákl. přenesená",J127,0)</f>
        <v>0</v>
      </c>
      <c r="BH127" s="178">
        <f>IF(N127="sníž. přenesená",J127,0)</f>
        <v>0</v>
      </c>
      <c r="BI127" s="178">
        <f>IF(N127="nulová",J127,0)</f>
        <v>0</v>
      </c>
      <c r="BJ127" s="17" t="s">
        <v>84</v>
      </c>
      <c r="BK127" s="178">
        <f>ROUND(I127*H127,2)</f>
        <v>0</v>
      </c>
      <c r="BL127" s="17" t="s">
        <v>163</v>
      </c>
      <c r="BM127" s="177" t="s">
        <v>173</v>
      </c>
    </row>
    <row r="128" s="2" customFormat="1" ht="16.5" customHeight="1">
      <c r="A128" s="36"/>
      <c r="B128" s="164"/>
      <c r="C128" s="165" t="s">
        <v>163</v>
      </c>
      <c r="D128" s="165" t="s">
        <v>159</v>
      </c>
      <c r="E128" s="166" t="s">
        <v>1344</v>
      </c>
      <c r="F128" s="167" t="s">
        <v>1345</v>
      </c>
      <c r="G128" s="168" t="s">
        <v>247</v>
      </c>
      <c r="H128" s="169">
        <v>0.52500000000000002</v>
      </c>
      <c r="I128" s="170"/>
      <c r="J128" s="171">
        <f>ROUND(I128*H128,2)</f>
        <v>0</v>
      </c>
      <c r="K128" s="172"/>
      <c r="L128" s="37"/>
      <c r="M128" s="173" t="s">
        <v>1</v>
      </c>
      <c r="N128" s="174" t="s">
        <v>42</v>
      </c>
      <c r="O128" s="75"/>
      <c r="P128" s="175">
        <f>O128*H128</f>
        <v>0</v>
      </c>
      <c r="Q128" s="175">
        <v>0</v>
      </c>
      <c r="R128" s="175">
        <f>Q128*H128</f>
        <v>0</v>
      </c>
      <c r="S128" s="175">
        <v>0</v>
      </c>
      <c r="T128" s="176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77" t="s">
        <v>163</v>
      </c>
      <c r="AT128" s="177" t="s">
        <v>159</v>
      </c>
      <c r="AU128" s="177" t="s">
        <v>84</v>
      </c>
      <c r="AY128" s="17" t="s">
        <v>158</v>
      </c>
      <c r="BE128" s="178">
        <f>IF(N128="základní",J128,0)</f>
        <v>0</v>
      </c>
      <c r="BF128" s="178">
        <f>IF(N128="snížená",J128,0)</f>
        <v>0</v>
      </c>
      <c r="BG128" s="178">
        <f>IF(N128="zákl. přenesená",J128,0)</f>
        <v>0</v>
      </c>
      <c r="BH128" s="178">
        <f>IF(N128="sníž. přenesená",J128,0)</f>
        <v>0</v>
      </c>
      <c r="BI128" s="178">
        <f>IF(N128="nulová",J128,0)</f>
        <v>0</v>
      </c>
      <c r="BJ128" s="17" t="s">
        <v>84</v>
      </c>
      <c r="BK128" s="178">
        <f>ROUND(I128*H128,2)</f>
        <v>0</v>
      </c>
      <c r="BL128" s="17" t="s">
        <v>163</v>
      </c>
      <c r="BM128" s="177" t="s">
        <v>176</v>
      </c>
    </row>
    <row r="129" s="12" customFormat="1">
      <c r="A129" s="12"/>
      <c r="B129" s="179"/>
      <c r="C129" s="12"/>
      <c r="D129" s="180" t="s">
        <v>164</v>
      </c>
      <c r="E129" s="181" t="s">
        <v>1</v>
      </c>
      <c r="F129" s="182" t="s">
        <v>1346</v>
      </c>
      <c r="G129" s="12"/>
      <c r="H129" s="183">
        <v>0.52500000000000002</v>
      </c>
      <c r="I129" s="184"/>
      <c r="J129" s="12"/>
      <c r="K129" s="12"/>
      <c r="L129" s="179"/>
      <c r="M129" s="185"/>
      <c r="N129" s="186"/>
      <c r="O129" s="186"/>
      <c r="P129" s="186"/>
      <c r="Q129" s="186"/>
      <c r="R129" s="186"/>
      <c r="S129" s="186"/>
      <c r="T129" s="187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T129" s="181" t="s">
        <v>164</v>
      </c>
      <c r="AU129" s="181" t="s">
        <v>84</v>
      </c>
      <c r="AV129" s="12" t="s">
        <v>86</v>
      </c>
      <c r="AW129" s="12" t="s">
        <v>34</v>
      </c>
      <c r="AX129" s="12" t="s">
        <v>77</v>
      </c>
      <c r="AY129" s="181" t="s">
        <v>158</v>
      </c>
    </row>
    <row r="130" s="13" customFormat="1">
      <c r="A130" s="13"/>
      <c r="B130" s="188"/>
      <c r="C130" s="13"/>
      <c r="D130" s="180" t="s">
        <v>164</v>
      </c>
      <c r="E130" s="189" t="s">
        <v>1</v>
      </c>
      <c r="F130" s="190" t="s">
        <v>166</v>
      </c>
      <c r="G130" s="13"/>
      <c r="H130" s="191">
        <v>0.52500000000000002</v>
      </c>
      <c r="I130" s="192"/>
      <c r="J130" s="13"/>
      <c r="K130" s="13"/>
      <c r="L130" s="188"/>
      <c r="M130" s="193"/>
      <c r="N130" s="194"/>
      <c r="O130" s="194"/>
      <c r="P130" s="194"/>
      <c r="Q130" s="194"/>
      <c r="R130" s="194"/>
      <c r="S130" s="194"/>
      <c r="T130" s="19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9" t="s">
        <v>164</v>
      </c>
      <c r="AU130" s="189" t="s">
        <v>84</v>
      </c>
      <c r="AV130" s="13" t="s">
        <v>163</v>
      </c>
      <c r="AW130" s="13" t="s">
        <v>34</v>
      </c>
      <c r="AX130" s="13" t="s">
        <v>84</v>
      </c>
      <c r="AY130" s="189" t="s">
        <v>158</v>
      </c>
    </row>
    <row r="131" s="2" customFormat="1" ht="24.15" customHeight="1">
      <c r="A131" s="36"/>
      <c r="B131" s="164"/>
      <c r="C131" s="165" t="s">
        <v>178</v>
      </c>
      <c r="D131" s="165" t="s">
        <v>159</v>
      </c>
      <c r="E131" s="166" t="s">
        <v>1347</v>
      </c>
      <c r="F131" s="167" t="s">
        <v>1348</v>
      </c>
      <c r="G131" s="168" t="s">
        <v>203</v>
      </c>
      <c r="H131" s="169">
        <v>0.314</v>
      </c>
      <c r="I131" s="170"/>
      <c r="J131" s="171">
        <f>ROUND(I131*H131,2)</f>
        <v>0</v>
      </c>
      <c r="K131" s="172"/>
      <c r="L131" s="37"/>
      <c r="M131" s="173" t="s">
        <v>1</v>
      </c>
      <c r="N131" s="174" t="s">
        <v>42</v>
      </c>
      <c r="O131" s="75"/>
      <c r="P131" s="175">
        <f>O131*H131</f>
        <v>0</v>
      </c>
      <c r="Q131" s="175">
        <v>0</v>
      </c>
      <c r="R131" s="175">
        <f>Q131*H131</f>
        <v>0</v>
      </c>
      <c r="S131" s="175">
        <v>0</v>
      </c>
      <c r="T131" s="176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77" t="s">
        <v>163</v>
      </c>
      <c r="AT131" s="177" t="s">
        <v>159</v>
      </c>
      <c r="AU131" s="177" t="s">
        <v>84</v>
      </c>
      <c r="AY131" s="17" t="s">
        <v>158</v>
      </c>
      <c r="BE131" s="178">
        <f>IF(N131="základní",J131,0)</f>
        <v>0</v>
      </c>
      <c r="BF131" s="178">
        <f>IF(N131="snížená",J131,0)</f>
        <v>0</v>
      </c>
      <c r="BG131" s="178">
        <f>IF(N131="zákl. přenesená",J131,0)</f>
        <v>0</v>
      </c>
      <c r="BH131" s="178">
        <f>IF(N131="sníž. přenesená",J131,0)</f>
        <v>0</v>
      </c>
      <c r="BI131" s="178">
        <f>IF(N131="nulová",J131,0)</f>
        <v>0</v>
      </c>
      <c r="BJ131" s="17" t="s">
        <v>84</v>
      </c>
      <c r="BK131" s="178">
        <f>ROUND(I131*H131,2)</f>
        <v>0</v>
      </c>
      <c r="BL131" s="17" t="s">
        <v>163</v>
      </c>
      <c r="BM131" s="177" t="s">
        <v>181</v>
      </c>
    </row>
    <row r="132" s="12" customFormat="1">
      <c r="A132" s="12"/>
      <c r="B132" s="179"/>
      <c r="C132" s="12"/>
      <c r="D132" s="180" t="s">
        <v>164</v>
      </c>
      <c r="E132" s="181" t="s">
        <v>1</v>
      </c>
      <c r="F132" s="182" t="s">
        <v>1349</v>
      </c>
      <c r="G132" s="12"/>
      <c r="H132" s="183">
        <v>0.31415926535900002</v>
      </c>
      <c r="I132" s="184"/>
      <c r="J132" s="12"/>
      <c r="K132" s="12"/>
      <c r="L132" s="179"/>
      <c r="M132" s="185"/>
      <c r="N132" s="186"/>
      <c r="O132" s="186"/>
      <c r="P132" s="186"/>
      <c r="Q132" s="186"/>
      <c r="R132" s="186"/>
      <c r="S132" s="186"/>
      <c r="T132" s="187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T132" s="181" t="s">
        <v>164</v>
      </c>
      <c r="AU132" s="181" t="s">
        <v>84</v>
      </c>
      <c r="AV132" s="12" t="s">
        <v>86</v>
      </c>
      <c r="AW132" s="12" t="s">
        <v>34</v>
      </c>
      <c r="AX132" s="12" t="s">
        <v>77</v>
      </c>
      <c r="AY132" s="181" t="s">
        <v>158</v>
      </c>
    </row>
    <row r="133" s="13" customFormat="1">
      <c r="A133" s="13"/>
      <c r="B133" s="188"/>
      <c r="C133" s="13"/>
      <c r="D133" s="180" t="s">
        <v>164</v>
      </c>
      <c r="E133" s="189" t="s">
        <v>1</v>
      </c>
      <c r="F133" s="190" t="s">
        <v>166</v>
      </c>
      <c r="G133" s="13"/>
      <c r="H133" s="191">
        <v>0.31415926535900002</v>
      </c>
      <c r="I133" s="192"/>
      <c r="J133" s="13"/>
      <c r="K133" s="13"/>
      <c r="L133" s="188"/>
      <c r="M133" s="193"/>
      <c r="N133" s="194"/>
      <c r="O133" s="194"/>
      <c r="P133" s="194"/>
      <c r="Q133" s="194"/>
      <c r="R133" s="194"/>
      <c r="S133" s="194"/>
      <c r="T133" s="19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9" t="s">
        <v>164</v>
      </c>
      <c r="AU133" s="189" t="s">
        <v>84</v>
      </c>
      <c r="AV133" s="13" t="s">
        <v>163</v>
      </c>
      <c r="AW133" s="13" t="s">
        <v>34</v>
      </c>
      <c r="AX133" s="13" t="s">
        <v>84</v>
      </c>
      <c r="AY133" s="189" t="s">
        <v>158</v>
      </c>
    </row>
    <row r="134" s="2" customFormat="1" ht="24.15" customHeight="1">
      <c r="A134" s="36"/>
      <c r="B134" s="164"/>
      <c r="C134" s="165" t="s">
        <v>173</v>
      </c>
      <c r="D134" s="165" t="s">
        <v>159</v>
      </c>
      <c r="E134" s="166" t="s">
        <v>1350</v>
      </c>
      <c r="F134" s="167" t="s">
        <v>1351</v>
      </c>
      <c r="G134" s="168" t="s">
        <v>203</v>
      </c>
      <c r="H134" s="169">
        <v>0.33000000000000002</v>
      </c>
      <c r="I134" s="170"/>
      <c r="J134" s="171">
        <f>ROUND(I134*H134,2)</f>
        <v>0</v>
      </c>
      <c r="K134" s="172"/>
      <c r="L134" s="37"/>
      <c r="M134" s="173" t="s">
        <v>1</v>
      </c>
      <c r="N134" s="174" t="s">
        <v>42</v>
      </c>
      <c r="O134" s="75"/>
      <c r="P134" s="175">
        <f>O134*H134</f>
        <v>0</v>
      </c>
      <c r="Q134" s="175">
        <v>0</v>
      </c>
      <c r="R134" s="175">
        <f>Q134*H134</f>
        <v>0</v>
      </c>
      <c r="S134" s="175">
        <v>0</v>
      </c>
      <c r="T134" s="176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77" t="s">
        <v>163</v>
      </c>
      <c r="AT134" s="177" t="s">
        <v>159</v>
      </c>
      <c r="AU134" s="177" t="s">
        <v>84</v>
      </c>
      <c r="AY134" s="17" t="s">
        <v>158</v>
      </c>
      <c r="BE134" s="178">
        <f>IF(N134="základní",J134,0)</f>
        <v>0</v>
      </c>
      <c r="BF134" s="178">
        <f>IF(N134="snížená",J134,0)</f>
        <v>0</v>
      </c>
      <c r="BG134" s="178">
        <f>IF(N134="zákl. přenesená",J134,0)</f>
        <v>0</v>
      </c>
      <c r="BH134" s="178">
        <f>IF(N134="sníž. přenesená",J134,0)</f>
        <v>0</v>
      </c>
      <c r="BI134" s="178">
        <f>IF(N134="nulová",J134,0)</f>
        <v>0</v>
      </c>
      <c r="BJ134" s="17" t="s">
        <v>84</v>
      </c>
      <c r="BK134" s="178">
        <f>ROUND(I134*H134,2)</f>
        <v>0</v>
      </c>
      <c r="BL134" s="17" t="s">
        <v>163</v>
      </c>
      <c r="BM134" s="177" t="s">
        <v>8</v>
      </c>
    </row>
    <row r="135" s="12" customFormat="1">
      <c r="A135" s="12"/>
      <c r="B135" s="179"/>
      <c r="C135" s="12"/>
      <c r="D135" s="180" t="s">
        <v>164</v>
      </c>
      <c r="E135" s="181" t="s">
        <v>1</v>
      </c>
      <c r="F135" s="182" t="s">
        <v>1352</v>
      </c>
      <c r="G135" s="12"/>
      <c r="H135" s="183">
        <v>0.32986799999999999</v>
      </c>
      <c r="I135" s="184"/>
      <c r="J135" s="12"/>
      <c r="K135" s="12"/>
      <c r="L135" s="179"/>
      <c r="M135" s="185"/>
      <c r="N135" s="186"/>
      <c r="O135" s="186"/>
      <c r="P135" s="186"/>
      <c r="Q135" s="186"/>
      <c r="R135" s="186"/>
      <c r="S135" s="186"/>
      <c r="T135" s="187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T135" s="181" t="s">
        <v>164</v>
      </c>
      <c r="AU135" s="181" t="s">
        <v>84</v>
      </c>
      <c r="AV135" s="12" t="s">
        <v>86</v>
      </c>
      <c r="AW135" s="12" t="s">
        <v>34</v>
      </c>
      <c r="AX135" s="12" t="s">
        <v>77</v>
      </c>
      <c r="AY135" s="181" t="s">
        <v>158</v>
      </c>
    </row>
    <row r="136" s="14" customFormat="1">
      <c r="A136" s="14"/>
      <c r="B136" s="201"/>
      <c r="C136" s="14"/>
      <c r="D136" s="180" t="s">
        <v>164</v>
      </c>
      <c r="E136" s="202" t="s">
        <v>1</v>
      </c>
      <c r="F136" s="203" t="s">
        <v>1353</v>
      </c>
      <c r="G136" s="14"/>
      <c r="H136" s="202" t="s">
        <v>1</v>
      </c>
      <c r="I136" s="204"/>
      <c r="J136" s="14"/>
      <c r="K136" s="14"/>
      <c r="L136" s="201"/>
      <c r="M136" s="205"/>
      <c r="N136" s="206"/>
      <c r="O136" s="206"/>
      <c r="P136" s="206"/>
      <c r="Q136" s="206"/>
      <c r="R136" s="206"/>
      <c r="S136" s="206"/>
      <c r="T136" s="207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02" t="s">
        <v>164</v>
      </c>
      <c r="AU136" s="202" t="s">
        <v>84</v>
      </c>
      <c r="AV136" s="14" t="s">
        <v>84</v>
      </c>
      <c r="AW136" s="14" t="s">
        <v>34</v>
      </c>
      <c r="AX136" s="14" t="s">
        <v>77</v>
      </c>
      <c r="AY136" s="202" t="s">
        <v>158</v>
      </c>
    </row>
    <row r="137" s="13" customFormat="1">
      <c r="A137" s="13"/>
      <c r="B137" s="188"/>
      <c r="C137" s="13"/>
      <c r="D137" s="180" t="s">
        <v>164</v>
      </c>
      <c r="E137" s="189" t="s">
        <v>1</v>
      </c>
      <c r="F137" s="190" t="s">
        <v>166</v>
      </c>
      <c r="G137" s="13"/>
      <c r="H137" s="191">
        <v>0.32986799999999999</v>
      </c>
      <c r="I137" s="192"/>
      <c r="J137" s="13"/>
      <c r="K137" s="13"/>
      <c r="L137" s="188"/>
      <c r="M137" s="193"/>
      <c r="N137" s="194"/>
      <c r="O137" s="194"/>
      <c r="P137" s="194"/>
      <c r="Q137" s="194"/>
      <c r="R137" s="194"/>
      <c r="S137" s="194"/>
      <c r="T137" s="19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9" t="s">
        <v>164</v>
      </c>
      <c r="AU137" s="189" t="s">
        <v>84</v>
      </c>
      <c r="AV137" s="13" t="s">
        <v>163</v>
      </c>
      <c r="AW137" s="13" t="s">
        <v>34</v>
      </c>
      <c r="AX137" s="13" t="s">
        <v>84</v>
      </c>
      <c r="AY137" s="189" t="s">
        <v>158</v>
      </c>
    </row>
    <row r="138" s="2" customFormat="1" ht="21.75" customHeight="1">
      <c r="A138" s="36"/>
      <c r="B138" s="164"/>
      <c r="C138" s="165" t="s">
        <v>185</v>
      </c>
      <c r="D138" s="165" t="s">
        <v>159</v>
      </c>
      <c r="E138" s="166" t="s">
        <v>1354</v>
      </c>
      <c r="F138" s="167" t="s">
        <v>1355</v>
      </c>
      <c r="G138" s="168" t="s">
        <v>252</v>
      </c>
      <c r="H138" s="169">
        <v>1</v>
      </c>
      <c r="I138" s="170"/>
      <c r="J138" s="171">
        <f>ROUND(I138*H138,2)</f>
        <v>0</v>
      </c>
      <c r="K138" s="172"/>
      <c r="L138" s="37"/>
      <c r="M138" s="173" t="s">
        <v>1</v>
      </c>
      <c r="N138" s="174" t="s">
        <v>42</v>
      </c>
      <c r="O138" s="75"/>
      <c r="P138" s="175">
        <f>O138*H138</f>
        <v>0</v>
      </c>
      <c r="Q138" s="175">
        <v>0</v>
      </c>
      <c r="R138" s="175">
        <f>Q138*H138</f>
        <v>0</v>
      </c>
      <c r="S138" s="175">
        <v>0</v>
      </c>
      <c r="T138" s="176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77" t="s">
        <v>163</v>
      </c>
      <c r="AT138" s="177" t="s">
        <v>159</v>
      </c>
      <c r="AU138" s="177" t="s">
        <v>84</v>
      </c>
      <c r="AY138" s="17" t="s">
        <v>158</v>
      </c>
      <c r="BE138" s="178">
        <f>IF(N138="základní",J138,0)</f>
        <v>0</v>
      </c>
      <c r="BF138" s="178">
        <f>IF(N138="snížená",J138,0)</f>
        <v>0</v>
      </c>
      <c r="BG138" s="178">
        <f>IF(N138="zákl. přenesená",J138,0)</f>
        <v>0</v>
      </c>
      <c r="BH138" s="178">
        <f>IF(N138="sníž. přenesená",J138,0)</f>
        <v>0</v>
      </c>
      <c r="BI138" s="178">
        <f>IF(N138="nulová",J138,0)</f>
        <v>0</v>
      </c>
      <c r="BJ138" s="17" t="s">
        <v>84</v>
      </c>
      <c r="BK138" s="178">
        <f>ROUND(I138*H138,2)</f>
        <v>0</v>
      </c>
      <c r="BL138" s="17" t="s">
        <v>163</v>
      </c>
      <c r="BM138" s="177" t="s">
        <v>188</v>
      </c>
    </row>
    <row r="139" s="2" customFormat="1" ht="16.5" customHeight="1">
      <c r="A139" s="36"/>
      <c r="B139" s="164"/>
      <c r="C139" s="165" t="s">
        <v>176</v>
      </c>
      <c r="D139" s="165" t="s">
        <v>159</v>
      </c>
      <c r="E139" s="166" t="s">
        <v>1356</v>
      </c>
      <c r="F139" s="167" t="s">
        <v>1357</v>
      </c>
      <c r="G139" s="168" t="s">
        <v>252</v>
      </c>
      <c r="H139" s="169">
        <v>1</v>
      </c>
      <c r="I139" s="170"/>
      <c r="J139" s="171">
        <f>ROUND(I139*H139,2)</f>
        <v>0</v>
      </c>
      <c r="K139" s="172"/>
      <c r="L139" s="37"/>
      <c r="M139" s="173" t="s">
        <v>1</v>
      </c>
      <c r="N139" s="174" t="s">
        <v>42</v>
      </c>
      <c r="O139" s="75"/>
      <c r="P139" s="175">
        <f>O139*H139</f>
        <v>0</v>
      </c>
      <c r="Q139" s="175">
        <v>0</v>
      </c>
      <c r="R139" s="175">
        <f>Q139*H139</f>
        <v>0</v>
      </c>
      <c r="S139" s="175">
        <v>0</v>
      </c>
      <c r="T139" s="176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77" t="s">
        <v>163</v>
      </c>
      <c r="AT139" s="177" t="s">
        <v>159</v>
      </c>
      <c r="AU139" s="177" t="s">
        <v>84</v>
      </c>
      <c r="AY139" s="17" t="s">
        <v>158</v>
      </c>
      <c r="BE139" s="178">
        <f>IF(N139="základní",J139,0)</f>
        <v>0</v>
      </c>
      <c r="BF139" s="178">
        <f>IF(N139="snížená",J139,0)</f>
        <v>0</v>
      </c>
      <c r="BG139" s="178">
        <f>IF(N139="zákl. přenesená",J139,0)</f>
        <v>0</v>
      </c>
      <c r="BH139" s="178">
        <f>IF(N139="sníž. přenesená",J139,0)</f>
        <v>0</v>
      </c>
      <c r="BI139" s="178">
        <f>IF(N139="nulová",J139,0)</f>
        <v>0</v>
      </c>
      <c r="BJ139" s="17" t="s">
        <v>84</v>
      </c>
      <c r="BK139" s="178">
        <f>ROUND(I139*H139,2)</f>
        <v>0</v>
      </c>
      <c r="BL139" s="17" t="s">
        <v>163</v>
      </c>
      <c r="BM139" s="177" t="s">
        <v>192</v>
      </c>
    </row>
    <row r="140" s="11" customFormat="1" ht="25.92" customHeight="1">
      <c r="A140" s="11"/>
      <c r="B140" s="153"/>
      <c r="C140" s="11"/>
      <c r="D140" s="154" t="s">
        <v>76</v>
      </c>
      <c r="E140" s="155" t="s">
        <v>847</v>
      </c>
      <c r="F140" s="155" t="s">
        <v>1358</v>
      </c>
      <c r="G140" s="11"/>
      <c r="H140" s="11"/>
      <c r="I140" s="156"/>
      <c r="J140" s="157">
        <f>BK140</f>
        <v>0</v>
      </c>
      <c r="K140" s="11"/>
      <c r="L140" s="153"/>
      <c r="M140" s="158"/>
      <c r="N140" s="159"/>
      <c r="O140" s="159"/>
      <c r="P140" s="160">
        <f>SUM(P141:P153)</f>
        <v>0</v>
      </c>
      <c r="Q140" s="159"/>
      <c r="R140" s="160">
        <f>SUM(R141:R153)</f>
        <v>0</v>
      </c>
      <c r="S140" s="159"/>
      <c r="T140" s="161">
        <f>SUM(T141:T153)</f>
        <v>0</v>
      </c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R140" s="154" t="s">
        <v>84</v>
      </c>
      <c r="AT140" s="162" t="s">
        <v>76</v>
      </c>
      <c r="AU140" s="162" t="s">
        <v>77</v>
      </c>
      <c r="AY140" s="154" t="s">
        <v>158</v>
      </c>
      <c r="BK140" s="163">
        <f>SUM(BK141:BK153)</f>
        <v>0</v>
      </c>
    </row>
    <row r="141" s="2" customFormat="1" ht="24.15" customHeight="1">
      <c r="A141" s="36"/>
      <c r="B141" s="164"/>
      <c r="C141" s="165" t="s">
        <v>193</v>
      </c>
      <c r="D141" s="165" t="s">
        <v>159</v>
      </c>
      <c r="E141" s="166" t="s">
        <v>1359</v>
      </c>
      <c r="F141" s="167" t="s">
        <v>1360</v>
      </c>
      <c r="G141" s="168" t="s">
        <v>252</v>
      </c>
      <c r="H141" s="169">
        <v>1</v>
      </c>
      <c r="I141" s="170"/>
      <c r="J141" s="171">
        <f>ROUND(I141*H141,2)</f>
        <v>0</v>
      </c>
      <c r="K141" s="172"/>
      <c r="L141" s="37"/>
      <c r="M141" s="173" t="s">
        <v>1</v>
      </c>
      <c r="N141" s="174" t="s">
        <v>42</v>
      </c>
      <c r="O141" s="75"/>
      <c r="P141" s="175">
        <f>O141*H141</f>
        <v>0</v>
      </c>
      <c r="Q141" s="175">
        <v>0</v>
      </c>
      <c r="R141" s="175">
        <f>Q141*H141</f>
        <v>0</v>
      </c>
      <c r="S141" s="175">
        <v>0</v>
      </c>
      <c r="T141" s="176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77" t="s">
        <v>163</v>
      </c>
      <c r="AT141" s="177" t="s">
        <v>159</v>
      </c>
      <c r="AU141" s="177" t="s">
        <v>84</v>
      </c>
      <c r="AY141" s="17" t="s">
        <v>158</v>
      </c>
      <c r="BE141" s="178">
        <f>IF(N141="základní",J141,0)</f>
        <v>0</v>
      </c>
      <c r="BF141" s="178">
        <f>IF(N141="snížená",J141,0)</f>
        <v>0</v>
      </c>
      <c r="BG141" s="178">
        <f>IF(N141="zákl. přenesená",J141,0)</f>
        <v>0</v>
      </c>
      <c r="BH141" s="178">
        <f>IF(N141="sníž. přenesená",J141,0)</f>
        <v>0</v>
      </c>
      <c r="BI141" s="178">
        <f>IF(N141="nulová",J141,0)</f>
        <v>0</v>
      </c>
      <c r="BJ141" s="17" t="s">
        <v>84</v>
      </c>
      <c r="BK141" s="178">
        <f>ROUND(I141*H141,2)</f>
        <v>0</v>
      </c>
      <c r="BL141" s="17" t="s">
        <v>163</v>
      </c>
      <c r="BM141" s="177" t="s">
        <v>196</v>
      </c>
    </row>
    <row r="142" s="2" customFormat="1" ht="21.75" customHeight="1">
      <c r="A142" s="36"/>
      <c r="B142" s="164"/>
      <c r="C142" s="165" t="s">
        <v>181</v>
      </c>
      <c r="D142" s="165" t="s">
        <v>159</v>
      </c>
      <c r="E142" s="166" t="s">
        <v>1361</v>
      </c>
      <c r="F142" s="167" t="s">
        <v>1362</v>
      </c>
      <c r="G142" s="168" t="s">
        <v>252</v>
      </c>
      <c r="H142" s="169">
        <v>1</v>
      </c>
      <c r="I142" s="170"/>
      <c r="J142" s="171">
        <f>ROUND(I142*H142,2)</f>
        <v>0</v>
      </c>
      <c r="K142" s="172"/>
      <c r="L142" s="37"/>
      <c r="M142" s="173" t="s">
        <v>1</v>
      </c>
      <c r="N142" s="174" t="s">
        <v>42</v>
      </c>
      <c r="O142" s="75"/>
      <c r="P142" s="175">
        <f>O142*H142</f>
        <v>0</v>
      </c>
      <c r="Q142" s="175">
        <v>0</v>
      </c>
      <c r="R142" s="175">
        <f>Q142*H142</f>
        <v>0</v>
      </c>
      <c r="S142" s="175">
        <v>0</v>
      </c>
      <c r="T142" s="176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77" t="s">
        <v>163</v>
      </c>
      <c r="AT142" s="177" t="s">
        <v>159</v>
      </c>
      <c r="AU142" s="177" t="s">
        <v>84</v>
      </c>
      <c r="AY142" s="17" t="s">
        <v>158</v>
      </c>
      <c r="BE142" s="178">
        <f>IF(N142="základní",J142,0)</f>
        <v>0</v>
      </c>
      <c r="BF142" s="178">
        <f>IF(N142="snížená",J142,0)</f>
        <v>0</v>
      </c>
      <c r="BG142" s="178">
        <f>IF(N142="zákl. přenesená",J142,0)</f>
        <v>0</v>
      </c>
      <c r="BH142" s="178">
        <f>IF(N142="sníž. přenesená",J142,0)</f>
        <v>0</v>
      </c>
      <c r="BI142" s="178">
        <f>IF(N142="nulová",J142,0)</f>
        <v>0</v>
      </c>
      <c r="BJ142" s="17" t="s">
        <v>84</v>
      </c>
      <c r="BK142" s="178">
        <f>ROUND(I142*H142,2)</f>
        <v>0</v>
      </c>
      <c r="BL142" s="17" t="s">
        <v>163</v>
      </c>
      <c r="BM142" s="177" t="s">
        <v>199</v>
      </c>
    </row>
    <row r="143" s="2" customFormat="1" ht="21.75" customHeight="1">
      <c r="A143" s="36"/>
      <c r="B143" s="164"/>
      <c r="C143" s="165" t="s">
        <v>200</v>
      </c>
      <c r="D143" s="165" t="s">
        <v>159</v>
      </c>
      <c r="E143" s="166" t="s">
        <v>1342</v>
      </c>
      <c r="F143" s="167" t="s">
        <v>1343</v>
      </c>
      <c r="G143" s="168" t="s">
        <v>247</v>
      </c>
      <c r="H143" s="169">
        <v>0.5</v>
      </c>
      <c r="I143" s="170"/>
      <c r="J143" s="171">
        <f>ROUND(I143*H143,2)</f>
        <v>0</v>
      </c>
      <c r="K143" s="172"/>
      <c r="L143" s="37"/>
      <c r="M143" s="173" t="s">
        <v>1</v>
      </c>
      <c r="N143" s="174" t="s">
        <v>42</v>
      </c>
      <c r="O143" s="75"/>
      <c r="P143" s="175">
        <f>O143*H143</f>
        <v>0</v>
      </c>
      <c r="Q143" s="175">
        <v>0</v>
      </c>
      <c r="R143" s="175">
        <f>Q143*H143</f>
        <v>0</v>
      </c>
      <c r="S143" s="175">
        <v>0</v>
      </c>
      <c r="T143" s="176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77" t="s">
        <v>163</v>
      </c>
      <c r="AT143" s="177" t="s">
        <v>159</v>
      </c>
      <c r="AU143" s="177" t="s">
        <v>84</v>
      </c>
      <c r="AY143" s="17" t="s">
        <v>158</v>
      </c>
      <c r="BE143" s="178">
        <f>IF(N143="základní",J143,0)</f>
        <v>0</v>
      </c>
      <c r="BF143" s="178">
        <f>IF(N143="snížená",J143,0)</f>
        <v>0</v>
      </c>
      <c r="BG143" s="178">
        <f>IF(N143="zákl. přenesená",J143,0)</f>
        <v>0</v>
      </c>
      <c r="BH143" s="178">
        <f>IF(N143="sníž. přenesená",J143,0)</f>
        <v>0</v>
      </c>
      <c r="BI143" s="178">
        <f>IF(N143="nulová",J143,0)</f>
        <v>0</v>
      </c>
      <c r="BJ143" s="17" t="s">
        <v>84</v>
      </c>
      <c r="BK143" s="178">
        <f>ROUND(I143*H143,2)</f>
        <v>0</v>
      </c>
      <c r="BL143" s="17" t="s">
        <v>163</v>
      </c>
      <c r="BM143" s="177" t="s">
        <v>204</v>
      </c>
    </row>
    <row r="144" s="2" customFormat="1" ht="16.5" customHeight="1">
      <c r="A144" s="36"/>
      <c r="B144" s="164"/>
      <c r="C144" s="165" t="s">
        <v>8</v>
      </c>
      <c r="D144" s="165" t="s">
        <v>159</v>
      </c>
      <c r="E144" s="166" t="s">
        <v>1363</v>
      </c>
      <c r="F144" s="167" t="s">
        <v>1364</v>
      </c>
      <c r="G144" s="168" t="s">
        <v>247</v>
      </c>
      <c r="H144" s="169">
        <v>0.52500000000000002</v>
      </c>
      <c r="I144" s="170"/>
      <c r="J144" s="171">
        <f>ROUND(I144*H144,2)</f>
        <v>0</v>
      </c>
      <c r="K144" s="172"/>
      <c r="L144" s="37"/>
      <c r="M144" s="173" t="s">
        <v>1</v>
      </c>
      <c r="N144" s="174" t="s">
        <v>42</v>
      </c>
      <c r="O144" s="75"/>
      <c r="P144" s="175">
        <f>O144*H144</f>
        <v>0</v>
      </c>
      <c r="Q144" s="175">
        <v>0</v>
      </c>
      <c r="R144" s="175">
        <f>Q144*H144</f>
        <v>0</v>
      </c>
      <c r="S144" s="175">
        <v>0</v>
      </c>
      <c r="T144" s="17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77" t="s">
        <v>163</v>
      </c>
      <c r="AT144" s="177" t="s">
        <v>159</v>
      </c>
      <c r="AU144" s="177" t="s">
        <v>84</v>
      </c>
      <c r="AY144" s="17" t="s">
        <v>158</v>
      </c>
      <c r="BE144" s="178">
        <f>IF(N144="základní",J144,0)</f>
        <v>0</v>
      </c>
      <c r="BF144" s="178">
        <f>IF(N144="snížená",J144,0)</f>
        <v>0</v>
      </c>
      <c r="BG144" s="178">
        <f>IF(N144="zákl. přenesená",J144,0)</f>
        <v>0</v>
      </c>
      <c r="BH144" s="178">
        <f>IF(N144="sníž. přenesená",J144,0)</f>
        <v>0</v>
      </c>
      <c r="BI144" s="178">
        <f>IF(N144="nulová",J144,0)</f>
        <v>0</v>
      </c>
      <c r="BJ144" s="17" t="s">
        <v>84</v>
      </c>
      <c r="BK144" s="178">
        <f>ROUND(I144*H144,2)</f>
        <v>0</v>
      </c>
      <c r="BL144" s="17" t="s">
        <v>163</v>
      </c>
      <c r="BM144" s="177" t="s">
        <v>208</v>
      </c>
    </row>
    <row r="145" s="12" customFormat="1">
      <c r="A145" s="12"/>
      <c r="B145" s="179"/>
      <c r="C145" s="12"/>
      <c r="D145" s="180" t="s">
        <v>164</v>
      </c>
      <c r="E145" s="181" t="s">
        <v>1</v>
      </c>
      <c r="F145" s="182" t="s">
        <v>1346</v>
      </c>
      <c r="G145" s="12"/>
      <c r="H145" s="183">
        <v>0.52500000000000002</v>
      </c>
      <c r="I145" s="184"/>
      <c r="J145" s="12"/>
      <c r="K145" s="12"/>
      <c r="L145" s="179"/>
      <c r="M145" s="185"/>
      <c r="N145" s="186"/>
      <c r="O145" s="186"/>
      <c r="P145" s="186"/>
      <c r="Q145" s="186"/>
      <c r="R145" s="186"/>
      <c r="S145" s="186"/>
      <c r="T145" s="187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T145" s="181" t="s">
        <v>164</v>
      </c>
      <c r="AU145" s="181" t="s">
        <v>84</v>
      </c>
      <c r="AV145" s="12" t="s">
        <v>86</v>
      </c>
      <c r="AW145" s="12" t="s">
        <v>34</v>
      </c>
      <c r="AX145" s="12" t="s">
        <v>77</v>
      </c>
      <c r="AY145" s="181" t="s">
        <v>158</v>
      </c>
    </row>
    <row r="146" s="14" customFormat="1">
      <c r="A146" s="14"/>
      <c r="B146" s="201"/>
      <c r="C146" s="14"/>
      <c r="D146" s="180" t="s">
        <v>164</v>
      </c>
      <c r="E146" s="202" t="s">
        <v>1</v>
      </c>
      <c r="F146" s="203" t="s">
        <v>1353</v>
      </c>
      <c r="G146" s="14"/>
      <c r="H146" s="202" t="s">
        <v>1</v>
      </c>
      <c r="I146" s="204"/>
      <c r="J146" s="14"/>
      <c r="K146" s="14"/>
      <c r="L146" s="201"/>
      <c r="M146" s="205"/>
      <c r="N146" s="206"/>
      <c r="O146" s="206"/>
      <c r="P146" s="206"/>
      <c r="Q146" s="206"/>
      <c r="R146" s="206"/>
      <c r="S146" s="206"/>
      <c r="T146" s="20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02" t="s">
        <v>164</v>
      </c>
      <c r="AU146" s="202" t="s">
        <v>84</v>
      </c>
      <c r="AV146" s="14" t="s">
        <v>84</v>
      </c>
      <c r="AW146" s="14" t="s">
        <v>34</v>
      </c>
      <c r="AX146" s="14" t="s">
        <v>77</v>
      </c>
      <c r="AY146" s="202" t="s">
        <v>158</v>
      </c>
    </row>
    <row r="147" s="13" customFormat="1">
      <c r="A147" s="13"/>
      <c r="B147" s="188"/>
      <c r="C147" s="13"/>
      <c r="D147" s="180" t="s">
        <v>164</v>
      </c>
      <c r="E147" s="189" t="s">
        <v>1</v>
      </c>
      <c r="F147" s="190" t="s">
        <v>166</v>
      </c>
      <c r="G147" s="13"/>
      <c r="H147" s="191">
        <v>0.52500000000000002</v>
      </c>
      <c r="I147" s="192"/>
      <c r="J147" s="13"/>
      <c r="K147" s="13"/>
      <c r="L147" s="188"/>
      <c r="M147" s="193"/>
      <c r="N147" s="194"/>
      <c r="O147" s="194"/>
      <c r="P147" s="194"/>
      <c r="Q147" s="194"/>
      <c r="R147" s="194"/>
      <c r="S147" s="194"/>
      <c r="T147" s="19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9" t="s">
        <v>164</v>
      </c>
      <c r="AU147" s="189" t="s">
        <v>84</v>
      </c>
      <c r="AV147" s="13" t="s">
        <v>163</v>
      </c>
      <c r="AW147" s="13" t="s">
        <v>34</v>
      </c>
      <c r="AX147" s="13" t="s">
        <v>84</v>
      </c>
      <c r="AY147" s="189" t="s">
        <v>158</v>
      </c>
    </row>
    <row r="148" s="2" customFormat="1" ht="24.15" customHeight="1">
      <c r="A148" s="36"/>
      <c r="B148" s="164"/>
      <c r="C148" s="165" t="s">
        <v>210</v>
      </c>
      <c r="D148" s="165" t="s">
        <v>159</v>
      </c>
      <c r="E148" s="166" t="s">
        <v>1347</v>
      </c>
      <c r="F148" s="167" t="s">
        <v>1348</v>
      </c>
      <c r="G148" s="168" t="s">
        <v>203</v>
      </c>
      <c r="H148" s="169">
        <v>0.25900000000000001</v>
      </c>
      <c r="I148" s="170"/>
      <c r="J148" s="171">
        <f>ROUND(I148*H148,2)</f>
        <v>0</v>
      </c>
      <c r="K148" s="172"/>
      <c r="L148" s="37"/>
      <c r="M148" s="173" t="s">
        <v>1</v>
      </c>
      <c r="N148" s="174" t="s">
        <v>42</v>
      </c>
      <c r="O148" s="75"/>
      <c r="P148" s="175">
        <f>O148*H148</f>
        <v>0</v>
      </c>
      <c r="Q148" s="175">
        <v>0</v>
      </c>
      <c r="R148" s="175">
        <f>Q148*H148</f>
        <v>0</v>
      </c>
      <c r="S148" s="175">
        <v>0</v>
      </c>
      <c r="T148" s="176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77" t="s">
        <v>163</v>
      </c>
      <c r="AT148" s="177" t="s">
        <v>159</v>
      </c>
      <c r="AU148" s="177" t="s">
        <v>84</v>
      </c>
      <c r="AY148" s="17" t="s">
        <v>158</v>
      </c>
      <c r="BE148" s="178">
        <f>IF(N148="základní",J148,0)</f>
        <v>0</v>
      </c>
      <c r="BF148" s="178">
        <f>IF(N148="snížená",J148,0)</f>
        <v>0</v>
      </c>
      <c r="BG148" s="178">
        <f>IF(N148="zákl. přenesená",J148,0)</f>
        <v>0</v>
      </c>
      <c r="BH148" s="178">
        <f>IF(N148="sníž. přenesená",J148,0)</f>
        <v>0</v>
      </c>
      <c r="BI148" s="178">
        <f>IF(N148="nulová",J148,0)</f>
        <v>0</v>
      </c>
      <c r="BJ148" s="17" t="s">
        <v>84</v>
      </c>
      <c r="BK148" s="178">
        <f>ROUND(I148*H148,2)</f>
        <v>0</v>
      </c>
      <c r="BL148" s="17" t="s">
        <v>163</v>
      </c>
      <c r="BM148" s="177" t="s">
        <v>213</v>
      </c>
    </row>
    <row r="149" s="12" customFormat="1">
      <c r="A149" s="12"/>
      <c r="B149" s="179"/>
      <c r="C149" s="12"/>
      <c r="D149" s="180" t="s">
        <v>164</v>
      </c>
      <c r="E149" s="181" t="s">
        <v>1</v>
      </c>
      <c r="F149" s="182" t="s">
        <v>1365</v>
      </c>
      <c r="G149" s="12"/>
      <c r="H149" s="183">
        <v>0.25918139392117501</v>
      </c>
      <c r="I149" s="184"/>
      <c r="J149" s="12"/>
      <c r="K149" s="12"/>
      <c r="L149" s="179"/>
      <c r="M149" s="185"/>
      <c r="N149" s="186"/>
      <c r="O149" s="186"/>
      <c r="P149" s="186"/>
      <c r="Q149" s="186"/>
      <c r="R149" s="186"/>
      <c r="S149" s="186"/>
      <c r="T149" s="187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T149" s="181" t="s">
        <v>164</v>
      </c>
      <c r="AU149" s="181" t="s">
        <v>84</v>
      </c>
      <c r="AV149" s="12" t="s">
        <v>86</v>
      </c>
      <c r="AW149" s="12" t="s">
        <v>34</v>
      </c>
      <c r="AX149" s="12" t="s">
        <v>77</v>
      </c>
      <c r="AY149" s="181" t="s">
        <v>158</v>
      </c>
    </row>
    <row r="150" s="13" customFormat="1">
      <c r="A150" s="13"/>
      <c r="B150" s="188"/>
      <c r="C150" s="13"/>
      <c r="D150" s="180" t="s">
        <v>164</v>
      </c>
      <c r="E150" s="189" t="s">
        <v>1</v>
      </c>
      <c r="F150" s="190" t="s">
        <v>166</v>
      </c>
      <c r="G150" s="13"/>
      <c r="H150" s="191">
        <v>0.25918139392117501</v>
      </c>
      <c r="I150" s="192"/>
      <c r="J150" s="13"/>
      <c r="K150" s="13"/>
      <c r="L150" s="188"/>
      <c r="M150" s="193"/>
      <c r="N150" s="194"/>
      <c r="O150" s="194"/>
      <c r="P150" s="194"/>
      <c r="Q150" s="194"/>
      <c r="R150" s="194"/>
      <c r="S150" s="194"/>
      <c r="T150" s="19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9" t="s">
        <v>164</v>
      </c>
      <c r="AU150" s="189" t="s">
        <v>84</v>
      </c>
      <c r="AV150" s="13" t="s">
        <v>163</v>
      </c>
      <c r="AW150" s="13" t="s">
        <v>34</v>
      </c>
      <c r="AX150" s="13" t="s">
        <v>84</v>
      </c>
      <c r="AY150" s="189" t="s">
        <v>158</v>
      </c>
    </row>
    <row r="151" s="2" customFormat="1" ht="24.15" customHeight="1">
      <c r="A151" s="36"/>
      <c r="B151" s="164"/>
      <c r="C151" s="165" t="s">
        <v>188</v>
      </c>
      <c r="D151" s="165" t="s">
        <v>159</v>
      </c>
      <c r="E151" s="166" t="s">
        <v>1350</v>
      </c>
      <c r="F151" s="167" t="s">
        <v>1351</v>
      </c>
      <c r="G151" s="168" t="s">
        <v>203</v>
      </c>
      <c r="H151" s="169">
        <v>0.27200000000000002</v>
      </c>
      <c r="I151" s="170"/>
      <c r="J151" s="171">
        <f>ROUND(I151*H151,2)</f>
        <v>0</v>
      </c>
      <c r="K151" s="172"/>
      <c r="L151" s="37"/>
      <c r="M151" s="173" t="s">
        <v>1</v>
      </c>
      <c r="N151" s="174" t="s">
        <v>42</v>
      </c>
      <c r="O151" s="75"/>
      <c r="P151" s="175">
        <f>O151*H151</f>
        <v>0</v>
      </c>
      <c r="Q151" s="175">
        <v>0</v>
      </c>
      <c r="R151" s="175">
        <f>Q151*H151</f>
        <v>0</v>
      </c>
      <c r="S151" s="175">
        <v>0</v>
      </c>
      <c r="T151" s="17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77" t="s">
        <v>163</v>
      </c>
      <c r="AT151" s="177" t="s">
        <v>159</v>
      </c>
      <c r="AU151" s="177" t="s">
        <v>84</v>
      </c>
      <c r="AY151" s="17" t="s">
        <v>158</v>
      </c>
      <c r="BE151" s="178">
        <f>IF(N151="základní",J151,0)</f>
        <v>0</v>
      </c>
      <c r="BF151" s="178">
        <f>IF(N151="snížená",J151,0)</f>
        <v>0</v>
      </c>
      <c r="BG151" s="178">
        <f>IF(N151="zákl. přenesená",J151,0)</f>
        <v>0</v>
      </c>
      <c r="BH151" s="178">
        <f>IF(N151="sníž. přenesená",J151,0)</f>
        <v>0</v>
      </c>
      <c r="BI151" s="178">
        <f>IF(N151="nulová",J151,0)</f>
        <v>0</v>
      </c>
      <c r="BJ151" s="17" t="s">
        <v>84</v>
      </c>
      <c r="BK151" s="178">
        <f>ROUND(I151*H151,2)</f>
        <v>0</v>
      </c>
      <c r="BL151" s="17" t="s">
        <v>163</v>
      </c>
      <c r="BM151" s="177" t="s">
        <v>218</v>
      </c>
    </row>
    <row r="152" s="2" customFormat="1" ht="21.75" customHeight="1">
      <c r="A152" s="36"/>
      <c r="B152" s="164"/>
      <c r="C152" s="165" t="s">
        <v>220</v>
      </c>
      <c r="D152" s="165" t="s">
        <v>159</v>
      </c>
      <c r="E152" s="166" t="s">
        <v>1354</v>
      </c>
      <c r="F152" s="167" t="s">
        <v>1355</v>
      </c>
      <c r="G152" s="168" t="s">
        <v>252</v>
      </c>
      <c r="H152" s="169">
        <v>1</v>
      </c>
      <c r="I152" s="170"/>
      <c r="J152" s="171">
        <f>ROUND(I152*H152,2)</f>
        <v>0</v>
      </c>
      <c r="K152" s="172"/>
      <c r="L152" s="37"/>
      <c r="M152" s="173" t="s">
        <v>1</v>
      </c>
      <c r="N152" s="174" t="s">
        <v>42</v>
      </c>
      <c r="O152" s="75"/>
      <c r="P152" s="175">
        <f>O152*H152</f>
        <v>0</v>
      </c>
      <c r="Q152" s="175">
        <v>0</v>
      </c>
      <c r="R152" s="175">
        <f>Q152*H152</f>
        <v>0</v>
      </c>
      <c r="S152" s="175">
        <v>0</v>
      </c>
      <c r="T152" s="176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77" t="s">
        <v>163</v>
      </c>
      <c r="AT152" s="177" t="s">
        <v>159</v>
      </c>
      <c r="AU152" s="177" t="s">
        <v>84</v>
      </c>
      <c r="AY152" s="17" t="s">
        <v>158</v>
      </c>
      <c r="BE152" s="178">
        <f>IF(N152="základní",J152,0)</f>
        <v>0</v>
      </c>
      <c r="BF152" s="178">
        <f>IF(N152="snížená",J152,0)</f>
        <v>0</v>
      </c>
      <c r="BG152" s="178">
        <f>IF(N152="zákl. přenesená",J152,0)</f>
        <v>0</v>
      </c>
      <c r="BH152" s="178">
        <f>IF(N152="sníž. přenesená",J152,0)</f>
        <v>0</v>
      </c>
      <c r="BI152" s="178">
        <f>IF(N152="nulová",J152,0)</f>
        <v>0</v>
      </c>
      <c r="BJ152" s="17" t="s">
        <v>84</v>
      </c>
      <c r="BK152" s="178">
        <f>ROUND(I152*H152,2)</f>
        <v>0</v>
      </c>
      <c r="BL152" s="17" t="s">
        <v>163</v>
      </c>
      <c r="BM152" s="177" t="s">
        <v>223</v>
      </c>
    </row>
    <row r="153" s="2" customFormat="1" ht="16.5" customHeight="1">
      <c r="A153" s="36"/>
      <c r="B153" s="164"/>
      <c r="C153" s="165" t="s">
        <v>192</v>
      </c>
      <c r="D153" s="165" t="s">
        <v>159</v>
      </c>
      <c r="E153" s="166" t="s">
        <v>1366</v>
      </c>
      <c r="F153" s="167" t="s">
        <v>1367</v>
      </c>
      <c r="G153" s="168" t="s">
        <v>252</v>
      </c>
      <c r="H153" s="169">
        <v>1</v>
      </c>
      <c r="I153" s="170"/>
      <c r="J153" s="171">
        <f>ROUND(I153*H153,2)</f>
        <v>0</v>
      </c>
      <c r="K153" s="172"/>
      <c r="L153" s="37"/>
      <c r="M153" s="173" t="s">
        <v>1</v>
      </c>
      <c r="N153" s="174" t="s">
        <v>42</v>
      </c>
      <c r="O153" s="75"/>
      <c r="P153" s="175">
        <f>O153*H153</f>
        <v>0</v>
      </c>
      <c r="Q153" s="175">
        <v>0</v>
      </c>
      <c r="R153" s="175">
        <f>Q153*H153</f>
        <v>0</v>
      </c>
      <c r="S153" s="175">
        <v>0</v>
      </c>
      <c r="T153" s="176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77" t="s">
        <v>163</v>
      </c>
      <c r="AT153" s="177" t="s">
        <v>159</v>
      </c>
      <c r="AU153" s="177" t="s">
        <v>84</v>
      </c>
      <c r="AY153" s="17" t="s">
        <v>158</v>
      </c>
      <c r="BE153" s="178">
        <f>IF(N153="základní",J153,0)</f>
        <v>0</v>
      </c>
      <c r="BF153" s="178">
        <f>IF(N153="snížená",J153,0)</f>
        <v>0</v>
      </c>
      <c r="BG153" s="178">
        <f>IF(N153="zákl. přenesená",J153,0)</f>
        <v>0</v>
      </c>
      <c r="BH153" s="178">
        <f>IF(N153="sníž. přenesená",J153,0)</f>
        <v>0</v>
      </c>
      <c r="BI153" s="178">
        <f>IF(N153="nulová",J153,0)</f>
        <v>0</v>
      </c>
      <c r="BJ153" s="17" t="s">
        <v>84</v>
      </c>
      <c r="BK153" s="178">
        <f>ROUND(I153*H153,2)</f>
        <v>0</v>
      </c>
      <c r="BL153" s="17" t="s">
        <v>163</v>
      </c>
      <c r="BM153" s="177" t="s">
        <v>228</v>
      </c>
    </row>
    <row r="154" s="11" customFormat="1" ht="25.92" customHeight="1">
      <c r="A154" s="11"/>
      <c r="B154" s="153"/>
      <c r="C154" s="11"/>
      <c r="D154" s="154" t="s">
        <v>76</v>
      </c>
      <c r="E154" s="155" t="s">
        <v>853</v>
      </c>
      <c r="F154" s="155" t="s">
        <v>1368</v>
      </c>
      <c r="G154" s="11"/>
      <c r="H154" s="11"/>
      <c r="I154" s="156"/>
      <c r="J154" s="157">
        <f>BK154</f>
        <v>0</v>
      </c>
      <c r="K154" s="11"/>
      <c r="L154" s="153"/>
      <c r="M154" s="158"/>
      <c r="N154" s="159"/>
      <c r="O154" s="159"/>
      <c r="P154" s="160">
        <f>SUM(P155:P172)</f>
        <v>0</v>
      </c>
      <c r="Q154" s="159"/>
      <c r="R154" s="160">
        <f>SUM(R155:R172)</f>
        <v>0</v>
      </c>
      <c r="S154" s="159"/>
      <c r="T154" s="161">
        <f>SUM(T155:T172)</f>
        <v>0</v>
      </c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R154" s="154" t="s">
        <v>84</v>
      </c>
      <c r="AT154" s="162" t="s">
        <v>76</v>
      </c>
      <c r="AU154" s="162" t="s">
        <v>77</v>
      </c>
      <c r="AY154" s="154" t="s">
        <v>158</v>
      </c>
      <c r="BK154" s="163">
        <f>SUM(BK155:BK172)</f>
        <v>0</v>
      </c>
    </row>
    <row r="155" s="2" customFormat="1" ht="24.15" customHeight="1">
      <c r="A155" s="36"/>
      <c r="B155" s="164"/>
      <c r="C155" s="165" t="s">
        <v>230</v>
      </c>
      <c r="D155" s="165" t="s">
        <v>159</v>
      </c>
      <c r="E155" s="166" t="s">
        <v>1359</v>
      </c>
      <c r="F155" s="167" t="s">
        <v>1360</v>
      </c>
      <c r="G155" s="168" t="s">
        <v>252</v>
      </c>
      <c r="H155" s="169">
        <v>4</v>
      </c>
      <c r="I155" s="170"/>
      <c r="J155" s="171">
        <f>ROUND(I155*H155,2)</f>
        <v>0</v>
      </c>
      <c r="K155" s="172"/>
      <c r="L155" s="37"/>
      <c r="M155" s="173" t="s">
        <v>1</v>
      </c>
      <c r="N155" s="174" t="s">
        <v>42</v>
      </c>
      <c r="O155" s="75"/>
      <c r="P155" s="175">
        <f>O155*H155</f>
        <v>0</v>
      </c>
      <c r="Q155" s="175">
        <v>0</v>
      </c>
      <c r="R155" s="175">
        <f>Q155*H155</f>
        <v>0</v>
      </c>
      <c r="S155" s="175">
        <v>0</v>
      </c>
      <c r="T155" s="17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77" t="s">
        <v>163</v>
      </c>
      <c r="AT155" s="177" t="s">
        <v>159</v>
      </c>
      <c r="AU155" s="177" t="s">
        <v>84</v>
      </c>
      <c r="AY155" s="17" t="s">
        <v>158</v>
      </c>
      <c r="BE155" s="178">
        <f>IF(N155="základní",J155,0)</f>
        <v>0</v>
      </c>
      <c r="BF155" s="178">
        <f>IF(N155="snížená",J155,0)</f>
        <v>0</v>
      </c>
      <c r="BG155" s="178">
        <f>IF(N155="zákl. přenesená",J155,0)</f>
        <v>0</v>
      </c>
      <c r="BH155" s="178">
        <f>IF(N155="sníž. přenesená",J155,0)</f>
        <v>0</v>
      </c>
      <c r="BI155" s="178">
        <f>IF(N155="nulová",J155,0)</f>
        <v>0</v>
      </c>
      <c r="BJ155" s="17" t="s">
        <v>84</v>
      </c>
      <c r="BK155" s="178">
        <f>ROUND(I155*H155,2)</f>
        <v>0</v>
      </c>
      <c r="BL155" s="17" t="s">
        <v>163</v>
      </c>
      <c r="BM155" s="177" t="s">
        <v>234</v>
      </c>
    </row>
    <row r="156" s="2" customFormat="1" ht="21.75" customHeight="1">
      <c r="A156" s="36"/>
      <c r="B156" s="164"/>
      <c r="C156" s="165" t="s">
        <v>196</v>
      </c>
      <c r="D156" s="165" t="s">
        <v>159</v>
      </c>
      <c r="E156" s="166" t="s">
        <v>1369</v>
      </c>
      <c r="F156" s="167" t="s">
        <v>1370</v>
      </c>
      <c r="G156" s="168" t="s">
        <v>252</v>
      </c>
      <c r="H156" s="169">
        <v>4</v>
      </c>
      <c r="I156" s="170"/>
      <c r="J156" s="171">
        <f>ROUND(I156*H156,2)</f>
        <v>0</v>
      </c>
      <c r="K156" s="172"/>
      <c r="L156" s="37"/>
      <c r="M156" s="173" t="s">
        <v>1</v>
      </c>
      <c r="N156" s="174" t="s">
        <v>42</v>
      </c>
      <c r="O156" s="75"/>
      <c r="P156" s="175">
        <f>O156*H156</f>
        <v>0</v>
      </c>
      <c r="Q156" s="175">
        <v>0</v>
      </c>
      <c r="R156" s="175">
        <f>Q156*H156</f>
        <v>0</v>
      </c>
      <c r="S156" s="175">
        <v>0</v>
      </c>
      <c r="T156" s="176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77" t="s">
        <v>163</v>
      </c>
      <c r="AT156" s="177" t="s">
        <v>159</v>
      </c>
      <c r="AU156" s="177" t="s">
        <v>84</v>
      </c>
      <c r="AY156" s="17" t="s">
        <v>158</v>
      </c>
      <c r="BE156" s="178">
        <f>IF(N156="základní",J156,0)</f>
        <v>0</v>
      </c>
      <c r="BF156" s="178">
        <f>IF(N156="snížená",J156,0)</f>
        <v>0</v>
      </c>
      <c r="BG156" s="178">
        <f>IF(N156="zákl. přenesená",J156,0)</f>
        <v>0</v>
      </c>
      <c r="BH156" s="178">
        <f>IF(N156="sníž. přenesená",J156,0)</f>
        <v>0</v>
      </c>
      <c r="BI156" s="178">
        <f>IF(N156="nulová",J156,0)</f>
        <v>0</v>
      </c>
      <c r="BJ156" s="17" t="s">
        <v>84</v>
      </c>
      <c r="BK156" s="178">
        <f>ROUND(I156*H156,2)</f>
        <v>0</v>
      </c>
      <c r="BL156" s="17" t="s">
        <v>163</v>
      </c>
      <c r="BM156" s="177" t="s">
        <v>238</v>
      </c>
    </row>
    <row r="157" s="2" customFormat="1" ht="21.75" customHeight="1">
      <c r="A157" s="36"/>
      <c r="B157" s="164"/>
      <c r="C157" s="165" t="s">
        <v>240</v>
      </c>
      <c r="D157" s="165" t="s">
        <v>159</v>
      </c>
      <c r="E157" s="166" t="s">
        <v>1342</v>
      </c>
      <c r="F157" s="167" t="s">
        <v>1343</v>
      </c>
      <c r="G157" s="168" t="s">
        <v>247</v>
      </c>
      <c r="H157" s="169">
        <v>6.5</v>
      </c>
      <c r="I157" s="170"/>
      <c r="J157" s="171">
        <f>ROUND(I157*H157,2)</f>
        <v>0</v>
      </c>
      <c r="K157" s="172"/>
      <c r="L157" s="37"/>
      <c r="M157" s="173" t="s">
        <v>1</v>
      </c>
      <c r="N157" s="174" t="s">
        <v>42</v>
      </c>
      <c r="O157" s="75"/>
      <c r="P157" s="175">
        <f>O157*H157</f>
        <v>0</v>
      </c>
      <c r="Q157" s="175">
        <v>0</v>
      </c>
      <c r="R157" s="175">
        <f>Q157*H157</f>
        <v>0</v>
      </c>
      <c r="S157" s="175">
        <v>0</v>
      </c>
      <c r="T157" s="176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77" t="s">
        <v>163</v>
      </c>
      <c r="AT157" s="177" t="s">
        <v>159</v>
      </c>
      <c r="AU157" s="177" t="s">
        <v>84</v>
      </c>
      <c r="AY157" s="17" t="s">
        <v>158</v>
      </c>
      <c r="BE157" s="178">
        <f>IF(N157="základní",J157,0)</f>
        <v>0</v>
      </c>
      <c r="BF157" s="178">
        <f>IF(N157="snížená",J157,0)</f>
        <v>0</v>
      </c>
      <c r="BG157" s="178">
        <f>IF(N157="zákl. přenesená",J157,0)</f>
        <v>0</v>
      </c>
      <c r="BH157" s="178">
        <f>IF(N157="sníž. přenesená",J157,0)</f>
        <v>0</v>
      </c>
      <c r="BI157" s="178">
        <f>IF(N157="nulová",J157,0)</f>
        <v>0</v>
      </c>
      <c r="BJ157" s="17" t="s">
        <v>84</v>
      </c>
      <c r="BK157" s="178">
        <f>ROUND(I157*H157,2)</f>
        <v>0</v>
      </c>
      <c r="BL157" s="17" t="s">
        <v>163</v>
      </c>
      <c r="BM157" s="177" t="s">
        <v>243</v>
      </c>
    </row>
    <row r="158" s="2" customFormat="1" ht="16.5" customHeight="1">
      <c r="A158" s="36"/>
      <c r="B158" s="164"/>
      <c r="C158" s="165" t="s">
        <v>199</v>
      </c>
      <c r="D158" s="165" t="s">
        <v>159</v>
      </c>
      <c r="E158" s="166" t="s">
        <v>1363</v>
      </c>
      <c r="F158" s="167" t="s">
        <v>1364</v>
      </c>
      <c r="G158" s="168" t="s">
        <v>247</v>
      </c>
      <c r="H158" s="169">
        <v>6.8250000000000002</v>
      </c>
      <c r="I158" s="170"/>
      <c r="J158" s="171">
        <f>ROUND(I158*H158,2)</f>
        <v>0</v>
      </c>
      <c r="K158" s="172"/>
      <c r="L158" s="37"/>
      <c r="M158" s="173" t="s">
        <v>1</v>
      </c>
      <c r="N158" s="174" t="s">
        <v>42</v>
      </c>
      <c r="O158" s="75"/>
      <c r="P158" s="175">
        <f>O158*H158</f>
        <v>0</v>
      </c>
      <c r="Q158" s="175">
        <v>0</v>
      </c>
      <c r="R158" s="175">
        <f>Q158*H158</f>
        <v>0</v>
      </c>
      <c r="S158" s="175">
        <v>0</v>
      </c>
      <c r="T158" s="17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77" t="s">
        <v>163</v>
      </c>
      <c r="AT158" s="177" t="s">
        <v>159</v>
      </c>
      <c r="AU158" s="177" t="s">
        <v>84</v>
      </c>
      <c r="AY158" s="17" t="s">
        <v>158</v>
      </c>
      <c r="BE158" s="178">
        <f>IF(N158="základní",J158,0)</f>
        <v>0</v>
      </c>
      <c r="BF158" s="178">
        <f>IF(N158="snížená",J158,0)</f>
        <v>0</v>
      </c>
      <c r="BG158" s="178">
        <f>IF(N158="zákl. přenesená",J158,0)</f>
        <v>0</v>
      </c>
      <c r="BH158" s="178">
        <f>IF(N158="sníž. přenesená",J158,0)</f>
        <v>0</v>
      </c>
      <c r="BI158" s="178">
        <f>IF(N158="nulová",J158,0)</f>
        <v>0</v>
      </c>
      <c r="BJ158" s="17" t="s">
        <v>84</v>
      </c>
      <c r="BK158" s="178">
        <f>ROUND(I158*H158,2)</f>
        <v>0</v>
      </c>
      <c r="BL158" s="17" t="s">
        <v>163</v>
      </c>
      <c r="BM158" s="177" t="s">
        <v>248</v>
      </c>
    </row>
    <row r="159" s="12" customFormat="1">
      <c r="A159" s="12"/>
      <c r="B159" s="179"/>
      <c r="C159" s="12"/>
      <c r="D159" s="180" t="s">
        <v>164</v>
      </c>
      <c r="E159" s="181" t="s">
        <v>1</v>
      </c>
      <c r="F159" s="182" t="s">
        <v>1371</v>
      </c>
      <c r="G159" s="12"/>
      <c r="H159" s="183">
        <v>6.8250000000000002</v>
      </c>
      <c r="I159" s="184"/>
      <c r="J159" s="12"/>
      <c r="K159" s="12"/>
      <c r="L159" s="179"/>
      <c r="M159" s="185"/>
      <c r="N159" s="186"/>
      <c r="O159" s="186"/>
      <c r="P159" s="186"/>
      <c r="Q159" s="186"/>
      <c r="R159" s="186"/>
      <c r="S159" s="186"/>
      <c r="T159" s="187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T159" s="181" t="s">
        <v>164</v>
      </c>
      <c r="AU159" s="181" t="s">
        <v>84</v>
      </c>
      <c r="AV159" s="12" t="s">
        <v>86</v>
      </c>
      <c r="AW159" s="12" t="s">
        <v>34</v>
      </c>
      <c r="AX159" s="12" t="s">
        <v>77</v>
      </c>
      <c r="AY159" s="181" t="s">
        <v>158</v>
      </c>
    </row>
    <row r="160" s="14" customFormat="1">
      <c r="A160" s="14"/>
      <c r="B160" s="201"/>
      <c r="C160" s="14"/>
      <c r="D160" s="180" t="s">
        <v>164</v>
      </c>
      <c r="E160" s="202" t="s">
        <v>1</v>
      </c>
      <c r="F160" s="203" t="s">
        <v>1353</v>
      </c>
      <c r="G160" s="14"/>
      <c r="H160" s="202" t="s">
        <v>1</v>
      </c>
      <c r="I160" s="204"/>
      <c r="J160" s="14"/>
      <c r="K160" s="14"/>
      <c r="L160" s="201"/>
      <c r="M160" s="205"/>
      <c r="N160" s="206"/>
      <c r="O160" s="206"/>
      <c r="P160" s="206"/>
      <c r="Q160" s="206"/>
      <c r="R160" s="206"/>
      <c r="S160" s="206"/>
      <c r="T160" s="207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02" t="s">
        <v>164</v>
      </c>
      <c r="AU160" s="202" t="s">
        <v>84</v>
      </c>
      <c r="AV160" s="14" t="s">
        <v>84</v>
      </c>
      <c r="AW160" s="14" t="s">
        <v>34</v>
      </c>
      <c r="AX160" s="14" t="s">
        <v>77</v>
      </c>
      <c r="AY160" s="202" t="s">
        <v>158</v>
      </c>
    </row>
    <row r="161" s="13" customFormat="1">
      <c r="A161" s="13"/>
      <c r="B161" s="188"/>
      <c r="C161" s="13"/>
      <c r="D161" s="180" t="s">
        <v>164</v>
      </c>
      <c r="E161" s="189" t="s">
        <v>1</v>
      </c>
      <c r="F161" s="190" t="s">
        <v>166</v>
      </c>
      <c r="G161" s="13"/>
      <c r="H161" s="191">
        <v>6.8250000000000002</v>
      </c>
      <c r="I161" s="192"/>
      <c r="J161" s="13"/>
      <c r="K161" s="13"/>
      <c r="L161" s="188"/>
      <c r="M161" s="193"/>
      <c r="N161" s="194"/>
      <c r="O161" s="194"/>
      <c r="P161" s="194"/>
      <c r="Q161" s="194"/>
      <c r="R161" s="194"/>
      <c r="S161" s="194"/>
      <c r="T161" s="19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89" t="s">
        <v>164</v>
      </c>
      <c r="AU161" s="189" t="s">
        <v>84</v>
      </c>
      <c r="AV161" s="13" t="s">
        <v>163</v>
      </c>
      <c r="AW161" s="13" t="s">
        <v>34</v>
      </c>
      <c r="AX161" s="13" t="s">
        <v>84</v>
      </c>
      <c r="AY161" s="189" t="s">
        <v>158</v>
      </c>
    </row>
    <row r="162" s="2" customFormat="1" ht="21.75" customHeight="1">
      <c r="A162" s="36"/>
      <c r="B162" s="164"/>
      <c r="C162" s="165" t="s">
        <v>7</v>
      </c>
      <c r="D162" s="165" t="s">
        <v>159</v>
      </c>
      <c r="E162" s="166" t="s">
        <v>1372</v>
      </c>
      <c r="F162" s="167" t="s">
        <v>1373</v>
      </c>
      <c r="G162" s="168" t="s">
        <v>252</v>
      </c>
      <c r="H162" s="169">
        <v>4</v>
      </c>
      <c r="I162" s="170"/>
      <c r="J162" s="171">
        <f>ROUND(I162*H162,2)</f>
        <v>0</v>
      </c>
      <c r="K162" s="172"/>
      <c r="L162" s="37"/>
      <c r="M162" s="173" t="s">
        <v>1</v>
      </c>
      <c r="N162" s="174" t="s">
        <v>42</v>
      </c>
      <c r="O162" s="75"/>
      <c r="P162" s="175">
        <f>O162*H162</f>
        <v>0</v>
      </c>
      <c r="Q162" s="175">
        <v>0</v>
      </c>
      <c r="R162" s="175">
        <f>Q162*H162</f>
        <v>0</v>
      </c>
      <c r="S162" s="175">
        <v>0</v>
      </c>
      <c r="T162" s="17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77" t="s">
        <v>163</v>
      </c>
      <c r="AT162" s="177" t="s">
        <v>159</v>
      </c>
      <c r="AU162" s="177" t="s">
        <v>84</v>
      </c>
      <c r="AY162" s="17" t="s">
        <v>158</v>
      </c>
      <c r="BE162" s="178">
        <f>IF(N162="základní",J162,0)</f>
        <v>0</v>
      </c>
      <c r="BF162" s="178">
        <f>IF(N162="snížená",J162,0)</f>
        <v>0</v>
      </c>
      <c r="BG162" s="178">
        <f>IF(N162="zákl. přenesená",J162,0)</f>
        <v>0</v>
      </c>
      <c r="BH162" s="178">
        <f>IF(N162="sníž. přenesená",J162,0)</f>
        <v>0</v>
      </c>
      <c r="BI162" s="178">
        <f>IF(N162="nulová",J162,0)</f>
        <v>0</v>
      </c>
      <c r="BJ162" s="17" t="s">
        <v>84</v>
      </c>
      <c r="BK162" s="178">
        <f>ROUND(I162*H162,2)</f>
        <v>0</v>
      </c>
      <c r="BL162" s="17" t="s">
        <v>163</v>
      </c>
      <c r="BM162" s="177" t="s">
        <v>253</v>
      </c>
    </row>
    <row r="163" s="2" customFormat="1" ht="16.5" customHeight="1">
      <c r="A163" s="36"/>
      <c r="B163" s="164"/>
      <c r="C163" s="165" t="s">
        <v>204</v>
      </c>
      <c r="D163" s="165" t="s">
        <v>159</v>
      </c>
      <c r="E163" s="166" t="s">
        <v>1374</v>
      </c>
      <c r="F163" s="167" t="s">
        <v>1375</v>
      </c>
      <c r="G163" s="168" t="s">
        <v>252</v>
      </c>
      <c r="H163" s="169">
        <v>4</v>
      </c>
      <c r="I163" s="170"/>
      <c r="J163" s="171">
        <f>ROUND(I163*H163,2)</f>
        <v>0</v>
      </c>
      <c r="K163" s="172"/>
      <c r="L163" s="37"/>
      <c r="M163" s="173" t="s">
        <v>1</v>
      </c>
      <c r="N163" s="174" t="s">
        <v>42</v>
      </c>
      <c r="O163" s="75"/>
      <c r="P163" s="175">
        <f>O163*H163</f>
        <v>0</v>
      </c>
      <c r="Q163" s="175">
        <v>0</v>
      </c>
      <c r="R163" s="175">
        <f>Q163*H163</f>
        <v>0</v>
      </c>
      <c r="S163" s="175">
        <v>0</v>
      </c>
      <c r="T163" s="176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77" t="s">
        <v>163</v>
      </c>
      <c r="AT163" s="177" t="s">
        <v>159</v>
      </c>
      <c r="AU163" s="177" t="s">
        <v>84</v>
      </c>
      <c r="AY163" s="17" t="s">
        <v>158</v>
      </c>
      <c r="BE163" s="178">
        <f>IF(N163="základní",J163,0)</f>
        <v>0</v>
      </c>
      <c r="BF163" s="178">
        <f>IF(N163="snížená",J163,0)</f>
        <v>0</v>
      </c>
      <c r="BG163" s="178">
        <f>IF(N163="zákl. přenesená",J163,0)</f>
        <v>0</v>
      </c>
      <c r="BH163" s="178">
        <f>IF(N163="sníž. přenesená",J163,0)</f>
        <v>0</v>
      </c>
      <c r="BI163" s="178">
        <f>IF(N163="nulová",J163,0)</f>
        <v>0</v>
      </c>
      <c r="BJ163" s="17" t="s">
        <v>84</v>
      </c>
      <c r="BK163" s="178">
        <f>ROUND(I163*H163,2)</f>
        <v>0</v>
      </c>
      <c r="BL163" s="17" t="s">
        <v>163</v>
      </c>
      <c r="BM163" s="177" t="s">
        <v>258</v>
      </c>
    </row>
    <row r="164" s="2" customFormat="1" ht="24.15" customHeight="1">
      <c r="A164" s="36"/>
      <c r="B164" s="164"/>
      <c r="C164" s="165" t="s">
        <v>260</v>
      </c>
      <c r="D164" s="165" t="s">
        <v>159</v>
      </c>
      <c r="E164" s="166" t="s">
        <v>1347</v>
      </c>
      <c r="F164" s="167" t="s">
        <v>1348</v>
      </c>
      <c r="G164" s="168" t="s">
        <v>203</v>
      </c>
      <c r="H164" s="169">
        <v>3.3690000000000002</v>
      </c>
      <c r="I164" s="170"/>
      <c r="J164" s="171">
        <f>ROUND(I164*H164,2)</f>
        <v>0</v>
      </c>
      <c r="K164" s="172"/>
      <c r="L164" s="37"/>
      <c r="M164" s="173" t="s">
        <v>1</v>
      </c>
      <c r="N164" s="174" t="s">
        <v>42</v>
      </c>
      <c r="O164" s="75"/>
      <c r="P164" s="175">
        <f>O164*H164</f>
        <v>0</v>
      </c>
      <c r="Q164" s="175">
        <v>0</v>
      </c>
      <c r="R164" s="175">
        <f>Q164*H164</f>
        <v>0</v>
      </c>
      <c r="S164" s="175">
        <v>0</v>
      </c>
      <c r="T164" s="176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77" t="s">
        <v>163</v>
      </c>
      <c r="AT164" s="177" t="s">
        <v>159</v>
      </c>
      <c r="AU164" s="177" t="s">
        <v>84</v>
      </c>
      <c r="AY164" s="17" t="s">
        <v>158</v>
      </c>
      <c r="BE164" s="178">
        <f>IF(N164="základní",J164,0)</f>
        <v>0</v>
      </c>
      <c r="BF164" s="178">
        <f>IF(N164="snížená",J164,0)</f>
        <v>0</v>
      </c>
      <c r="BG164" s="178">
        <f>IF(N164="zákl. přenesená",J164,0)</f>
        <v>0</v>
      </c>
      <c r="BH164" s="178">
        <f>IF(N164="sníž. přenesená",J164,0)</f>
        <v>0</v>
      </c>
      <c r="BI164" s="178">
        <f>IF(N164="nulová",J164,0)</f>
        <v>0</v>
      </c>
      <c r="BJ164" s="17" t="s">
        <v>84</v>
      </c>
      <c r="BK164" s="178">
        <f>ROUND(I164*H164,2)</f>
        <v>0</v>
      </c>
      <c r="BL164" s="17" t="s">
        <v>163</v>
      </c>
      <c r="BM164" s="177" t="s">
        <v>263</v>
      </c>
    </row>
    <row r="165" s="12" customFormat="1">
      <c r="A165" s="12"/>
      <c r="B165" s="179"/>
      <c r="C165" s="12"/>
      <c r="D165" s="180" t="s">
        <v>164</v>
      </c>
      <c r="E165" s="181" t="s">
        <v>1</v>
      </c>
      <c r="F165" s="182" t="s">
        <v>1376</v>
      </c>
      <c r="G165" s="12"/>
      <c r="H165" s="183">
        <v>3.3693581209752752</v>
      </c>
      <c r="I165" s="184"/>
      <c r="J165" s="12"/>
      <c r="K165" s="12"/>
      <c r="L165" s="179"/>
      <c r="M165" s="185"/>
      <c r="N165" s="186"/>
      <c r="O165" s="186"/>
      <c r="P165" s="186"/>
      <c r="Q165" s="186"/>
      <c r="R165" s="186"/>
      <c r="S165" s="186"/>
      <c r="T165" s="187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T165" s="181" t="s">
        <v>164</v>
      </c>
      <c r="AU165" s="181" t="s">
        <v>84</v>
      </c>
      <c r="AV165" s="12" t="s">
        <v>86</v>
      </c>
      <c r="AW165" s="12" t="s">
        <v>34</v>
      </c>
      <c r="AX165" s="12" t="s">
        <v>77</v>
      </c>
      <c r="AY165" s="181" t="s">
        <v>158</v>
      </c>
    </row>
    <row r="166" s="13" customFormat="1">
      <c r="A166" s="13"/>
      <c r="B166" s="188"/>
      <c r="C166" s="13"/>
      <c r="D166" s="180" t="s">
        <v>164</v>
      </c>
      <c r="E166" s="189" t="s">
        <v>1</v>
      </c>
      <c r="F166" s="190" t="s">
        <v>166</v>
      </c>
      <c r="G166" s="13"/>
      <c r="H166" s="191">
        <v>3.3693581209752752</v>
      </c>
      <c r="I166" s="192"/>
      <c r="J166" s="13"/>
      <c r="K166" s="13"/>
      <c r="L166" s="188"/>
      <c r="M166" s="193"/>
      <c r="N166" s="194"/>
      <c r="O166" s="194"/>
      <c r="P166" s="194"/>
      <c r="Q166" s="194"/>
      <c r="R166" s="194"/>
      <c r="S166" s="194"/>
      <c r="T166" s="19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89" t="s">
        <v>164</v>
      </c>
      <c r="AU166" s="189" t="s">
        <v>84</v>
      </c>
      <c r="AV166" s="13" t="s">
        <v>163</v>
      </c>
      <c r="AW166" s="13" t="s">
        <v>34</v>
      </c>
      <c r="AX166" s="13" t="s">
        <v>84</v>
      </c>
      <c r="AY166" s="189" t="s">
        <v>158</v>
      </c>
    </row>
    <row r="167" s="2" customFormat="1" ht="24.15" customHeight="1">
      <c r="A167" s="36"/>
      <c r="B167" s="164"/>
      <c r="C167" s="165" t="s">
        <v>208</v>
      </c>
      <c r="D167" s="165" t="s">
        <v>159</v>
      </c>
      <c r="E167" s="166" t="s">
        <v>1350</v>
      </c>
      <c r="F167" s="167" t="s">
        <v>1351</v>
      </c>
      <c r="G167" s="168" t="s">
        <v>203</v>
      </c>
      <c r="H167" s="169">
        <v>3.5379999999999998</v>
      </c>
      <c r="I167" s="170"/>
      <c r="J167" s="171">
        <f>ROUND(I167*H167,2)</f>
        <v>0</v>
      </c>
      <c r="K167" s="172"/>
      <c r="L167" s="37"/>
      <c r="M167" s="173" t="s">
        <v>1</v>
      </c>
      <c r="N167" s="174" t="s">
        <v>42</v>
      </c>
      <c r="O167" s="75"/>
      <c r="P167" s="175">
        <f>O167*H167</f>
        <v>0</v>
      </c>
      <c r="Q167" s="175">
        <v>0</v>
      </c>
      <c r="R167" s="175">
        <f>Q167*H167</f>
        <v>0</v>
      </c>
      <c r="S167" s="175">
        <v>0</v>
      </c>
      <c r="T167" s="17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77" t="s">
        <v>163</v>
      </c>
      <c r="AT167" s="177" t="s">
        <v>159</v>
      </c>
      <c r="AU167" s="177" t="s">
        <v>84</v>
      </c>
      <c r="AY167" s="17" t="s">
        <v>158</v>
      </c>
      <c r="BE167" s="178">
        <f>IF(N167="základní",J167,0)</f>
        <v>0</v>
      </c>
      <c r="BF167" s="178">
        <f>IF(N167="snížená",J167,0)</f>
        <v>0</v>
      </c>
      <c r="BG167" s="178">
        <f>IF(N167="zákl. přenesená",J167,0)</f>
        <v>0</v>
      </c>
      <c r="BH167" s="178">
        <f>IF(N167="sníž. přenesená",J167,0)</f>
        <v>0</v>
      </c>
      <c r="BI167" s="178">
        <f>IF(N167="nulová",J167,0)</f>
        <v>0</v>
      </c>
      <c r="BJ167" s="17" t="s">
        <v>84</v>
      </c>
      <c r="BK167" s="178">
        <f>ROUND(I167*H167,2)</f>
        <v>0</v>
      </c>
      <c r="BL167" s="17" t="s">
        <v>163</v>
      </c>
      <c r="BM167" s="177" t="s">
        <v>266</v>
      </c>
    </row>
    <row r="168" s="12" customFormat="1">
      <c r="A168" s="12"/>
      <c r="B168" s="179"/>
      <c r="C168" s="12"/>
      <c r="D168" s="180" t="s">
        <v>164</v>
      </c>
      <c r="E168" s="181" t="s">
        <v>1</v>
      </c>
      <c r="F168" s="182" t="s">
        <v>1377</v>
      </c>
      <c r="G168" s="12"/>
      <c r="H168" s="183">
        <v>3.5378280000000002</v>
      </c>
      <c r="I168" s="184"/>
      <c r="J168" s="12"/>
      <c r="K168" s="12"/>
      <c r="L168" s="179"/>
      <c r="M168" s="185"/>
      <c r="N168" s="186"/>
      <c r="O168" s="186"/>
      <c r="P168" s="186"/>
      <c r="Q168" s="186"/>
      <c r="R168" s="186"/>
      <c r="S168" s="186"/>
      <c r="T168" s="187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T168" s="181" t="s">
        <v>164</v>
      </c>
      <c r="AU168" s="181" t="s">
        <v>84</v>
      </c>
      <c r="AV168" s="12" t="s">
        <v>86</v>
      </c>
      <c r="AW168" s="12" t="s">
        <v>34</v>
      </c>
      <c r="AX168" s="12" t="s">
        <v>77</v>
      </c>
      <c r="AY168" s="181" t="s">
        <v>158</v>
      </c>
    </row>
    <row r="169" s="14" customFormat="1">
      <c r="A169" s="14"/>
      <c r="B169" s="201"/>
      <c r="C169" s="14"/>
      <c r="D169" s="180" t="s">
        <v>164</v>
      </c>
      <c r="E169" s="202" t="s">
        <v>1</v>
      </c>
      <c r="F169" s="203" t="s">
        <v>1353</v>
      </c>
      <c r="G169" s="14"/>
      <c r="H169" s="202" t="s">
        <v>1</v>
      </c>
      <c r="I169" s="204"/>
      <c r="J169" s="14"/>
      <c r="K169" s="14"/>
      <c r="L169" s="201"/>
      <c r="M169" s="205"/>
      <c r="N169" s="206"/>
      <c r="O169" s="206"/>
      <c r="P169" s="206"/>
      <c r="Q169" s="206"/>
      <c r="R169" s="206"/>
      <c r="S169" s="206"/>
      <c r="T169" s="207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02" t="s">
        <v>164</v>
      </c>
      <c r="AU169" s="202" t="s">
        <v>84</v>
      </c>
      <c r="AV169" s="14" t="s">
        <v>84</v>
      </c>
      <c r="AW169" s="14" t="s">
        <v>34</v>
      </c>
      <c r="AX169" s="14" t="s">
        <v>77</v>
      </c>
      <c r="AY169" s="202" t="s">
        <v>158</v>
      </c>
    </row>
    <row r="170" s="13" customFormat="1">
      <c r="A170" s="13"/>
      <c r="B170" s="188"/>
      <c r="C170" s="13"/>
      <c r="D170" s="180" t="s">
        <v>164</v>
      </c>
      <c r="E170" s="189" t="s">
        <v>1</v>
      </c>
      <c r="F170" s="190" t="s">
        <v>166</v>
      </c>
      <c r="G170" s="13"/>
      <c r="H170" s="191">
        <v>3.5378280000000002</v>
      </c>
      <c r="I170" s="192"/>
      <c r="J170" s="13"/>
      <c r="K170" s="13"/>
      <c r="L170" s="188"/>
      <c r="M170" s="193"/>
      <c r="N170" s="194"/>
      <c r="O170" s="194"/>
      <c r="P170" s="194"/>
      <c r="Q170" s="194"/>
      <c r="R170" s="194"/>
      <c r="S170" s="194"/>
      <c r="T170" s="19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9" t="s">
        <v>164</v>
      </c>
      <c r="AU170" s="189" t="s">
        <v>84</v>
      </c>
      <c r="AV170" s="13" t="s">
        <v>163</v>
      </c>
      <c r="AW170" s="13" t="s">
        <v>34</v>
      </c>
      <c r="AX170" s="13" t="s">
        <v>84</v>
      </c>
      <c r="AY170" s="189" t="s">
        <v>158</v>
      </c>
    </row>
    <row r="171" s="2" customFormat="1" ht="21.75" customHeight="1">
      <c r="A171" s="36"/>
      <c r="B171" s="164"/>
      <c r="C171" s="165" t="s">
        <v>268</v>
      </c>
      <c r="D171" s="165" t="s">
        <v>159</v>
      </c>
      <c r="E171" s="166" t="s">
        <v>1354</v>
      </c>
      <c r="F171" s="167" t="s">
        <v>1355</v>
      </c>
      <c r="G171" s="168" t="s">
        <v>252</v>
      </c>
      <c r="H171" s="169">
        <v>4</v>
      </c>
      <c r="I171" s="170"/>
      <c r="J171" s="171">
        <f>ROUND(I171*H171,2)</f>
        <v>0</v>
      </c>
      <c r="K171" s="172"/>
      <c r="L171" s="37"/>
      <c r="M171" s="173" t="s">
        <v>1</v>
      </c>
      <c r="N171" s="174" t="s">
        <v>42</v>
      </c>
      <c r="O171" s="75"/>
      <c r="P171" s="175">
        <f>O171*H171</f>
        <v>0</v>
      </c>
      <c r="Q171" s="175">
        <v>0</v>
      </c>
      <c r="R171" s="175">
        <f>Q171*H171</f>
        <v>0</v>
      </c>
      <c r="S171" s="175">
        <v>0</v>
      </c>
      <c r="T171" s="176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77" t="s">
        <v>163</v>
      </c>
      <c r="AT171" s="177" t="s">
        <v>159</v>
      </c>
      <c r="AU171" s="177" t="s">
        <v>84</v>
      </c>
      <c r="AY171" s="17" t="s">
        <v>158</v>
      </c>
      <c r="BE171" s="178">
        <f>IF(N171="základní",J171,0)</f>
        <v>0</v>
      </c>
      <c r="BF171" s="178">
        <f>IF(N171="snížená",J171,0)</f>
        <v>0</v>
      </c>
      <c r="BG171" s="178">
        <f>IF(N171="zákl. přenesená",J171,0)</f>
        <v>0</v>
      </c>
      <c r="BH171" s="178">
        <f>IF(N171="sníž. přenesená",J171,0)</f>
        <v>0</v>
      </c>
      <c r="BI171" s="178">
        <f>IF(N171="nulová",J171,0)</f>
        <v>0</v>
      </c>
      <c r="BJ171" s="17" t="s">
        <v>84</v>
      </c>
      <c r="BK171" s="178">
        <f>ROUND(I171*H171,2)</f>
        <v>0</v>
      </c>
      <c r="BL171" s="17" t="s">
        <v>163</v>
      </c>
      <c r="BM171" s="177" t="s">
        <v>271</v>
      </c>
    </row>
    <row r="172" s="2" customFormat="1" ht="16.5" customHeight="1">
      <c r="A172" s="36"/>
      <c r="B172" s="164"/>
      <c r="C172" s="165" t="s">
        <v>213</v>
      </c>
      <c r="D172" s="165" t="s">
        <v>159</v>
      </c>
      <c r="E172" s="166" t="s">
        <v>1378</v>
      </c>
      <c r="F172" s="167" t="s">
        <v>1379</v>
      </c>
      <c r="G172" s="168" t="s">
        <v>252</v>
      </c>
      <c r="H172" s="169">
        <v>4</v>
      </c>
      <c r="I172" s="170"/>
      <c r="J172" s="171">
        <f>ROUND(I172*H172,2)</f>
        <v>0</v>
      </c>
      <c r="K172" s="172"/>
      <c r="L172" s="37"/>
      <c r="M172" s="173" t="s">
        <v>1</v>
      </c>
      <c r="N172" s="174" t="s">
        <v>42</v>
      </c>
      <c r="O172" s="75"/>
      <c r="P172" s="175">
        <f>O172*H172</f>
        <v>0</v>
      </c>
      <c r="Q172" s="175">
        <v>0</v>
      </c>
      <c r="R172" s="175">
        <f>Q172*H172</f>
        <v>0</v>
      </c>
      <c r="S172" s="175">
        <v>0</v>
      </c>
      <c r="T172" s="176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77" t="s">
        <v>163</v>
      </c>
      <c r="AT172" s="177" t="s">
        <v>159</v>
      </c>
      <c r="AU172" s="177" t="s">
        <v>84</v>
      </c>
      <c r="AY172" s="17" t="s">
        <v>158</v>
      </c>
      <c r="BE172" s="178">
        <f>IF(N172="základní",J172,0)</f>
        <v>0</v>
      </c>
      <c r="BF172" s="178">
        <f>IF(N172="snížená",J172,0)</f>
        <v>0</v>
      </c>
      <c r="BG172" s="178">
        <f>IF(N172="zákl. přenesená",J172,0)</f>
        <v>0</v>
      </c>
      <c r="BH172" s="178">
        <f>IF(N172="sníž. přenesená",J172,0)</f>
        <v>0</v>
      </c>
      <c r="BI172" s="178">
        <f>IF(N172="nulová",J172,0)</f>
        <v>0</v>
      </c>
      <c r="BJ172" s="17" t="s">
        <v>84</v>
      </c>
      <c r="BK172" s="178">
        <f>ROUND(I172*H172,2)</f>
        <v>0</v>
      </c>
      <c r="BL172" s="17" t="s">
        <v>163</v>
      </c>
      <c r="BM172" s="177" t="s">
        <v>277</v>
      </c>
    </row>
    <row r="173" s="11" customFormat="1" ht="25.92" customHeight="1">
      <c r="A173" s="11"/>
      <c r="B173" s="153"/>
      <c r="C173" s="11"/>
      <c r="D173" s="154" t="s">
        <v>76</v>
      </c>
      <c r="E173" s="155" t="s">
        <v>866</v>
      </c>
      <c r="F173" s="155" t="s">
        <v>1380</v>
      </c>
      <c r="G173" s="11"/>
      <c r="H173" s="11"/>
      <c r="I173" s="156"/>
      <c r="J173" s="157">
        <f>BK173</f>
        <v>0</v>
      </c>
      <c r="K173" s="11"/>
      <c r="L173" s="153"/>
      <c r="M173" s="158"/>
      <c r="N173" s="159"/>
      <c r="O173" s="159"/>
      <c r="P173" s="160">
        <f>SUM(P174:P189)</f>
        <v>0</v>
      </c>
      <c r="Q173" s="159"/>
      <c r="R173" s="160">
        <f>SUM(R174:R189)</f>
        <v>0</v>
      </c>
      <c r="S173" s="159"/>
      <c r="T173" s="161">
        <f>SUM(T174:T189)</f>
        <v>0</v>
      </c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R173" s="154" t="s">
        <v>84</v>
      </c>
      <c r="AT173" s="162" t="s">
        <v>76</v>
      </c>
      <c r="AU173" s="162" t="s">
        <v>77</v>
      </c>
      <c r="AY173" s="154" t="s">
        <v>158</v>
      </c>
      <c r="BK173" s="163">
        <f>SUM(BK174:BK189)</f>
        <v>0</v>
      </c>
    </row>
    <row r="174" s="2" customFormat="1" ht="24.15" customHeight="1">
      <c r="A174" s="36"/>
      <c r="B174" s="164"/>
      <c r="C174" s="165" t="s">
        <v>279</v>
      </c>
      <c r="D174" s="165" t="s">
        <v>159</v>
      </c>
      <c r="E174" s="166" t="s">
        <v>1359</v>
      </c>
      <c r="F174" s="167" t="s">
        <v>1360</v>
      </c>
      <c r="G174" s="168" t="s">
        <v>252</v>
      </c>
      <c r="H174" s="169">
        <v>1</v>
      </c>
      <c r="I174" s="170"/>
      <c r="J174" s="171">
        <f>ROUND(I174*H174,2)</f>
        <v>0</v>
      </c>
      <c r="K174" s="172"/>
      <c r="L174" s="37"/>
      <c r="M174" s="173" t="s">
        <v>1</v>
      </c>
      <c r="N174" s="174" t="s">
        <v>42</v>
      </c>
      <c r="O174" s="75"/>
      <c r="P174" s="175">
        <f>O174*H174</f>
        <v>0</v>
      </c>
      <c r="Q174" s="175">
        <v>0</v>
      </c>
      <c r="R174" s="175">
        <f>Q174*H174</f>
        <v>0</v>
      </c>
      <c r="S174" s="175">
        <v>0</v>
      </c>
      <c r="T174" s="176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77" t="s">
        <v>163</v>
      </c>
      <c r="AT174" s="177" t="s">
        <v>159</v>
      </c>
      <c r="AU174" s="177" t="s">
        <v>84</v>
      </c>
      <c r="AY174" s="17" t="s">
        <v>158</v>
      </c>
      <c r="BE174" s="178">
        <f>IF(N174="základní",J174,0)</f>
        <v>0</v>
      </c>
      <c r="BF174" s="178">
        <f>IF(N174="snížená",J174,0)</f>
        <v>0</v>
      </c>
      <c r="BG174" s="178">
        <f>IF(N174="zákl. přenesená",J174,0)</f>
        <v>0</v>
      </c>
      <c r="BH174" s="178">
        <f>IF(N174="sníž. přenesená",J174,0)</f>
        <v>0</v>
      </c>
      <c r="BI174" s="178">
        <f>IF(N174="nulová",J174,0)</f>
        <v>0</v>
      </c>
      <c r="BJ174" s="17" t="s">
        <v>84</v>
      </c>
      <c r="BK174" s="178">
        <f>ROUND(I174*H174,2)</f>
        <v>0</v>
      </c>
      <c r="BL174" s="17" t="s">
        <v>163</v>
      </c>
      <c r="BM174" s="177" t="s">
        <v>282</v>
      </c>
    </row>
    <row r="175" s="2" customFormat="1" ht="21.75" customHeight="1">
      <c r="A175" s="36"/>
      <c r="B175" s="164"/>
      <c r="C175" s="165" t="s">
        <v>218</v>
      </c>
      <c r="D175" s="165" t="s">
        <v>159</v>
      </c>
      <c r="E175" s="166" t="s">
        <v>1381</v>
      </c>
      <c r="F175" s="167" t="s">
        <v>1382</v>
      </c>
      <c r="G175" s="168" t="s">
        <v>252</v>
      </c>
      <c r="H175" s="169">
        <v>1</v>
      </c>
      <c r="I175" s="170"/>
      <c r="J175" s="171">
        <f>ROUND(I175*H175,2)</f>
        <v>0</v>
      </c>
      <c r="K175" s="172"/>
      <c r="L175" s="37"/>
      <c r="M175" s="173" t="s">
        <v>1</v>
      </c>
      <c r="N175" s="174" t="s">
        <v>42</v>
      </c>
      <c r="O175" s="75"/>
      <c r="P175" s="175">
        <f>O175*H175</f>
        <v>0</v>
      </c>
      <c r="Q175" s="175">
        <v>0</v>
      </c>
      <c r="R175" s="175">
        <f>Q175*H175</f>
        <v>0</v>
      </c>
      <c r="S175" s="175">
        <v>0</v>
      </c>
      <c r="T175" s="176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77" t="s">
        <v>163</v>
      </c>
      <c r="AT175" s="177" t="s">
        <v>159</v>
      </c>
      <c r="AU175" s="177" t="s">
        <v>84</v>
      </c>
      <c r="AY175" s="17" t="s">
        <v>158</v>
      </c>
      <c r="BE175" s="178">
        <f>IF(N175="základní",J175,0)</f>
        <v>0</v>
      </c>
      <c r="BF175" s="178">
        <f>IF(N175="snížená",J175,0)</f>
        <v>0</v>
      </c>
      <c r="BG175" s="178">
        <f>IF(N175="zákl. přenesená",J175,0)</f>
        <v>0</v>
      </c>
      <c r="BH175" s="178">
        <f>IF(N175="sníž. přenesená",J175,0)</f>
        <v>0</v>
      </c>
      <c r="BI175" s="178">
        <f>IF(N175="nulová",J175,0)</f>
        <v>0</v>
      </c>
      <c r="BJ175" s="17" t="s">
        <v>84</v>
      </c>
      <c r="BK175" s="178">
        <f>ROUND(I175*H175,2)</f>
        <v>0</v>
      </c>
      <c r="BL175" s="17" t="s">
        <v>163</v>
      </c>
      <c r="BM175" s="177" t="s">
        <v>288</v>
      </c>
    </row>
    <row r="176" s="2" customFormat="1" ht="21.75" customHeight="1">
      <c r="A176" s="36"/>
      <c r="B176" s="164"/>
      <c r="C176" s="165" t="s">
        <v>290</v>
      </c>
      <c r="D176" s="165" t="s">
        <v>159</v>
      </c>
      <c r="E176" s="166" t="s">
        <v>1342</v>
      </c>
      <c r="F176" s="167" t="s">
        <v>1343</v>
      </c>
      <c r="G176" s="168" t="s">
        <v>247</v>
      </c>
      <c r="H176" s="169">
        <v>0.5</v>
      </c>
      <c r="I176" s="170"/>
      <c r="J176" s="171">
        <f>ROUND(I176*H176,2)</f>
        <v>0</v>
      </c>
      <c r="K176" s="172"/>
      <c r="L176" s="37"/>
      <c r="M176" s="173" t="s">
        <v>1</v>
      </c>
      <c r="N176" s="174" t="s">
        <v>42</v>
      </c>
      <c r="O176" s="75"/>
      <c r="P176" s="175">
        <f>O176*H176</f>
        <v>0</v>
      </c>
      <c r="Q176" s="175">
        <v>0</v>
      </c>
      <c r="R176" s="175">
        <f>Q176*H176</f>
        <v>0</v>
      </c>
      <c r="S176" s="175">
        <v>0</v>
      </c>
      <c r="T176" s="176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77" t="s">
        <v>163</v>
      </c>
      <c r="AT176" s="177" t="s">
        <v>159</v>
      </c>
      <c r="AU176" s="177" t="s">
        <v>84</v>
      </c>
      <c r="AY176" s="17" t="s">
        <v>158</v>
      </c>
      <c r="BE176" s="178">
        <f>IF(N176="základní",J176,0)</f>
        <v>0</v>
      </c>
      <c r="BF176" s="178">
        <f>IF(N176="snížená",J176,0)</f>
        <v>0</v>
      </c>
      <c r="BG176" s="178">
        <f>IF(N176="zákl. přenesená",J176,0)</f>
        <v>0</v>
      </c>
      <c r="BH176" s="178">
        <f>IF(N176="sníž. přenesená",J176,0)</f>
        <v>0</v>
      </c>
      <c r="BI176" s="178">
        <f>IF(N176="nulová",J176,0)</f>
        <v>0</v>
      </c>
      <c r="BJ176" s="17" t="s">
        <v>84</v>
      </c>
      <c r="BK176" s="178">
        <f>ROUND(I176*H176,2)</f>
        <v>0</v>
      </c>
      <c r="BL176" s="17" t="s">
        <v>163</v>
      </c>
      <c r="BM176" s="177" t="s">
        <v>293</v>
      </c>
    </row>
    <row r="177" s="2" customFormat="1" ht="16.5" customHeight="1">
      <c r="A177" s="36"/>
      <c r="B177" s="164"/>
      <c r="C177" s="165" t="s">
        <v>223</v>
      </c>
      <c r="D177" s="165" t="s">
        <v>159</v>
      </c>
      <c r="E177" s="166" t="s">
        <v>1363</v>
      </c>
      <c r="F177" s="167" t="s">
        <v>1364</v>
      </c>
      <c r="G177" s="168" t="s">
        <v>247</v>
      </c>
      <c r="H177" s="169">
        <v>0.52500000000000002</v>
      </c>
      <c r="I177" s="170"/>
      <c r="J177" s="171">
        <f>ROUND(I177*H177,2)</f>
        <v>0</v>
      </c>
      <c r="K177" s="172"/>
      <c r="L177" s="37"/>
      <c r="M177" s="173" t="s">
        <v>1</v>
      </c>
      <c r="N177" s="174" t="s">
        <v>42</v>
      </c>
      <c r="O177" s="75"/>
      <c r="P177" s="175">
        <f>O177*H177</f>
        <v>0</v>
      </c>
      <c r="Q177" s="175">
        <v>0</v>
      </c>
      <c r="R177" s="175">
        <f>Q177*H177</f>
        <v>0</v>
      </c>
      <c r="S177" s="175">
        <v>0</v>
      </c>
      <c r="T177" s="176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77" t="s">
        <v>163</v>
      </c>
      <c r="AT177" s="177" t="s">
        <v>159</v>
      </c>
      <c r="AU177" s="177" t="s">
        <v>84</v>
      </c>
      <c r="AY177" s="17" t="s">
        <v>158</v>
      </c>
      <c r="BE177" s="178">
        <f>IF(N177="základní",J177,0)</f>
        <v>0</v>
      </c>
      <c r="BF177" s="178">
        <f>IF(N177="snížená",J177,0)</f>
        <v>0</v>
      </c>
      <c r="BG177" s="178">
        <f>IF(N177="zákl. přenesená",J177,0)</f>
        <v>0</v>
      </c>
      <c r="BH177" s="178">
        <f>IF(N177="sníž. přenesená",J177,0)</f>
        <v>0</v>
      </c>
      <c r="BI177" s="178">
        <f>IF(N177="nulová",J177,0)</f>
        <v>0</v>
      </c>
      <c r="BJ177" s="17" t="s">
        <v>84</v>
      </c>
      <c r="BK177" s="178">
        <f>ROUND(I177*H177,2)</f>
        <v>0</v>
      </c>
      <c r="BL177" s="17" t="s">
        <v>163</v>
      </c>
      <c r="BM177" s="177" t="s">
        <v>296</v>
      </c>
    </row>
    <row r="178" s="12" customFormat="1">
      <c r="A178" s="12"/>
      <c r="B178" s="179"/>
      <c r="C178" s="12"/>
      <c r="D178" s="180" t="s">
        <v>164</v>
      </c>
      <c r="E178" s="181" t="s">
        <v>1</v>
      </c>
      <c r="F178" s="182" t="s">
        <v>1346</v>
      </c>
      <c r="G178" s="12"/>
      <c r="H178" s="183">
        <v>0.52500000000000002</v>
      </c>
      <c r="I178" s="184"/>
      <c r="J178" s="12"/>
      <c r="K178" s="12"/>
      <c r="L178" s="179"/>
      <c r="M178" s="185"/>
      <c r="N178" s="186"/>
      <c r="O178" s="186"/>
      <c r="P178" s="186"/>
      <c r="Q178" s="186"/>
      <c r="R178" s="186"/>
      <c r="S178" s="186"/>
      <c r="T178" s="187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T178" s="181" t="s">
        <v>164</v>
      </c>
      <c r="AU178" s="181" t="s">
        <v>84</v>
      </c>
      <c r="AV178" s="12" t="s">
        <v>86</v>
      </c>
      <c r="AW178" s="12" t="s">
        <v>34</v>
      </c>
      <c r="AX178" s="12" t="s">
        <v>77</v>
      </c>
      <c r="AY178" s="181" t="s">
        <v>158</v>
      </c>
    </row>
    <row r="179" s="14" customFormat="1">
      <c r="A179" s="14"/>
      <c r="B179" s="201"/>
      <c r="C179" s="14"/>
      <c r="D179" s="180" t="s">
        <v>164</v>
      </c>
      <c r="E179" s="202" t="s">
        <v>1</v>
      </c>
      <c r="F179" s="203" t="s">
        <v>1353</v>
      </c>
      <c r="G179" s="14"/>
      <c r="H179" s="202" t="s">
        <v>1</v>
      </c>
      <c r="I179" s="204"/>
      <c r="J179" s="14"/>
      <c r="K179" s="14"/>
      <c r="L179" s="201"/>
      <c r="M179" s="205"/>
      <c r="N179" s="206"/>
      <c r="O179" s="206"/>
      <c r="P179" s="206"/>
      <c r="Q179" s="206"/>
      <c r="R179" s="206"/>
      <c r="S179" s="206"/>
      <c r="T179" s="207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02" t="s">
        <v>164</v>
      </c>
      <c r="AU179" s="202" t="s">
        <v>84</v>
      </c>
      <c r="AV179" s="14" t="s">
        <v>84</v>
      </c>
      <c r="AW179" s="14" t="s">
        <v>34</v>
      </c>
      <c r="AX179" s="14" t="s">
        <v>77</v>
      </c>
      <c r="AY179" s="202" t="s">
        <v>158</v>
      </c>
    </row>
    <row r="180" s="13" customFormat="1">
      <c r="A180" s="13"/>
      <c r="B180" s="188"/>
      <c r="C180" s="13"/>
      <c r="D180" s="180" t="s">
        <v>164</v>
      </c>
      <c r="E180" s="189" t="s">
        <v>1</v>
      </c>
      <c r="F180" s="190" t="s">
        <v>166</v>
      </c>
      <c r="G180" s="13"/>
      <c r="H180" s="191">
        <v>0.52500000000000002</v>
      </c>
      <c r="I180" s="192"/>
      <c r="J180" s="13"/>
      <c r="K180" s="13"/>
      <c r="L180" s="188"/>
      <c r="M180" s="193"/>
      <c r="N180" s="194"/>
      <c r="O180" s="194"/>
      <c r="P180" s="194"/>
      <c r="Q180" s="194"/>
      <c r="R180" s="194"/>
      <c r="S180" s="194"/>
      <c r="T180" s="19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89" t="s">
        <v>164</v>
      </c>
      <c r="AU180" s="189" t="s">
        <v>84</v>
      </c>
      <c r="AV180" s="13" t="s">
        <v>163</v>
      </c>
      <c r="AW180" s="13" t="s">
        <v>34</v>
      </c>
      <c r="AX180" s="13" t="s">
        <v>84</v>
      </c>
      <c r="AY180" s="189" t="s">
        <v>158</v>
      </c>
    </row>
    <row r="181" s="2" customFormat="1" ht="24.15" customHeight="1">
      <c r="A181" s="36"/>
      <c r="B181" s="164"/>
      <c r="C181" s="165" t="s">
        <v>300</v>
      </c>
      <c r="D181" s="165" t="s">
        <v>159</v>
      </c>
      <c r="E181" s="166" t="s">
        <v>1347</v>
      </c>
      <c r="F181" s="167" t="s">
        <v>1348</v>
      </c>
      <c r="G181" s="168" t="s">
        <v>203</v>
      </c>
      <c r="H181" s="169">
        <v>0.25900000000000001</v>
      </c>
      <c r="I181" s="170"/>
      <c r="J181" s="171">
        <f>ROUND(I181*H181,2)</f>
        <v>0</v>
      </c>
      <c r="K181" s="172"/>
      <c r="L181" s="37"/>
      <c r="M181" s="173" t="s">
        <v>1</v>
      </c>
      <c r="N181" s="174" t="s">
        <v>42</v>
      </c>
      <c r="O181" s="75"/>
      <c r="P181" s="175">
        <f>O181*H181</f>
        <v>0</v>
      </c>
      <c r="Q181" s="175">
        <v>0</v>
      </c>
      <c r="R181" s="175">
        <f>Q181*H181</f>
        <v>0</v>
      </c>
      <c r="S181" s="175">
        <v>0</v>
      </c>
      <c r="T181" s="176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77" t="s">
        <v>163</v>
      </c>
      <c r="AT181" s="177" t="s">
        <v>159</v>
      </c>
      <c r="AU181" s="177" t="s">
        <v>84</v>
      </c>
      <c r="AY181" s="17" t="s">
        <v>158</v>
      </c>
      <c r="BE181" s="178">
        <f>IF(N181="základní",J181,0)</f>
        <v>0</v>
      </c>
      <c r="BF181" s="178">
        <f>IF(N181="snížená",J181,0)</f>
        <v>0</v>
      </c>
      <c r="BG181" s="178">
        <f>IF(N181="zákl. přenesená",J181,0)</f>
        <v>0</v>
      </c>
      <c r="BH181" s="178">
        <f>IF(N181="sníž. přenesená",J181,0)</f>
        <v>0</v>
      </c>
      <c r="BI181" s="178">
        <f>IF(N181="nulová",J181,0)</f>
        <v>0</v>
      </c>
      <c r="BJ181" s="17" t="s">
        <v>84</v>
      </c>
      <c r="BK181" s="178">
        <f>ROUND(I181*H181,2)</f>
        <v>0</v>
      </c>
      <c r="BL181" s="17" t="s">
        <v>163</v>
      </c>
      <c r="BM181" s="177" t="s">
        <v>273</v>
      </c>
    </row>
    <row r="182" s="12" customFormat="1">
      <c r="A182" s="12"/>
      <c r="B182" s="179"/>
      <c r="C182" s="12"/>
      <c r="D182" s="180" t="s">
        <v>164</v>
      </c>
      <c r="E182" s="181" t="s">
        <v>1</v>
      </c>
      <c r="F182" s="182" t="s">
        <v>1365</v>
      </c>
      <c r="G182" s="12"/>
      <c r="H182" s="183">
        <v>0.25918139392117501</v>
      </c>
      <c r="I182" s="184"/>
      <c r="J182" s="12"/>
      <c r="K182" s="12"/>
      <c r="L182" s="179"/>
      <c r="M182" s="185"/>
      <c r="N182" s="186"/>
      <c r="O182" s="186"/>
      <c r="P182" s="186"/>
      <c r="Q182" s="186"/>
      <c r="R182" s="186"/>
      <c r="S182" s="186"/>
      <c r="T182" s="187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T182" s="181" t="s">
        <v>164</v>
      </c>
      <c r="AU182" s="181" t="s">
        <v>84</v>
      </c>
      <c r="AV182" s="12" t="s">
        <v>86</v>
      </c>
      <c r="AW182" s="12" t="s">
        <v>34</v>
      </c>
      <c r="AX182" s="12" t="s">
        <v>77</v>
      </c>
      <c r="AY182" s="181" t="s">
        <v>158</v>
      </c>
    </row>
    <row r="183" s="13" customFormat="1">
      <c r="A183" s="13"/>
      <c r="B183" s="188"/>
      <c r="C183" s="13"/>
      <c r="D183" s="180" t="s">
        <v>164</v>
      </c>
      <c r="E183" s="189" t="s">
        <v>1</v>
      </c>
      <c r="F183" s="190" t="s">
        <v>166</v>
      </c>
      <c r="G183" s="13"/>
      <c r="H183" s="191">
        <v>0.25918139392117501</v>
      </c>
      <c r="I183" s="192"/>
      <c r="J183" s="13"/>
      <c r="K183" s="13"/>
      <c r="L183" s="188"/>
      <c r="M183" s="193"/>
      <c r="N183" s="194"/>
      <c r="O183" s="194"/>
      <c r="P183" s="194"/>
      <c r="Q183" s="194"/>
      <c r="R183" s="194"/>
      <c r="S183" s="194"/>
      <c r="T183" s="19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9" t="s">
        <v>164</v>
      </c>
      <c r="AU183" s="189" t="s">
        <v>84</v>
      </c>
      <c r="AV183" s="13" t="s">
        <v>163</v>
      </c>
      <c r="AW183" s="13" t="s">
        <v>34</v>
      </c>
      <c r="AX183" s="13" t="s">
        <v>84</v>
      </c>
      <c r="AY183" s="189" t="s">
        <v>158</v>
      </c>
    </row>
    <row r="184" s="2" customFormat="1" ht="24.15" customHeight="1">
      <c r="A184" s="36"/>
      <c r="B184" s="164"/>
      <c r="C184" s="165" t="s">
        <v>228</v>
      </c>
      <c r="D184" s="165" t="s">
        <v>159</v>
      </c>
      <c r="E184" s="166" t="s">
        <v>1350</v>
      </c>
      <c r="F184" s="167" t="s">
        <v>1351</v>
      </c>
      <c r="G184" s="168" t="s">
        <v>203</v>
      </c>
      <c r="H184" s="169">
        <v>0.27200000000000002</v>
      </c>
      <c r="I184" s="170"/>
      <c r="J184" s="171">
        <f>ROUND(I184*H184,2)</f>
        <v>0</v>
      </c>
      <c r="K184" s="172"/>
      <c r="L184" s="37"/>
      <c r="M184" s="173" t="s">
        <v>1</v>
      </c>
      <c r="N184" s="174" t="s">
        <v>42</v>
      </c>
      <c r="O184" s="75"/>
      <c r="P184" s="175">
        <f>O184*H184</f>
        <v>0</v>
      </c>
      <c r="Q184" s="175">
        <v>0</v>
      </c>
      <c r="R184" s="175">
        <f>Q184*H184</f>
        <v>0</v>
      </c>
      <c r="S184" s="175">
        <v>0</v>
      </c>
      <c r="T184" s="176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77" t="s">
        <v>163</v>
      </c>
      <c r="AT184" s="177" t="s">
        <v>159</v>
      </c>
      <c r="AU184" s="177" t="s">
        <v>84</v>
      </c>
      <c r="AY184" s="17" t="s">
        <v>158</v>
      </c>
      <c r="BE184" s="178">
        <f>IF(N184="základní",J184,0)</f>
        <v>0</v>
      </c>
      <c r="BF184" s="178">
        <f>IF(N184="snížená",J184,0)</f>
        <v>0</v>
      </c>
      <c r="BG184" s="178">
        <f>IF(N184="zákl. přenesená",J184,0)</f>
        <v>0</v>
      </c>
      <c r="BH184" s="178">
        <f>IF(N184="sníž. přenesená",J184,0)</f>
        <v>0</v>
      </c>
      <c r="BI184" s="178">
        <f>IF(N184="nulová",J184,0)</f>
        <v>0</v>
      </c>
      <c r="BJ184" s="17" t="s">
        <v>84</v>
      </c>
      <c r="BK184" s="178">
        <f>ROUND(I184*H184,2)</f>
        <v>0</v>
      </c>
      <c r="BL184" s="17" t="s">
        <v>163</v>
      </c>
      <c r="BM184" s="177" t="s">
        <v>305</v>
      </c>
    </row>
    <row r="185" s="12" customFormat="1">
      <c r="A185" s="12"/>
      <c r="B185" s="179"/>
      <c r="C185" s="12"/>
      <c r="D185" s="180" t="s">
        <v>164</v>
      </c>
      <c r="E185" s="181" t="s">
        <v>1</v>
      </c>
      <c r="F185" s="182" t="s">
        <v>1383</v>
      </c>
      <c r="G185" s="12"/>
      <c r="H185" s="183">
        <v>0.27213900000000002</v>
      </c>
      <c r="I185" s="184"/>
      <c r="J185" s="12"/>
      <c r="K185" s="12"/>
      <c r="L185" s="179"/>
      <c r="M185" s="185"/>
      <c r="N185" s="186"/>
      <c r="O185" s="186"/>
      <c r="P185" s="186"/>
      <c r="Q185" s="186"/>
      <c r="R185" s="186"/>
      <c r="S185" s="186"/>
      <c r="T185" s="187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T185" s="181" t="s">
        <v>164</v>
      </c>
      <c r="AU185" s="181" t="s">
        <v>84</v>
      </c>
      <c r="AV185" s="12" t="s">
        <v>86</v>
      </c>
      <c r="AW185" s="12" t="s">
        <v>34</v>
      </c>
      <c r="AX185" s="12" t="s">
        <v>77</v>
      </c>
      <c r="AY185" s="181" t="s">
        <v>158</v>
      </c>
    </row>
    <row r="186" s="14" customFormat="1">
      <c r="A186" s="14"/>
      <c r="B186" s="201"/>
      <c r="C186" s="14"/>
      <c r="D186" s="180" t="s">
        <v>164</v>
      </c>
      <c r="E186" s="202" t="s">
        <v>1</v>
      </c>
      <c r="F186" s="203" t="s">
        <v>1353</v>
      </c>
      <c r="G186" s="14"/>
      <c r="H186" s="202" t="s">
        <v>1</v>
      </c>
      <c r="I186" s="204"/>
      <c r="J186" s="14"/>
      <c r="K186" s="14"/>
      <c r="L186" s="201"/>
      <c r="M186" s="205"/>
      <c r="N186" s="206"/>
      <c r="O186" s="206"/>
      <c r="P186" s="206"/>
      <c r="Q186" s="206"/>
      <c r="R186" s="206"/>
      <c r="S186" s="206"/>
      <c r="T186" s="207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02" t="s">
        <v>164</v>
      </c>
      <c r="AU186" s="202" t="s">
        <v>84</v>
      </c>
      <c r="AV186" s="14" t="s">
        <v>84</v>
      </c>
      <c r="AW186" s="14" t="s">
        <v>34</v>
      </c>
      <c r="AX186" s="14" t="s">
        <v>77</v>
      </c>
      <c r="AY186" s="202" t="s">
        <v>158</v>
      </c>
    </row>
    <row r="187" s="13" customFormat="1">
      <c r="A187" s="13"/>
      <c r="B187" s="188"/>
      <c r="C187" s="13"/>
      <c r="D187" s="180" t="s">
        <v>164</v>
      </c>
      <c r="E187" s="189" t="s">
        <v>1</v>
      </c>
      <c r="F187" s="190" t="s">
        <v>166</v>
      </c>
      <c r="G187" s="13"/>
      <c r="H187" s="191">
        <v>0.27213900000000002</v>
      </c>
      <c r="I187" s="192"/>
      <c r="J187" s="13"/>
      <c r="K187" s="13"/>
      <c r="L187" s="188"/>
      <c r="M187" s="193"/>
      <c r="N187" s="194"/>
      <c r="O187" s="194"/>
      <c r="P187" s="194"/>
      <c r="Q187" s="194"/>
      <c r="R187" s="194"/>
      <c r="S187" s="194"/>
      <c r="T187" s="19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9" t="s">
        <v>164</v>
      </c>
      <c r="AU187" s="189" t="s">
        <v>84</v>
      </c>
      <c r="AV187" s="13" t="s">
        <v>163</v>
      </c>
      <c r="AW187" s="13" t="s">
        <v>34</v>
      </c>
      <c r="AX187" s="13" t="s">
        <v>84</v>
      </c>
      <c r="AY187" s="189" t="s">
        <v>158</v>
      </c>
    </row>
    <row r="188" s="2" customFormat="1" ht="21.75" customHeight="1">
      <c r="A188" s="36"/>
      <c r="B188" s="164"/>
      <c r="C188" s="165" t="s">
        <v>309</v>
      </c>
      <c r="D188" s="165" t="s">
        <v>159</v>
      </c>
      <c r="E188" s="166" t="s">
        <v>1354</v>
      </c>
      <c r="F188" s="167" t="s">
        <v>1355</v>
      </c>
      <c r="G188" s="168" t="s">
        <v>252</v>
      </c>
      <c r="H188" s="169">
        <v>1</v>
      </c>
      <c r="I188" s="170"/>
      <c r="J188" s="171">
        <f>ROUND(I188*H188,2)</f>
        <v>0</v>
      </c>
      <c r="K188" s="172"/>
      <c r="L188" s="37"/>
      <c r="M188" s="173" t="s">
        <v>1</v>
      </c>
      <c r="N188" s="174" t="s">
        <v>42</v>
      </c>
      <c r="O188" s="75"/>
      <c r="P188" s="175">
        <f>O188*H188</f>
        <v>0</v>
      </c>
      <c r="Q188" s="175">
        <v>0</v>
      </c>
      <c r="R188" s="175">
        <f>Q188*H188</f>
        <v>0</v>
      </c>
      <c r="S188" s="175">
        <v>0</v>
      </c>
      <c r="T188" s="176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77" t="s">
        <v>163</v>
      </c>
      <c r="AT188" s="177" t="s">
        <v>159</v>
      </c>
      <c r="AU188" s="177" t="s">
        <v>84</v>
      </c>
      <c r="AY188" s="17" t="s">
        <v>158</v>
      </c>
      <c r="BE188" s="178">
        <f>IF(N188="základní",J188,0)</f>
        <v>0</v>
      </c>
      <c r="BF188" s="178">
        <f>IF(N188="snížená",J188,0)</f>
        <v>0</v>
      </c>
      <c r="BG188" s="178">
        <f>IF(N188="zákl. přenesená",J188,0)</f>
        <v>0</v>
      </c>
      <c r="BH188" s="178">
        <f>IF(N188="sníž. přenesená",J188,0)</f>
        <v>0</v>
      </c>
      <c r="BI188" s="178">
        <f>IF(N188="nulová",J188,0)</f>
        <v>0</v>
      </c>
      <c r="BJ188" s="17" t="s">
        <v>84</v>
      </c>
      <c r="BK188" s="178">
        <f>ROUND(I188*H188,2)</f>
        <v>0</v>
      </c>
      <c r="BL188" s="17" t="s">
        <v>163</v>
      </c>
      <c r="BM188" s="177" t="s">
        <v>312</v>
      </c>
    </row>
    <row r="189" s="2" customFormat="1" ht="16.5" customHeight="1">
      <c r="A189" s="36"/>
      <c r="B189" s="164"/>
      <c r="C189" s="165" t="s">
        <v>234</v>
      </c>
      <c r="D189" s="165" t="s">
        <v>159</v>
      </c>
      <c r="E189" s="166" t="s">
        <v>1384</v>
      </c>
      <c r="F189" s="167" t="s">
        <v>1385</v>
      </c>
      <c r="G189" s="168" t="s">
        <v>252</v>
      </c>
      <c r="H189" s="169">
        <v>1</v>
      </c>
      <c r="I189" s="170"/>
      <c r="J189" s="171">
        <f>ROUND(I189*H189,2)</f>
        <v>0</v>
      </c>
      <c r="K189" s="172"/>
      <c r="L189" s="37"/>
      <c r="M189" s="173" t="s">
        <v>1</v>
      </c>
      <c r="N189" s="174" t="s">
        <v>42</v>
      </c>
      <c r="O189" s="75"/>
      <c r="P189" s="175">
        <f>O189*H189</f>
        <v>0</v>
      </c>
      <c r="Q189" s="175">
        <v>0</v>
      </c>
      <c r="R189" s="175">
        <f>Q189*H189</f>
        <v>0</v>
      </c>
      <c r="S189" s="175">
        <v>0</v>
      </c>
      <c r="T189" s="176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77" t="s">
        <v>163</v>
      </c>
      <c r="AT189" s="177" t="s">
        <v>159</v>
      </c>
      <c r="AU189" s="177" t="s">
        <v>84</v>
      </c>
      <c r="AY189" s="17" t="s">
        <v>158</v>
      </c>
      <c r="BE189" s="178">
        <f>IF(N189="základní",J189,0)</f>
        <v>0</v>
      </c>
      <c r="BF189" s="178">
        <f>IF(N189="snížená",J189,0)</f>
        <v>0</v>
      </c>
      <c r="BG189" s="178">
        <f>IF(N189="zákl. přenesená",J189,0)</f>
        <v>0</v>
      </c>
      <c r="BH189" s="178">
        <f>IF(N189="sníž. přenesená",J189,0)</f>
        <v>0</v>
      </c>
      <c r="BI189" s="178">
        <f>IF(N189="nulová",J189,0)</f>
        <v>0</v>
      </c>
      <c r="BJ189" s="17" t="s">
        <v>84</v>
      </c>
      <c r="BK189" s="178">
        <f>ROUND(I189*H189,2)</f>
        <v>0</v>
      </c>
      <c r="BL189" s="17" t="s">
        <v>163</v>
      </c>
      <c r="BM189" s="177" t="s">
        <v>318</v>
      </c>
    </row>
    <row r="190" s="11" customFormat="1" ht="25.92" customHeight="1">
      <c r="A190" s="11"/>
      <c r="B190" s="153"/>
      <c r="C190" s="11"/>
      <c r="D190" s="154" t="s">
        <v>76</v>
      </c>
      <c r="E190" s="155" t="s">
        <v>919</v>
      </c>
      <c r="F190" s="155" t="s">
        <v>1386</v>
      </c>
      <c r="G190" s="11"/>
      <c r="H190" s="11"/>
      <c r="I190" s="156"/>
      <c r="J190" s="157">
        <f>BK190</f>
        <v>0</v>
      </c>
      <c r="K190" s="11"/>
      <c r="L190" s="153"/>
      <c r="M190" s="158"/>
      <c r="N190" s="159"/>
      <c r="O190" s="159"/>
      <c r="P190" s="160">
        <f>SUM(P191:P205)</f>
        <v>0</v>
      </c>
      <c r="Q190" s="159"/>
      <c r="R190" s="160">
        <f>SUM(R191:R205)</f>
        <v>0</v>
      </c>
      <c r="S190" s="159"/>
      <c r="T190" s="161">
        <f>SUM(T191:T205)</f>
        <v>0</v>
      </c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R190" s="154" t="s">
        <v>84</v>
      </c>
      <c r="AT190" s="162" t="s">
        <v>76</v>
      </c>
      <c r="AU190" s="162" t="s">
        <v>77</v>
      </c>
      <c r="AY190" s="154" t="s">
        <v>158</v>
      </c>
      <c r="BK190" s="163">
        <f>SUM(BK191:BK205)</f>
        <v>0</v>
      </c>
    </row>
    <row r="191" s="2" customFormat="1" ht="16.5" customHeight="1">
      <c r="A191" s="36"/>
      <c r="B191" s="164"/>
      <c r="C191" s="165" t="s">
        <v>320</v>
      </c>
      <c r="D191" s="165" t="s">
        <v>159</v>
      </c>
      <c r="E191" s="166" t="s">
        <v>1387</v>
      </c>
      <c r="F191" s="167" t="s">
        <v>1388</v>
      </c>
      <c r="G191" s="168" t="s">
        <v>252</v>
      </c>
      <c r="H191" s="169">
        <v>1</v>
      </c>
      <c r="I191" s="170"/>
      <c r="J191" s="171">
        <f>ROUND(I191*H191,2)</f>
        <v>0</v>
      </c>
      <c r="K191" s="172"/>
      <c r="L191" s="37"/>
      <c r="M191" s="173" t="s">
        <v>1</v>
      </c>
      <c r="N191" s="174" t="s">
        <v>42</v>
      </c>
      <c r="O191" s="75"/>
      <c r="P191" s="175">
        <f>O191*H191</f>
        <v>0</v>
      </c>
      <c r="Q191" s="175">
        <v>0</v>
      </c>
      <c r="R191" s="175">
        <f>Q191*H191</f>
        <v>0</v>
      </c>
      <c r="S191" s="175">
        <v>0</v>
      </c>
      <c r="T191" s="176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77" t="s">
        <v>163</v>
      </c>
      <c r="AT191" s="177" t="s">
        <v>159</v>
      </c>
      <c r="AU191" s="177" t="s">
        <v>84</v>
      </c>
      <c r="AY191" s="17" t="s">
        <v>158</v>
      </c>
      <c r="BE191" s="178">
        <f>IF(N191="základní",J191,0)</f>
        <v>0</v>
      </c>
      <c r="BF191" s="178">
        <f>IF(N191="snížená",J191,0)</f>
        <v>0</v>
      </c>
      <c r="BG191" s="178">
        <f>IF(N191="zákl. přenesená",J191,0)</f>
        <v>0</v>
      </c>
      <c r="BH191" s="178">
        <f>IF(N191="sníž. přenesená",J191,0)</f>
        <v>0</v>
      </c>
      <c r="BI191" s="178">
        <f>IF(N191="nulová",J191,0)</f>
        <v>0</v>
      </c>
      <c r="BJ191" s="17" t="s">
        <v>84</v>
      </c>
      <c r="BK191" s="178">
        <f>ROUND(I191*H191,2)</f>
        <v>0</v>
      </c>
      <c r="BL191" s="17" t="s">
        <v>163</v>
      </c>
      <c r="BM191" s="177" t="s">
        <v>323</v>
      </c>
    </row>
    <row r="192" s="2" customFormat="1" ht="21.75" customHeight="1">
      <c r="A192" s="36"/>
      <c r="B192" s="164"/>
      <c r="C192" s="165" t="s">
        <v>238</v>
      </c>
      <c r="D192" s="165" t="s">
        <v>159</v>
      </c>
      <c r="E192" s="166" t="s">
        <v>1342</v>
      </c>
      <c r="F192" s="167" t="s">
        <v>1343</v>
      </c>
      <c r="G192" s="168" t="s">
        <v>247</v>
      </c>
      <c r="H192" s="169">
        <v>1</v>
      </c>
      <c r="I192" s="170"/>
      <c r="J192" s="171">
        <f>ROUND(I192*H192,2)</f>
        <v>0</v>
      </c>
      <c r="K192" s="172"/>
      <c r="L192" s="37"/>
      <c r="M192" s="173" t="s">
        <v>1</v>
      </c>
      <c r="N192" s="174" t="s">
        <v>42</v>
      </c>
      <c r="O192" s="75"/>
      <c r="P192" s="175">
        <f>O192*H192</f>
        <v>0</v>
      </c>
      <c r="Q192" s="175">
        <v>0</v>
      </c>
      <c r="R192" s="175">
        <f>Q192*H192</f>
        <v>0</v>
      </c>
      <c r="S192" s="175">
        <v>0</v>
      </c>
      <c r="T192" s="176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77" t="s">
        <v>163</v>
      </c>
      <c r="AT192" s="177" t="s">
        <v>159</v>
      </c>
      <c r="AU192" s="177" t="s">
        <v>84</v>
      </c>
      <c r="AY192" s="17" t="s">
        <v>158</v>
      </c>
      <c r="BE192" s="178">
        <f>IF(N192="základní",J192,0)</f>
        <v>0</v>
      </c>
      <c r="BF192" s="178">
        <f>IF(N192="snížená",J192,0)</f>
        <v>0</v>
      </c>
      <c r="BG192" s="178">
        <f>IF(N192="zákl. přenesená",J192,0)</f>
        <v>0</v>
      </c>
      <c r="BH192" s="178">
        <f>IF(N192="sníž. přenesená",J192,0)</f>
        <v>0</v>
      </c>
      <c r="BI192" s="178">
        <f>IF(N192="nulová",J192,0)</f>
        <v>0</v>
      </c>
      <c r="BJ192" s="17" t="s">
        <v>84</v>
      </c>
      <c r="BK192" s="178">
        <f>ROUND(I192*H192,2)</f>
        <v>0</v>
      </c>
      <c r="BL192" s="17" t="s">
        <v>163</v>
      </c>
      <c r="BM192" s="177" t="s">
        <v>329</v>
      </c>
    </row>
    <row r="193" s="2" customFormat="1" ht="16.5" customHeight="1">
      <c r="A193" s="36"/>
      <c r="B193" s="164"/>
      <c r="C193" s="165" t="s">
        <v>331</v>
      </c>
      <c r="D193" s="165" t="s">
        <v>159</v>
      </c>
      <c r="E193" s="166" t="s">
        <v>1363</v>
      </c>
      <c r="F193" s="167" t="s">
        <v>1364</v>
      </c>
      <c r="G193" s="168" t="s">
        <v>247</v>
      </c>
      <c r="H193" s="169">
        <v>1.05</v>
      </c>
      <c r="I193" s="170"/>
      <c r="J193" s="171">
        <f>ROUND(I193*H193,2)</f>
        <v>0</v>
      </c>
      <c r="K193" s="172"/>
      <c r="L193" s="37"/>
      <c r="M193" s="173" t="s">
        <v>1</v>
      </c>
      <c r="N193" s="174" t="s">
        <v>42</v>
      </c>
      <c r="O193" s="75"/>
      <c r="P193" s="175">
        <f>O193*H193</f>
        <v>0</v>
      </c>
      <c r="Q193" s="175">
        <v>0</v>
      </c>
      <c r="R193" s="175">
        <f>Q193*H193</f>
        <v>0</v>
      </c>
      <c r="S193" s="175">
        <v>0</v>
      </c>
      <c r="T193" s="17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77" t="s">
        <v>163</v>
      </c>
      <c r="AT193" s="177" t="s">
        <v>159</v>
      </c>
      <c r="AU193" s="177" t="s">
        <v>84</v>
      </c>
      <c r="AY193" s="17" t="s">
        <v>158</v>
      </c>
      <c r="BE193" s="178">
        <f>IF(N193="základní",J193,0)</f>
        <v>0</v>
      </c>
      <c r="BF193" s="178">
        <f>IF(N193="snížená",J193,0)</f>
        <v>0</v>
      </c>
      <c r="BG193" s="178">
        <f>IF(N193="zákl. přenesená",J193,0)</f>
        <v>0</v>
      </c>
      <c r="BH193" s="178">
        <f>IF(N193="sníž. přenesená",J193,0)</f>
        <v>0</v>
      </c>
      <c r="BI193" s="178">
        <f>IF(N193="nulová",J193,0)</f>
        <v>0</v>
      </c>
      <c r="BJ193" s="17" t="s">
        <v>84</v>
      </c>
      <c r="BK193" s="178">
        <f>ROUND(I193*H193,2)</f>
        <v>0</v>
      </c>
      <c r="BL193" s="17" t="s">
        <v>163</v>
      </c>
      <c r="BM193" s="177" t="s">
        <v>334</v>
      </c>
    </row>
    <row r="194" s="12" customFormat="1">
      <c r="A194" s="12"/>
      <c r="B194" s="179"/>
      <c r="C194" s="12"/>
      <c r="D194" s="180" t="s">
        <v>164</v>
      </c>
      <c r="E194" s="181" t="s">
        <v>1</v>
      </c>
      <c r="F194" s="182" t="s">
        <v>1389</v>
      </c>
      <c r="G194" s="12"/>
      <c r="H194" s="183">
        <v>1.05</v>
      </c>
      <c r="I194" s="184"/>
      <c r="J194" s="12"/>
      <c r="K194" s="12"/>
      <c r="L194" s="179"/>
      <c r="M194" s="185"/>
      <c r="N194" s="186"/>
      <c r="O194" s="186"/>
      <c r="P194" s="186"/>
      <c r="Q194" s="186"/>
      <c r="R194" s="186"/>
      <c r="S194" s="186"/>
      <c r="T194" s="187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T194" s="181" t="s">
        <v>164</v>
      </c>
      <c r="AU194" s="181" t="s">
        <v>84</v>
      </c>
      <c r="AV194" s="12" t="s">
        <v>86</v>
      </c>
      <c r="AW194" s="12" t="s">
        <v>34</v>
      </c>
      <c r="AX194" s="12" t="s">
        <v>77</v>
      </c>
      <c r="AY194" s="181" t="s">
        <v>158</v>
      </c>
    </row>
    <row r="195" s="14" customFormat="1">
      <c r="A195" s="14"/>
      <c r="B195" s="201"/>
      <c r="C195" s="14"/>
      <c r="D195" s="180" t="s">
        <v>164</v>
      </c>
      <c r="E195" s="202" t="s">
        <v>1</v>
      </c>
      <c r="F195" s="203" t="s">
        <v>1353</v>
      </c>
      <c r="G195" s="14"/>
      <c r="H195" s="202" t="s">
        <v>1</v>
      </c>
      <c r="I195" s="204"/>
      <c r="J195" s="14"/>
      <c r="K195" s="14"/>
      <c r="L195" s="201"/>
      <c r="M195" s="205"/>
      <c r="N195" s="206"/>
      <c r="O195" s="206"/>
      <c r="P195" s="206"/>
      <c r="Q195" s="206"/>
      <c r="R195" s="206"/>
      <c r="S195" s="206"/>
      <c r="T195" s="207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02" t="s">
        <v>164</v>
      </c>
      <c r="AU195" s="202" t="s">
        <v>84</v>
      </c>
      <c r="AV195" s="14" t="s">
        <v>84</v>
      </c>
      <c r="AW195" s="14" t="s">
        <v>34</v>
      </c>
      <c r="AX195" s="14" t="s">
        <v>77</v>
      </c>
      <c r="AY195" s="202" t="s">
        <v>158</v>
      </c>
    </row>
    <row r="196" s="13" customFormat="1">
      <c r="A196" s="13"/>
      <c r="B196" s="188"/>
      <c r="C196" s="13"/>
      <c r="D196" s="180" t="s">
        <v>164</v>
      </c>
      <c r="E196" s="189" t="s">
        <v>1</v>
      </c>
      <c r="F196" s="190" t="s">
        <v>166</v>
      </c>
      <c r="G196" s="13"/>
      <c r="H196" s="191">
        <v>1.05</v>
      </c>
      <c r="I196" s="192"/>
      <c r="J196" s="13"/>
      <c r="K196" s="13"/>
      <c r="L196" s="188"/>
      <c r="M196" s="193"/>
      <c r="N196" s="194"/>
      <c r="O196" s="194"/>
      <c r="P196" s="194"/>
      <c r="Q196" s="194"/>
      <c r="R196" s="194"/>
      <c r="S196" s="194"/>
      <c r="T196" s="19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89" t="s">
        <v>164</v>
      </c>
      <c r="AU196" s="189" t="s">
        <v>84</v>
      </c>
      <c r="AV196" s="13" t="s">
        <v>163</v>
      </c>
      <c r="AW196" s="13" t="s">
        <v>34</v>
      </c>
      <c r="AX196" s="13" t="s">
        <v>84</v>
      </c>
      <c r="AY196" s="189" t="s">
        <v>158</v>
      </c>
    </row>
    <row r="197" s="2" customFormat="1" ht="21.75" customHeight="1">
      <c r="A197" s="36"/>
      <c r="B197" s="164"/>
      <c r="C197" s="165" t="s">
        <v>243</v>
      </c>
      <c r="D197" s="165" t="s">
        <v>159</v>
      </c>
      <c r="E197" s="166" t="s">
        <v>1372</v>
      </c>
      <c r="F197" s="167" t="s">
        <v>1373</v>
      </c>
      <c r="G197" s="168" t="s">
        <v>252</v>
      </c>
      <c r="H197" s="169">
        <v>1</v>
      </c>
      <c r="I197" s="170"/>
      <c r="J197" s="171">
        <f>ROUND(I197*H197,2)</f>
        <v>0</v>
      </c>
      <c r="K197" s="172"/>
      <c r="L197" s="37"/>
      <c r="M197" s="173" t="s">
        <v>1</v>
      </c>
      <c r="N197" s="174" t="s">
        <v>42</v>
      </c>
      <c r="O197" s="75"/>
      <c r="P197" s="175">
        <f>O197*H197</f>
        <v>0</v>
      </c>
      <c r="Q197" s="175">
        <v>0</v>
      </c>
      <c r="R197" s="175">
        <f>Q197*H197</f>
        <v>0</v>
      </c>
      <c r="S197" s="175">
        <v>0</v>
      </c>
      <c r="T197" s="176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77" t="s">
        <v>163</v>
      </c>
      <c r="AT197" s="177" t="s">
        <v>159</v>
      </c>
      <c r="AU197" s="177" t="s">
        <v>84</v>
      </c>
      <c r="AY197" s="17" t="s">
        <v>158</v>
      </c>
      <c r="BE197" s="178">
        <f>IF(N197="základní",J197,0)</f>
        <v>0</v>
      </c>
      <c r="BF197" s="178">
        <f>IF(N197="snížená",J197,0)</f>
        <v>0</v>
      </c>
      <c r="BG197" s="178">
        <f>IF(N197="zákl. přenesená",J197,0)</f>
        <v>0</v>
      </c>
      <c r="BH197" s="178">
        <f>IF(N197="sníž. přenesená",J197,0)</f>
        <v>0</v>
      </c>
      <c r="BI197" s="178">
        <f>IF(N197="nulová",J197,0)</f>
        <v>0</v>
      </c>
      <c r="BJ197" s="17" t="s">
        <v>84</v>
      </c>
      <c r="BK197" s="178">
        <f>ROUND(I197*H197,2)</f>
        <v>0</v>
      </c>
      <c r="BL197" s="17" t="s">
        <v>163</v>
      </c>
      <c r="BM197" s="177" t="s">
        <v>339</v>
      </c>
    </row>
    <row r="198" s="2" customFormat="1" ht="16.5" customHeight="1">
      <c r="A198" s="36"/>
      <c r="B198" s="164"/>
      <c r="C198" s="165" t="s">
        <v>342</v>
      </c>
      <c r="D198" s="165" t="s">
        <v>159</v>
      </c>
      <c r="E198" s="166" t="s">
        <v>1374</v>
      </c>
      <c r="F198" s="167" t="s">
        <v>1375</v>
      </c>
      <c r="G198" s="168" t="s">
        <v>252</v>
      </c>
      <c r="H198" s="169">
        <v>1</v>
      </c>
      <c r="I198" s="170"/>
      <c r="J198" s="171">
        <f>ROUND(I198*H198,2)</f>
        <v>0</v>
      </c>
      <c r="K198" s="172"/>
      <c r="L198" s="37"/>
      <c r="M198" s="173" t="s">
        <v>1</v>
      </c>
      <c r="N198" s="174" t="s">
        <v>42</v>
      </c>
      <c r="O198" s="75"/>
      <c r="P198" s="175">
        <f>O198*H198</f>
        <v>0</v>
      </c>
      <c r="Q198" s="175">
        <v>0</v>
      </c>
      <c r="R198" s="175">
        <f>Q198*H198</f>
        <v>0</v>
      </c>
      <c r="S198" s="175">
        <v>0</v>
      </c>
      <c r="T198" s="176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77" t="s">
        <v>163</v>
      </c>
      <c r="AT198" s="177" t="s">
        <v>159</v>
      </c>
      <c r="AU198" s="177" t="s">
        <v>84</v>
      </c>
      <c r="AY198" s="17" t="s">
        <v>158</v>
      </c>
      <c r="BE198" s="178">
        <f>IF(N198="základní",J198,0)</f>
        <v>0</v>
      </c>
      <c r="BF198" s="178">
        <f>IF(N198="snížená",J198,0)</f>
        <v>0</v>
      </c>
      <c r="BG198" s="178">
        <f>IF(N198="zákl. přenesená",J198,0)</f>
        <v>0</v>
      </c>
      <c r="BH198" s="178">
        <f>IF(N198="sníž. přenesená",J198,0)</f>
        <v>0</v>
      </c>
      <c r="BI198" s="178">
        <f>IF(N198="nulová",J198,0)</f>
        <v>0</v>
      </c>
      <c r="BJ198" s="17" t="s">
        <v>84</v>
      </c>
      <c r="BK198" s="178">
        <f>ROUND(I198*H198,2)</f>
        <v>0</v>
      </c>
      <c r="BL198" s="17" t="s">
        <v>163</v>
      </c>
      <c r="BM198" s="177" t="s">
        <v>345</v>
      </c>
    </row>
    <row r="199" s="2" customFormat="1" ht="24.15" customHeight="1">
      <c r="A199" s="36"/>
      <c r="B199" s="164"/>
      <c r="C199" s="165" t="s">
        <v>248</v>
      </c>
      <c r="D199" s="165" t="s">
        <v>159</v>
      </c>
      <c r="E199" s="166" t="s">
        <v>1347</v>
      </c>
      <c r="F199" s="167" t="s">
        <v>1348</v>
      </c>
      <c r="G199" s="168" t="s">
        <v>203</v>
      </c>
      <c r="H199" s="169">
        <v>0.51800000000000002</v>
      </c>
      <c r="I199" s="170"/>
      <c r="J199" s="171">
        <f>ROUND(I199*H199,2)</f>
        <v>0</v>
      </c>
      <c r="K199" s="172"/>
      <c r="L199" s="37"/>
      <c r="M199" s="173" t="s">
        <v>1</v>
      </c>
      <c r="N199" s="174" t="s">
        <v>42</v>
      </c>
      <c r="O199" s="75"/>
      <c r="P199" s="175">
        <f>O199*H199</f>
        <v>0</v>
      </c>
      <c r="Q199" s="175">
        <v>0</v>
      </c>
      <c r="R199" s="175">
        <f>Q199*H199</f>
        <v>0</v>
      </c>
      <c r="S199" s="175">
        <v>0</v>
      </c>
      <c r="T199" s="176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77" t="s">
        <v>163</v>
      </c>
      <c r="AT199" s="177" t="s">
        <v>159</v>
      </c>
      <c r="AU199" s="177" t="s">
        <v>84</v>
      </c>
      <c r="AY199" s="17" t="s">
        <v>158</v>
      </c>
      <c r="BE199" s="178">
        <f>IF(N199="základní",J199,0)</f>
        <v>0</v>
      </c>
      <c r="BF199" s="178">
        <f>IF(N199="snížená",J199,0)</f>
        <v>0</v>
      </c>
      <c r="BG199" s="178">
        <f>IF(N199="zákl. přenesená",J199,0)</f>
        <v>0</v>
      </c>
      <c r="BH199" s="178">
        <f>IF(N199="sníž. přenesená",J199,0)</f>
        <v>0</v>
      </c>
      <c r="BI199" s="178">
        <f>IF(N199="nulová",J199,0)</f>
        <v>0</v>
      </c>
      <c r="BJ199" s="17" t="s">
        <v>84</v>
      </c>
      <c r="BK199" s="178">
        <f>ROUND(I199*H199,2)</f>
        <v>0</v>
      </c>
      <c r="BL199" s="17" t="s">
        <v>163</v>
      </c>
      <c r="BM199" s="177" t="s">
        <v>349</v>
      </c>
    </row>
    <row r="200" s="2" customFormat="1" ht="24.15" customHeight="1">
      <c r="A200" s="36"/>
      <c r="B200" s="164"/>
      <c r="C200" s="165" t="s">
        <v>350</v>
      </c>
      <c r="D200" s="165" t="s">
        <v>159</v>
      </c>
      <c r="E200" s="166" t="s">
        <v>1350</v>
      </c>
      <c r="F200" s="167" t="s">
        <v>1351</v>
      </c>
      <c r="G200" s="168" t="s">
        <v>203</v>
      </c>
      <c r="H200" s="169">
        <v>0.54400000000000004</v>
      </c>
      <c r="I200" s="170"/>
      <c r="J200" s="171">
        <f>ROUND(I200*H200,2)</f>
        <v>0</v>
      </c>
      <c r="K200" s="172"/>
      <c r="L200" s="37"/>
      <c r="M200" s="173" t="s">
        <v>1</v>
      </c>
      <c r="N200" s="174" t="s">
        <v>42</v>
      </c>
      <c r="O200" s="75"/>
      <c r="P200" s="175">
        <f>O200*H200</f>
        <v>0</v>
      </c>
      <c r="Q200" s="175">
        <v>0</v>
      </c>
      <c r="R200" s="175">
        <f>Q200*H200</f>
        <v>0</v>
      </c>
      <c r="S200" s="175">
        <v>0</v>
      </c>
      <c r="T200" s="176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77" t="s">
        <v>163</v>
      </c>
      <c r="AT200" s="177" t="s">
        <v>159</v>
      </c>
      <c r="AU200" s="177" t="s">
        <v>84</v>
      </c>
      <c r="AY200" s="17" t="s">
        <v>158</v>
      </c>
      <c r="BE200" s="178">
        <f>IF(N200="základní",J200,0)</f>
        <v>0</v>
      </c>
      <c r="BF200" s="178">
        <f>IF(N200="snížená",J200,0)</f>
        <v>0</v>
      </c>
      <c r="BG200" s="178">
        <f>IF(N200="zákl. přenesená",J200,0)</f>
        <v>0</v>
      </c>
      <c r="BH200" s="178">
        <f>IF(N200="sníž. přenesená",J200,0)</f>
        <v>0</v>
      </c>
      <c r="BI200" s="178">
        <f>IF(N200="nulová",J200,0)</f>
        <v>0</v>
      </c>
      <c r="BJ200" s="17" t="s">
        <v>84</v>
      </c>
      <c r="BK200" s="178">
        <f>ROUND(I200*H200,2)</f>
        <v>0</v>
      </c>
      <c r="BL200" s="17" t="s">
        <v>163</v>
      </c>
      <c r="BM200" s="177" t="s">
        <v>353</v>
      </c>
    </row>
    <row r="201" s="12" customFormat="1">
      <c r="A201" s="12"/>
      <c r="B201" s="179"/>
      <c r="C201" s="12"/>
      <c r="D201" s="180" t="s">
        <v>164</v>
      </c>
      <c r="E201" s="181" t="s">
        <v>1</v>
      </c>
      <c r="F201" s="182" t="s">
        <v>1390</v>
      </c>
      <c r="G201" s="12"/>
      <c r="H201" s="183">
        <v>0.54427800000000004</v>
      </c>
      <c r="I201" s="184"/>
      <c r="J201" s="12"/>
      <c r="K201" s="12"/>
      <c r="L201" s="179"/>
      <c r="M201" s="185"/>
      <c r="N201" s="186"/>
      <c r="O201" s="186"/>
      <c r="P201" s="186"/>
      <c r="Q201" s="186"/>
      <c r="R201" s="186"/>
      <c r="S201" s="186"/>
      <c r="T201" s="187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T201" s="181" t="s">
        <v>164</v>
      </c>
      <c r="AU201" s="181" t="s">
        <v>84</v>
      </c>
      <c r="AV201" s="12" t="s">
        <v>86</v>
      </c>
      <c r="AW201" s="12" t="s">
        <v>34</v>
      </c>
      <c r="AX201" s="12" t="s">
        <v>77</v>
      </c>
      <c r="AY201" s="181" t="s">
        <v>158</v>
      </c>
    </row>
    <row r="202" s="14" customFormat="1">
      <c r="A202" s="14"/>
      <c r="B202" s="201"/>
      <c r="C202" s="14"/>
      <c r="D202" s="180" t="s">
        <v>164</v>
      </c>
      <c r="E202" s="202" t="s">
        <v>1</v>
      </c>
      <c r="F202" s="203" t="s">
        <v>1353</v>
      </c>
      <c r="G202" s="14"/>
      <c r="H202" s="202" t="s">
        <v>1</v>
      </c>
      <c r="I202" s="204"/>
      <c r="J202" s="14"/>
      <c r="K202" s="14"/>
      <c r="L202" s="201"/>
      <c r="M202" s="205"/>
      <c r="N202" s="206"/>
      <c r="O202" s="206"/>
      <c r="P202" s="206"/>
      <c r="Q202" s="206"/>
      <c r="R202" s="206"/>
      <c r="S202" s="206"/>
      <c r="T202" s="207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02" t="s">
        <v>164</v>
      </c>
      <c r="AU202" s="202" t="s">
        <v>84</v>
      </c>
      <c r="AV202" s="14" t="s">
        <v>84</v>
      </c>
      <c r="AW202" s="14" t="s">
        <v>34</v>
      </c>
      <c r="AX202" s="14" t="s">
        <v>77</v>
      </c>
      <c r="AY202" s="202" t="s">
        <v>158</v>
      </c>
    </row>
    <row r="203" s="13" customFormat="1">
      <c r="A203" s="13"/>
      <c r="B203" s="188"/>
      <c r="C203" s="13"/>
      <c r="D203" s="180" t="s">
        <v>164</v>
      </c>
      <c r="E203" s="189" t="s">
        <v>1</v>
      </c>
      <c r="F203" s="190" t="s">
        <v>166</v>
      </c>
      <c r="G203" s="13"/>
      <c r="H203" s="191">
        <v>0.54427800000000004</v>
      </c>
      <c r="I203" s="192"/>
      <c r="J203" s="13"/>
      <c r="K203" s="13"/>
      <c r="L203" s="188"/>
      <c r="M203" s="193"/>
      <c r="N203" s="194"/>
      <c r="O203" s="194"/>
      <c r="P203" s="194"/>
      <c r="Q203" s="194"/>
      <c r="R203" s="194"/>
      <c r="S203" s="194"/>
      <c r="T203" s="19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89" t="s">
        <v>164</v>
      </c>
      <c r="AU203" s="189" t="s">
        <v>84</v>
      </c>
      <c r="AV203" s="13" t="s">
        <v>163</v>
      </c>
      <c r="AW203" s="13" t="s">
        <v>34</v>
      </c>
      <c r="AX203" s="13" t="s">
        <v>84</v>
      </c>
      <c r="AY203" s="189" t="s">
        <v>158</v>
      </c>
    </row>
    <row r="204" s="2" customFormat="1" ht="21.75" customHeight="1">
      <c r="A204" s="36"/>
      <c r="B204" s="164"/>
      <c r="C204" s="165" t="s">
        <v>253</v>
      </c>
      <c r="D204" s="165" t="s">
        <v>159</v>
      </c>
      <c r="E204" s="166" t="s">
        <v>1354</v>
      </c>
      <c r="F204" s="167" t="s">
        <v>1355</v>
      </c>
      <c r="G204" s="168" t="s">
        <v>252</v>
      </c>
      <c r="H204" s="169">
        <v>1</v>
      </c>
      <c r="I204" s="170"/>
      <c r="J204" s="171">
        <f>ROUND(I204*H204,2)</f>
        <v>0</v>
      </c>
      <c r="K204" s="172"/>
      <c r="L204" s="37"/>
      <c r="M204" s="173" t="s">
        <v>1</v>
      </c>
      <c r="N204" s="174" t="s">
        <v>42</v>
      </c>
      <c r="O204" s="75"/>
      <c r="P204" s="175">
        <f>O204*H204</f>
        <v>0</v>
      </c>
      <c r="Q204" s="175">
        <v>0</v>
      </c>
      <c r="R204" s="175">
        <f>Q204*H204</f>
        <v>0</v>
      </c>
      <c r="S204" s="175">
        <v>0</v>
      </c>
      <c r="T204" s="176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77" t="s">
        <v>163</v>
      </c>
      <c r="AT204" s="177" t="s">
        <v>159</v>
      </c>
      <c r="AU204" s="177" t="s">
        <v>84</v>
      </c>
      <c r="AY204" s="17" t="s">
        <v>158</v>
      </c>
      <c r="BE204" s="178">
        <f>IF(N204="základní",J204,0)</f>
        <v>0</v>
      </c>
      <c r="BF204" s="178">
        <f>IF(N204="snížená",J204,0)</f>
        <v>0</v>
      </c>
      <c r="BG204" s="178">
        <f>IF(N204="zákl. přenesená",J204,0)</f>
        <v>0</v>
      </c>
      <c r="BH204" s="178">
        <f>IF(N204="sníž. přenesená",J204,0)</f>
        <v>0</v>
      </c>
      <c r="BI204" s="178">
        <f>IF(N204="nulová",J204,0)</f>
        <v>0</v>
      </c>
      <c r="BJ204" s="17" t="s">
        <v>84</v>
      </c>
      <c r="BK204" s="178">
        <f>ROUND(I204*H204,2)</f>
        <v>0</v>
      </c>
      <c r="BL204" s="17" t="s">
        <v>163</v>
      </c>
      <c r="BM204" s="177" t="s">
        <v>357</v>
      </c>
    </row>
    <row r="205" s="2" customFormat="1" ht="16.5" customHeight="1">
      <c r="A205" s="36"/>
      <c r="B205" s="164"/>
      <c r="C205" s="165" t="s">
        <v>359</v>
      </c>
      <c r="D205" s="165" t="s">
        <v>159</v>
      </c>
      <c r="E205" s="166" t="s">
        <v>1391</v>
      </c>
      <c r="F205" s="167" t="s">
        <v>1392</v>
      </c>
      <c r="G205" s="168" t="s">
        <v>252</v>
      </c>
      <c r="H205" s="169">
        <v>1</v>
      </c>
      <c r="I205" s="170"/>
      <c r="J205" s="171">
        <f>ROUND(I205*H205,2)</f>
        <v>0</v>
      </c>
      <c r="K205" s="172"/>
      <c r="L205" s="37"/>
      <c r="M205" s="173" t="s">
        <v>1</v>
      </c>
      <c r="N205" s="174" t="s">
        <v>42</v>
      </c>
      <c r="O205" s="75"/>
      <c r="P205" s="175">
        <f>O205*H205</f>
        <v>0</v>
      </c>
      <c r="Q205" s="175">
        <v>0</v>
      </c>
      <c r="R205" s="175">
        <f>Q205*H205</f>
        <v>0</v>
      </c>
      <c r="S205" s="175">
        <v>0</v>
      </c>
      <c r="T205" s="176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77" t="s">
        <v>163</v>
      </c>
      <c r="AT205" s="177" t="s">
        <v>159</v>
      </c>
      <c r="AU205" s="177" t="s">
        <v>84</v>
      </c>
      <c r="AY205" s="17" t="s">
        <v>158</v>
      </c>
      <c r="BE205" s="178">
        <f>IF(N205="základní",J205,0)</f>
        <v>0</v>
      </c>
      <c r="BF205" s="178">
        <f>IF(N205="snížená",J205,0)</f>
        <v>0</v>
      </c>
      <c r="BG205" s="178">
        <f>IF(N205="zákl. přenesená",J205,0)</f>
        <v>0</v>
      </c>
      <c r="BH205" s="178">
        <f>IF(N205="sníž. přenesená",J205,0)</f>
        <v>0</v>
      </c>
      <c r="BI205" s="178">
        <f>IF(N205="nulová",J205,0)</f>
        <v>0</v>
      </c>
      <c r="BJ205" s="17" t="s">
        <v>84</v>
      </c>
      <c r="BK205" s="178">
        <f>ROUND(I205*H205,2)</f>
        <v>0</v>
      </c>
      <c r="BL205" s="17" t="s">
        <v>163</v>
      </c>
      <c r="BM205" s="177" t="s">
        <v>363</v>
      </c>
    </row>
    <row r="206" s="11" customFormat="1" ht="25.92" customHeight="1">
      <c r="A206" s="11"/>
      <c r="B206" s="153"/>
      <c r="C206" s="11"/>
      <c r="D206" s="154" t="s">
        <v>76</v>
      </c>
      <c r="E206" s="155" t="s">
        <v>926</v>
      </c>
      <c r="F206" s="155" t="s">
        <v>1393</v>
      </c>
      <c r="G206" s="11"/>
      <c r="H206" s="11"/>
      <c r="I206" s="156"/>
      <c r="J206" s="157">
        <f>BK206</f>
        <v>0</v>
      </c>
      <c r="K206" s="11"/>
      <c r="L206" s="153"/>
      <c r="M206" s="158"/>
      <c r="N206" s="159"/>
      <c r="O206" s="159"/>
      <c r="P206" s="160">
        <f>P207</f>
        <v>0</v>
      </c>
      <c r="Q206" s="159"/>
      <c r="R206" s="160">
        <f>R207</f>
        <v>0</v>
      </c>
      <c r="S206" s="159"/>
      <c r="T206" s="161">
        <f>T207</f>
        <v>0</v>
      </c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R206" s="154" t="s">
        <v>84</v>
      </c>
      <c r="AT206" s="162" t="s">
        <v>76</v>
      </c>
      <c r="AU206" s="162" t="s">
        <v>77</v>
      </c>
      <c r="AY206" s="154" t="s">
        <v>158</v>
      </c>
      <c r="BK206" s="163">
        <f>BK207</f>
        <v>0</v>
      </c>
    </row>
    <row r="207" s="2" customFormat="1" ht="24.15" customHeight="1">
      <c r="A207" s="36"/>
      <c r="B207" s="164"/>
      <c r="C207" s="165" t="s">
        <v>258</v>
      </c>
      <c r="D207" s="165" t="s">
        <v>159</v>
      </c>
      <c r="E207" s="166" t="s">
        <v>1394</v>
      </c>
      <c r="F207" s="167" t="s">
        <v>1395</v>
      </c>
      <c r="G207" s="168" t="s">
        <v>252</v>
      </c>
      <c r="H207" s="169">
        <v>1</v>
      </c>
      <c r="I207" s="170"/>
      <c r="J207" s="171">
        <f>ROUND(I207*H207,2)</f>
        <v>0</v>
      </c>
      <c r="K207" s="172"/>
      <c r="L207" s="37"/>
      <c r="M207" s="173" t="s">
        <v>1</v>
      </c>
      <c r="N207" s="174" t="s">
        <v>42</v>
      </c>
      <c r="O207" s="75"/>
      <c r="P207" s="175">
        <f>O207*H207</f>
        <v>0</v>
      </c>
      <c r="Q207" s="175">
        <v>0</v>
      </c>
      <c r="R207" s="175">
        <f>Q207*H207</f>
        <v>0</v>
      </c>
      <c r="S207" s="175">
        <v>0</v>
      </c>
      <c r="T207" s="176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77" t="s">
        <v>163</v>
      </c>
      <c r="AT207" s="177" t="s">
        <v>159</v>
      </c>
      <c r="AU207" s="177" t="s">
        <v>84</v>
      </c>
      <c r="AY207" s="17" t="s">
        <v>158</v>
      </c>
      <c r="BE207" s="178">
        <f>IF(N207="základní",J207,0)</f>
        <v>0</v>
      </c>
      <c r="BF207" s="178">
        <f>IF(N207="snížená",J207,0)</f>
        <v>0</v>
      </c>
      <c r="BG207" s="178">
        <f>IF(N207="zákl. přenesená",J207,0)</f>
        <v>0</v>
      </c>
      <c r="BH207" s="178">
        <f>IF(N207="sníž. přenesená",J207,0)</f>
        <v>0</v>
      </c>
      <c r="BI207" s="178">
        <f>IF(N207="nulová",J207,0)</f>
        <v>0</v>
      </c>
      <c r="BJ207" s="17" t="s">
        <v>84</v>
      </c>
      <c r="BK207" s="178">
        <f>ROUND(I207*H207,2)</f>
        <v>0</v>
      </c>
      <c r="BL207" s="17" t="s">
        <v>163</v>
      </c>
      <c r="BM207" s="177" t="s">
        <v>368</v>
      </c>
    </row>
    <row r="208" s="11" customFormat="1" ht="25.92" customHeight="1">
      <c r="A208" s="11"/>
      <c r="B208" s="153"/>
      <c r="C208" s="11"/>
      <c r="D208" s="154" t="s">
        <v>76</v>
      </c>
      <c r="E208" s="155" t="s">
        <v>930</v>
      </c>
      <c r="F208" s="155" t="s">
        <v>1</v>
      </c>
      <c r="G208" s="11"/>
      <c r="H208" s="11"/>
      <c r="I208" s="156"/>
      <c r="J208" s="157">
        <f>BK208</f>
        <v>0</v>
      </c>
      <c r="K208" s="11"/>
      <c r="L208" s="153"/>
      <c r="M208" s="213"/>
      <c r="N208" s="214"/>
      <c r="O208" s="214"/>
      <c r="P208" s="215">
        <v>0</v>
      </c>
      <c r="Q208" s="214"/>
      <c r="R208" s="215">
        <v>0</v>
      </c>
      <c r="S208" s="214"/>
      <c r="T208" s="216">
        <v>0</v>
      </c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R208" s="154" t="s">
        <v>84</v>
      </c>
      <c r="AT208" s="162" t="s">
        <v>76</v>
      </c>
      <c r="AU208" s="162" t="s">
        <v>77</v>
      </c>
      <c r="AY208" s="154" t="s">
        <v>158</v>
      </c>
      <c r="BK208" s="163">
        <v>0</v>
      </c>
    </row>
    <row r="209" s="2" customFormat="1" ht="6.96" customHeight="1">
      <c r="A209" s="36"/>
      <c r="B209" s="58"/>
      <c r="C209" s="59"/>
      <c r="D209" s="59"/>
      <c r="E209" s="59"/>
      <c r="F209" s="59"/>
      <c r="G209" s="59"/>
      <c r="H209" s="59"/>
      <c r="I209" s="59"/>
      <c r="J209" s="59"/>
      <c r="K209" s="59"/>
      <c r="L209" s="37"/>
      <c r="M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</row>
  </sheetData>
  <autoFilter ref="C122:K208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103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="1" customFormat="1" ht="24.96" customHeight="1">
      <c r="B4" s="20"/>
      <c r="D4" s="21" t="s">
        <v>111</v>
      </c>
      <c r="L4" s="20"/>
      <c r="M4" s="118" t="s">
        <v>10</v>
      </c>
      <c r="AT4" s="17" t="s">
        <v>3</v>
      </c>
    </row>
    <row r="5" s="1" customFormat="1" ht="6.96" customHeight="1">
      <c r="B5" s="20"/>
      <c r="L5" s="20"/>
    </row>
    <row r="6" s="1" customFormat="1" ht="12" customHeight="1">
      <c r="B6" s="20"/>
      <c r="D6" s="30" t="s">
        <v>16</v>
      </c>
      <c r="L6" s="20"/>
    </row>
    <row r="7" s="1" customFormat="1" ht="16.5" customHeight="1">
      <c r="B7" s="20"/>
      <c r="E7" s="119" t="str">
        <f>'Rekapitulace stavby'!K6</f>
        <v>Dětská skupina, p.č.st 24/1 a p.č. 39/6 v k.ú. Nišovice</v>
      </c>
      <c r="F7" s="30"/>
      <c r="G7" s="30"/>
      <c r="H7" s="30"/>
      <c r="L7" s="20"/>
    </row>
    <row r="8" s="2" customFormat="1" ht="12" customHeight="1">
      <c r="A8" s="36"/>
      <c r="B8" s="37"/>
      <c r="C8" s="36"/>
      <c r="D8" s="30" t="s">
        <v>112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1396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30" t="s">
        <v>18</v>
      </c>
      <c r="E11" s="36"/>
      <c r="F11" s="25" t="s">
        <v>1</v>
      </c>
      <c r="G11" s="36"/>
      <c r="H11" s="36"/>
      <c r="I11" s="30" t="s">
        <v>19</v>
      </c>
      <c r="J11" s="25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20</v>
      </c>
      <c r="E12" s="36"/>
      <c r="F12" s="25" t="s">
        <v>21</v>
      </c>
      <c r="G12" s="36"/>
      <c r="H12" s="36"/>
      <c r="I12" s="30" t="s">
        <v>22</v>
      </c>
      <c r="J12" s="67" t="str">
        <f>'Rekapitulace stavby'!AN8</f>
        <v>5. 3. 2025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24</v>
      </c>
      <c r="E14" s="36"/>
      <c r="F14" s="36"/>
      <c r="G14" s="36"/>
      <c r="H14" s="36"/>
      <c r="I14" s="30" t="s">
        <v>25</v>
      </c>
      <c r="J14" s="25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5" t="s">
        <v>26</v>
      </c>
      <c r="F15" s="36"/>
      <c r="G15" s="36"/>
      <c r="H15" s="36"/>
      <c r="I15" s="30" t="s">
        <v>27</v>
      </c>
      <c r="J15" s="25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30" t="s">
        <v>28</v>
      </c>
      <c r="E17" s="36"/>
      <c r="F17" s="36"/>
      <c r="G17" s="36"/>
      <c r="H17" s="36"/>
      <c r="I17" s="30" t="s">
        <v>25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30" t="s">
        <v>27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30" t="s">
        <v>30</v>
      </c>
      <c r="E20" s="36"/>
      <c r="F20" s="36"/>
      <c r="G20" s="36"/>
      <c r="H20" s="36"/>
      <c r="I20" s="30" t="s">
        <v>25</v>
      </c>
      <c r="J20" s="25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5" t="s">
        <v>31</v>
      </c>
      <c r="F21" s="36"/>
      <c r="G21" s="36"/>
      <c r="H21" s="36"/>
      <c r="I21" s="30" t="s">
        <v>27</v>
      </c>
      <c r="J21" s="25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30" t="s">
        <v>32</v>
      </c>
      <c r="E23" s="36"/>
      <c r="F23" s="36"/>
      <c r="G23" s="36"/>
      <c r="H23" s="36"/>
      <c r="I23" s="30" t="s">
        <v>25</v>
      </c>
      <c r="J23" s="25" t="str">
        <f>IF('Rekapitulace stavby'!AN19="","",'Rekapitulace stavby'!AN19)</f>
        <v/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5" t="str">
        <f>IF('Rekapitulace stavby'!E20="","",'Rekapitulace stavby'!E20)</f>
        <v xml:space="preserve"> </v>
      </c>
      <c r="F24" s="36"/>
      <c r="G24" s="36"/>
      <c r="H24" s="36"/>
      <c r="I24" s="30" t="s">
        <v>27</v>
      </c>
      <c r="J24" s="25" t="str">
        <f>IF('Rekapitulace stavby'!AN20="","",'Rekapitulace stavby'!AN20)</f>
        <v/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30" t="s">
        <v>35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20"/>
      <c r="B27" s="121"/>
      <c r="C27" s="120"/>
      <c r="D27" s="120"/>
      <c r="E27" s="34" t="s">
        <v>1</v>
      </c>
      <c r="F27" s="34"/>
      <c r="G27" s="34"/>
      <c r="H27" s="34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37"/>
      <c r="C30" s="36"/>
      <c r="D30" s="123" t="s">
        <v>37</v>
      </c>
      <c r="E30" s="36"/>
      <c r="F30" s="36"/>
      <c r="G30" s="36"/>
      <c r="H30" s="36"/>
      <c r="I30" s="36"/>
      <c r="J30" s="94">
        <f>ROUND(J120,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8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6"/>
      <c r="F32" s="41" t="s">
        <v>39</v>
      </c>
      <c r="G32" s="36"/>
      <c r="H32" s="36"/>
      <c r="I32" s="41" t="s">
        <v>38</v>
      </c>
      <c r="J32" s="41" t="s">
        <v>40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124" t="s">
        <v>41</v>
      </c>
      <c r="E33" s="30" t="s">
        <v>42</v>
      </c>
      <c r="F33" s="125">
        <f>ROUND((SUM(BE120:BE328)),  2)</f>
        <v>0</v>
      </c>
      <c r="G33" s="36"/>
      <c r="H33" s="36"/>
      <c r="I33" s="126">
        <v>0.20999999999999999</v>
      </c>
      <c r="J33" s="125">
        <f>ROUND(((SUM(BE120:BE328))*I33),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0" t="s">
        <v>43</v>
      </c>
      <c r="F34" s="125">
        <f>ROUND((SUM(BF120:BF328)),  2)</f>
        <v>0</v>
      </c>
      <c r="G34" s="36"/>
      <c r="H34" s="36"/>
      <c r="I34" s="126">
        <v>0.12</v>
      </c>
      <c r="J34" s="125">
        <f>ROUND(((SUM(BF120:BF328))*I34),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44</v>
      </c>
      <c r="F35" s="125">
        <f>ROUND((SUM(BG120:BG328)),  2)</f>
        <v>0</v>
      </c>
      <c r="G35" s="36"/>
      <c r="H35" s="36"/>
      <c r="I35" s="126">
        <v>0.20999999999999999</v>
      </c>
      <c r="J35" s="125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45</v>
      </c>
      <c r="F36" s="125">
        <f>ROUND((SUM(BH120:BH328)),  2)</f>
        <v>0</v>
      </c>
      <c r="G36" s="36"/>
      <c r="H36" s="36"/>
      <c r="I36" s="126">
        <v>0.12</v>
      </c>
      <c r="J36" s="125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46</v>
      </c>
      <c r="F37" s="125">
        <f>ROUND((SUM(BI120:BI328)),  2)</f>
        <v>0</v>
      </c>
      <c r="G37" s="36"/>
      <c r="H37" s="36"/>
      <c r="I37" s="126">
        <v>0</v>
      </c>
      <c r="J37" s="125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37"/>
      <c r="C39" s="127"/>
      <c r="D39" s="128" t="s">
        <v>47</v>
      </c>
      <c r="E39" s="79"/>
      <c r="F39" s="79"/>
      <c r="G39" s="129" t="s">
        <v>48</v>
      </c>
      <c r="H39" s="130" t="s">
        <v>49</v>
      </c>
      <c r="I39" s="79"/>
      <c r="J39" s="131">
        <f>SUM(J30:J37)</f>
        <v>0</v>
      </c>
      <c r="K39" s="132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53"/>
      <c r="D50" s="54" t="s">
        <v>50</v>
      </c>
      <c r="E50" s="55"/>
      <c r="F50" s="55"/>
      <c r="G50" s="54" t="s">
        <v>51</v>
      </c>
      <c r="H50" s="55"/>
      <c r="I50" s="55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52</v>
      </c>
      <c r="E61" s="39"/>
      <c r="F61" s="133" t="s">
        <v>53</v>
      </c>
      <c r="G61" s="56" t="s">
        <v>52</v>
      </c>
      <c r="H61" s="39"/>
      <c r="I61" s="39"/>
      <c r="J61" s="134" t="s">
        <v>53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54</v>
      </c>
      <c r="E65" s="57"/>
      <c r="F65" s="57"/>
      <c r="G65" s="54" t="s">
        <v>55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52</v>
      </c>
      <c r="E76" s="39"/>
      <c r="F76" s="133" t="s">
        <v>53</v>
      </c>
      <c r="G76" s="56" t="s">
        <v>52</v>
      </c>
      <c r="H76" s="39"/>
      <c r="I76" s="39"/>
      <c r="J76" s="134" t="s">
        <v>53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114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19" t="str">
        <f>E7</f>
        <v>Dětská skupina, p.č.st 24/1 a p.č. 39/6 v k.ú. Nišovice</v>
      </c>
      <c r="F85" s="30"/>
      <c r="G85" s="30"/>
      <c r="H85" s="30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112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DS_Nisovice_elektroi - DS_Nisovice_elektroinstalace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6"/>
      <c r="E89" s="36"/>
      <c r="F89" s="25" t="str">
        <f>F12</f>
        <v>p.č.st 24/1 a p.č. 39/6 v k.ú. Nišovice</v>
      </c>
      <c r="G89" s="36"/>
      <c r="H89" s="36"/>
      <c r="I89" s="30" t="s">
        <v>22</v>
      </c>
      <c r="J89" s="67" t="str">
        <f>IF(J12="","",J12)</f>
        <v>5. 3. 2025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6"/>
      <c r="E91" s="36"/>
      <c r="F91" s="25" t="str">
        <f>E15</f>
        <v>Obec Nišovice</v>
      </c>
      <c r="G91" s="36"/>
      <c r="H91" s="36"/>
      <c r="I91" s="30" t="s">
        <v>30</v>
      </c>
      <c r="J91" s="34" t="str">
        <f>E21</f>
        <v>Ing. Pavel Drobil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28</v>
      </c>
      <c r="D92" s="36"/>
      <c r="E92" s="36"/>
      <c r="F92" s="25" t="str">
        <f>IF(E18="","",E18)</f>
        <v>Vyplň údaj</v>
      </c>
      <c r="G92" s="36"/>
      <c r="H92" s="36"/>
      <c r="I92" s="30" t="s">
        <v>32</v>
      </c>
      <c r="J92" s="34" t="str">
        <f>E24</f>
        <v xml:space="preserve"> 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35" t="s">
        <v>115</v>
      </c>
      <c r="D94" s="127"/>
      <c r="E94" s="127"/>
      <c r="F94" s="127"/>
      <c r="G94" s="127"/>
      <c r="H94" s="127"/>
      <c r="I94" s="127"/>
      <c r="J94" s="136" t="s">
        <v>116</v>
      </c>
      <c r="K94" s="127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37" t="s">
        <v>117</v>
      </c>
      <c r="D96" s="36"/>
      <c r="E96" s="36"/>
      <c r="F96" s="36"/>
      <c r="G96" s="36"/>
      <c r="H96" s="36"/>
      <c r="I96" s="36"/>
      <c r="J96" s="94">
        <f>J120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7" t="s">
        <v>118</v>
      </c>
    </row>
    <row r="97" s="9" customFormat="1" ht="24.96" customHeight="1">
      <c r="A97" s="9"/>
      <c r="B97" s="138"/>
      <c r="C97" s="9"/>
      <c r="D97" s="139" t="s">
        <v>1397</v>
      </c>
      <c r="E97" s="140"/>
      <c r="F97" s="140"/>
      <c r="G97" s="140"/>
      <c r="H97" s="140"/>
      <c r="I97" s="140"/>
      <c r="J97" s="141">
        <f>J121</f>
        <v>0</v>
      </c>
      <c r="K97" s="9"/>
      <c r="L97" s="13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38"/>
      <c r="C98" s="9"/>
      <c r="D98" s="139" t="s">
        <v>1398</v>
      </c>
      <c r="E98" s="140"/>
      <c r="F98" s="140"/>
      <c r="G98" s="140"/>
      <c r="H98" s="140"/>
      <c r="I98" s="140"/>
      <c r="J98" s="141">
        <f>J288</f>
        <v>0</v>
      </c>
      <c r="K98" s="9"/>
      <c r="L98" s="138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38"/>
      <c r="C99" s="9"/>
      <c r="D99" s="139" t="s">
        <v>1399</v>
      </c>
      <c r="E99" s="140"/>
      <c r="F99" s="140"/>
      <c r="G99" s="140"/>
      <c r="H99" s="140"/>
      <c r="I99" s="140"/>
      <c r="J99" s="141">
        <f>J317</f>
        <v>0</v>
      </c>
      <c r="K99" s="9"/>
      <c r="L99" s="13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38"/>
      <c r="C100" s="9"/>
      <c r="D100" s="139" t="s">
        <v>1400</v>
      </c>
      <c r="E100" s="140"/>
      <c r="F100" s="140"/>
      <c r="G100" s="140"/>
      <c r="H100" s="140"/>
      <c r="I100" s="140"/>
      <c r="J100" s="141">
        <f>J328</f>
        <v>0</v>
      </c>
      <c r="K100" s="9"/>
      <c r="L100" s="138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6"/>
      <c r="B101" s="37"/>
      <c r="C101" s="36"/>
      <c r="D101" s="36"/>
      <c r="E101" s="36"/>
      <c r="F101" s="36"/>
      <c r="G101" s="36"/>
      <c r="H101" s="36"/>
      <c r="I101" s="36"/>
      <c r="J101" s="36"/>
      <c r="K101" s="36"/>
      <c r="L101" s="53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="2" customFormat="1" ht="6.96" customHeight="1">
      <c r="A102" s="36"/>
      <c r="B102" s="58"/>
      <c r="C102" s="59"/>
      <c r="D102" s="59"/>
      <c r="E102" s="59"/>
      <c r="F102" s="59"/>
      <c r="G102" s="59"/>
      <c r="H102" s="59"/>
      <c r="I102" s="59"/>
      <c r="J102" s="59"/>
      <c r="K102" s="59"/>
      <c r="L102" s="53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6" s="2" customFormat="1" ht="6.96" customHeight="1">
      <c r="A106" s="36"/>
      <c r="B106" s="60"/>
      <c r="C106" s="61"/>
      <c r="D106" s="61"/>
      <c r="E106" s="61"/>
      <c r="F106" s="61"/>
      <c r="G106" s="61"/>
      <c r="H106" s="61"/>
      <c r="I106" s="61"/>
      <c r="J106" s="61"/>
      <c r="K106" s="61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24.96" customHeight="1">
      <c r="A107" s="36"/>
      <c r="B107" s="37"/>
      <c r="C107" s="21" t="s">
        <v>144</v>
      </c>
      <c r="D107" s="36"/>
      <c r="E107" s="36"/>
      <c r="F107" s="36"/>
      <c r="G107" s="36"/>
      <c r="H107" s="36"/>
      <c r="I107" s="36"/>
      <c r="J107" s="36"/>
      <c r="K107" s="36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6.96" customHeight="1">
      <c r="A108" s="36"/>
      <c r="B108" s="37"/>
      <c r="C108" s="36"/>
      <c r="D108" s="36"/>
      <c r="E108" s="36"/>
      <c r="F108" s="36"/>
      <c r="G108" s="36"/>
      <c r="H108" s="36"/>
      <c r="I108" s="36"/>
      <c r="J108" s="36"/>
      <c r="K108" s="36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2" customHeight="1">
      <c r="A109" s="36"/>
      <c r="B109" s="37"/>
      <c r="C109" s="30" t="s">
        <v>16</v>
      </c>
      <c r="D109" s="36"/>
      <c r="E109" s="36"/>
      <c r="F109" s="36"/>
      <c r="G109" s="36"/>
      <c r="H109" s="36"/>
      <c r="I109" s="36"/>
      <c r="J109" s="36"/>
      <c r="K109" s="36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6.5" customHeight="1">
      <c r="A110" s="36"/>
      <c r="B110" s="37"/>
      <c r="C110" s="36"/>
      <c r="D110" s="36"/>
      <c r="E110" s="119" t="str">
        <f>E7</f>
        <v>Dětská skupina, p.č.st 24/1 a p.č. 39/6 v k.ú. Nišovice</v>
      </c>
      <c r="F110" s="30"/>
      <c r="G110" s="30"/>
      <c r="H110" s="30"/>
      <c r="I110" s="36"/>
      <c r="J110" s="36"/>
      <c r="K110" s="36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2" customHeight="1">
      <c r="A111" s="36"/>
      <c r="B111" s="37"/>
      <c r="C111" s="30" t="s">
        <v>112</v>
      </c>
      <c r="D111" s="36"/>
      <c r="E111" s="36"/>
      <c r="F111" s="36"/>
      <c r="G111" s="36"/>
      <c r="H111" s="36"/>
      <c r="I111" s="36"/>
      <c r="J111" s="36"/>
      <c r="K111" s="36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6.5" customHeight="1">
      <c r="A112" s="36"/>
      <c r="B112" s="37"/>
      <c r="C112" s="36"/>
      <c r="D112" s="36"/>
      <c r="E112" s="65" t="str">
        <f>E9</f>
        <v>DS_Nisovice_elektroi - DS_Nisovice_elektroinstalace</v>
      </c>
      <c r="F112" s="36"/>
      <c r="G112" s="36"/>
      <c r="H112" s="36"/>
      <c r="I112" s="36"/>
      <c r="J112" s="36"/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6"/>
      <c r="D113" s="36"/>
      <c r="E113" s="36"/>
      <c r="F113" s="36"/>
      <c r="G113" s="36"/>
      <c r="H113" s="36"/>
      <c r="I113" s="36"/>
      <c r="J113" s="36"/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20</v>
      </c>
      <c r="D114" s="36"/>
      <c r="E114" s="36"/>
      <c r="F114" s="25" t="str">
        <f>F12</f>
        <v>p.č.st 24/1 a p.č. 39/6 v k.ú. Nišovice</v>
      </c>
      <c r="G114" s="36"/>
      <c r="H114" s="36"/>
      <c r="I114" s="30" t="s">
        <v>22</v>
      </c>
      <c r="J114" s="67" t="str">
        <f>IF(J12="","",J12)</f>
        <v>5. 3. 2025</v>
      </c>
      <c r="K114" s="36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6"/>
      <c r="D115" s="36"/>
      <c r="E115" s="36"/>
      <c r="F115" s="36"/>
      <c r="G115" s="36"/>
      <c r="H115" s="36"/>
      <c r="I115" s="36"/>
      <c r="J115" s="36"/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5.15" customHeight="1">
      <c r="A116" s="36"/>
      <c r="B116" s="37"/>
      <c r="C116" s="30" t="s">
        <v>24</v>
      </c>
      <c r="D116" s="36"/>
      <c r="E116" s="36"/>
      <c r="F116" s="25" t="str">
        <f>E15</f>
        <v>Obec Nišovice</v>
      </c>
      <c r="G116" s="36"/>
      <c r="H116" s="36"/>
      <c r="I116" s="30" t="s">
        <v>30</v>
      </c>
      <c r="J116" s="34" t="str">
        <f>E21</f>
        <v>Ing. Pavel Drobil</v>
      </c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5.15" customHeight="1">
      <c r="A117" s="36"/>
      <c r="B117" s="37"/>
      <c r="C117" s="30" t="s">
        <v>28</v>
      </c>
      <c r="D117" s="36"/>
      <c r="E117" s="36"/>
      <c r="F117" s="25" t="str">
        <f>IF(E18="","",E18)</f>
        <v>Vyplň údaj</v>
      </c>
      <c r="G117" s="36"/>
      <c r="H117" s="36"/>
      <c r="I117" s="30" t="s">
        <v>32</v>
      </c>
      <c r="J117" s="34" t="str">
        <f>E24</f>
        <v xml:space="preserve"> </v>
      </c>
      <c r="K117" s="36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0.32" customHeight="1">
      <c r="A118" s="36"/>
      <c r="B118" s="37"/>
      <c r="C118" s="36"/>
      <c r="D118" s="36"/>
      <c r="E118" s="36"/>
      <c r="F118" s="36"/>
      <c r="G118" s="36"/>
      <c r="H118" s="36"/>
      <c r="I118" s="36"/>
      <c r="J118" s="36"/>
      <c r="K118" s="36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10" customFormat="1" ht="29.28" customHeight="1">
      <c r="A119" s="142"/>
      <c r="B119" s="143"/>
      <c r="C119" s="144" t="s">
        <v>145</v>
      </c>
      <c r="D119" s="145" t="s">
        <v>62</v>
      </c>
      <c r="E119" s="145" t="s">
        <v>58</v>
      </c>
      <c r="F119" s="145" t="s">
        <v>59</v>
      </c>
      <c r="G119" s="145" t="s">
        <v>146</v>
      </c>
      <c r="H119" s="145" t="s">
        <v>147</v>
      </c>
      <c r="I119" s="145" t="s">
        <v>148</v>
      </c>
      <c r="J119" s="146" t="s">
        <v>116</v>
      </c>
      <c r="K119" s="147" t="s">
        <v>149</v>
      </c>
      <c r="L119" s="148"/>
      <c r="M119" s="84" t="s">
        <v>1</v>
      </c>
      <c r="N119" s="85" t="s">
        <v>41</v>
      </c>
      <c r="O119" s="85" t="s">
        <v>150</v>
      </c>
      <c r="P119" s="85" t="s">
        <v>151</v>
      </c>
      <c r="Q119" s="85" t="s">
        <v>152</v>
      </c>
      <c r="R119" s="85" t="s">
        <v>153</v>
      </c>
      <c r="S119" s="85" t="s">
        <v>154</v>
      </c>
      <c r="T119" s="86" t="s">
        <v>155</v>
      </c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</row>
    <row r="120" s="2" customFormat="1" ht="22.8" customHeight="1">
      <c r="A120" s="36"/>
      <c r="B120" s="37"/>
      <c r="C120" s="91" t="s">
        <v>156</v>
      </c>
      <c r="D120" s="36"/>
      <c r="E120" s="36"/>
      <c r="F120" s="36"/>
      <c r="G120" s="36"/>
      <c r="H120" s="36"/>
      <c r="I120" s="36"/>
      <c r="J120" s="149">
        <f>BK120</f>
        <v>0</v>
      </c>
      <c r="K120" s="36"/>
      <c r="L120" s="37"/>
      <c r="M120" s="87"/>
      <c r="N120" s="71"/>
      <c r="O120" s="88"/>
      <c r="P120" s="150">
        <f>P121+P288+P317+P328</f>
        <v>0</v>
      </c>
      <c r="Q120" s="88"/>
      <c r="R120" s="150">
        <f>R121+R288+R317+R328</f>
        <v>0</v>
      </c>
      <c r="S120" s="88"/>
      <c r="T120" s="151">
        <f>T121+T288+T317+T328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7" t="s">
        <v>76</v>
      </c>
      <c r="AU120" s="17" t="s">
        <v>118</v>
      </c>
      <c r="BK120" s="152">
        <f>BK121+BK288+BK317+BK328</f>
        <v>0</v>
      </c>
    </row>
    <row r="121" s="11" customFormat="1" ht="25.92" customHeight="1">
      <c r="A121" s="11"/>
      <c r="B121" s="153"/>
      <c r="C121" s="11"/>
      <c r="D121" s="154" t="s">
        <v>76</v>
      </c>
      <c r="E121" s="155" t="s">
        <v>812</v>
      </c>
      <c r="F121" s="155" t="s">
        <v>1401</v>
      </c>
      <c r="G121" s="11"/>
      <c r="H121" s="11"/>
      <c r="I121" s="156"/>
      <c r="J121" s="157">
        <f>BK121</f>
        <v>0</v>
      </c>
      <c r="K121" s="11"/>
      <c r="L121" s="153"/>
      <c r="M121" s="158"/>
      <c r="N121" s="159"/>
      <c r="O121" s="159"/>
      <c r="P121" s="160">
        <f>SUM(P122:P287)</f>
        <v>0</v>
      </c>
      <c r="Q121" s="159"/>
      <c r="R121" s="160">
        <f>SUM(R122:R287)</f>
        <v>0</v>
      </c>
      <c r="S121" s="159"/>
      <c r="T121" s="161">
        <f>SUM(T122:T287)</f>
        <v>0</v>
      </c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R121" s="154" t="s">
        <v>84</v>
      </c>
      <c r="AT121" s="162" t="s">
        <v>76</v>
      </c>
      <c r="AU121" s="162" t="s">
        <v>77</v>
      </c>
      <c r="AY121" s="154" t="s">
        <v>158</v>
      </c>
      <c r="BK121" s="163">
        <f>SUM(BK122:BK287)</f>
        <v>0</v>
      </c>
    </row>
    <row r="122" s="2" customFormat="1" ht="21.75" customHeight="1">
      <c r="A122" s="36"/>
      <c r="B122" s="164"/>
      <c r="C122" s="165" t="s">
        <v>84</v>
      </c>
      <c r="D122" s="165" t="s">
        <v>159</v>
      </c>
      <c r="E122" s="166" t="s">
        <v>1402</v>
      </c>
      <c r="F122" s="167" t="s">
        <v>1403</v>
      </c>
      <c r="G122" s="168" t="s">
        <v>247</v>
      </c>
      <c r="H122" s="169">
        <v>60</v>
      </c>
      <c r="I122" s="170"/>
      <c r="J122" s="171">
        <f>ROUND(I122*H122,2)</f>
        <v>0</v>
      </c>
      <c r="K122" s="172"/>
      <c r="L122" s="37"/>
      <c r="M122" s="173" t="s">
        <v>1</v>
      </c>
      <c r="N122" s="174" t="s">
        <v>42</v>
      </c>
      <c r="O122" s="75"/>
      <c r="P122" s="175">
        <f>O122*H122</f>
        <v>0</v>
      </c>
      <c r="Q122" s="175">
        <v>0</v>
      </c>
      <c r="R122" s="175">
        <f>Q122*H122</f>
        <v>0</v>
      </c>
      <c r="S122" s="175">
        <v>0</v>
      </c>
      <c r="T122" s="176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77" t="s">
        <v>163</v>
      </c>
      <c r="AT122" s="177" t="s">
        <v>159</v>
      </c>
      <c r="AU122" s="177" t="s">
        <v>84</v>
      </c>
      <c r="AY122" s="17" t="s">
        <v>158</v>
      </c>
      <c r="BE122" s="178">
        <f>IF(N122="základní",J122,0)</f>
        <v>0</v>
      </c>
      <c r="BF122" s="178">
        <f>IF(N122="snížená",J122,0)</f>
        <v>0</v>
      </c>
      <c r="BG122" s="178">
        <f>IF(N122="zákl. přenesená",J122,0)</f>
        <v>0</v>
      </c>
      <c r="BH122" s="178">
        <f>IF(N122="sníž. přenesená",J122,0)</f>
        <v>0</v>
      </c>
      <c r="BI122" s="178">
        <f>IF(N122="nulová",J122,0)</f>
        <v>0</v>
      </c>
      <c r="BJ122" s="17" t="s">
        <v>84</v>
      </c>
      <c r="BK122" s="178">
        <f>ROUND(I122*H122,2)</f>
        <v>0</v>
      </c>
      <c r="BL122" s="17" t="s">
        <v>163</v>
      </c>
      <c r="BM122" s="177" t="s">
        <v>86</v>
      </c>
    </row>
    <row r="123" s="2" customFormat="1" ht="16.5" customHeight="1">
      <c r="A123" s="36"/>
      <c r="B123" s="164"/>
      <c r="C123" s="165" t="s">
        <v>86</v>
      </c>
      <c r="D123" s="165" t="s">
        <v>159</v>
      </c>
      <c r="E123" s="166" t="s">
        <v>1404</v>
      </c>
      <c r="F123" s="167" t="s">
        <v>1405</v>
      </c>
      <c r="G123" s="168" t="s">
        <v>1406</v>
      </c>
      <c r="H123" s="169">
        <v>63</v>
      </c>
      <c r="I123" s="170"/>
      <c r="J123" s="171">
        <f>ROUND(I123*H123,2)</f>
        <v>0</v>
      </c>
      <c r="K123" s="172"/>
      <c r="L123" s="37"/>
      <c r="M123" s="173" t="s">
        <v>1</v>
      </c>
      <c r="N123" s="174" t="s">
        <v>42</v>
      </c>
      <c r="O123" s="75"/>
      <c r="P123" s="175">
        <f>O123*H123</f>
        <v>0</v>
      </c>
      <c r="Q123" s="175">
        <v>0</v>
      </c>
      <c r="R123" s="175">
        <f>Q123*H123</f>
        <v>0</v>
      </c>
      <c r="S123" s="175">
        <v>0</v>
      </c>
      <c r="T123" s="176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77" t="s">
        <v>163</v>
      </c>
      <c r="AT123" s="177" t="s">
        <v>159</v>
      </c>
      <c r="AU123" s="177" t="s">
        <v>84</v>
      </c>
      <c r="AY123" s="17" t="s">
        <v>158</v>
      </c>
      <c r="BE123" s="178">
        <f>IF(N123="základní",J123,0)</f>
        <v>0</v>
      </c>
      <c r="BF123" s="178">
        <f>IF(N123="snížená",J123,0)</f>
        <v>0</v>
      </c>
      <c r="BG123" s="178">
        <f>IF(N123="zákl. přenesená",J123,0)</f>
        <v>0</v>
      </c>
      <c r="BH123" s="178">
        <f>IF(N123="sníž. přenesená",J123,0)</f>
        <v>0</v>
      </c>
      <c r="BI123" s="178">
        <f>IF(N123="nulová",J123,0)</f>
        <v>0</v>
      </c>
      <c r="BJ123" s="17" t="s">
        <v>84</v>
      </c>
      <c r="BK123" s="178">
        <f>ROUND(I123*H123,2)</f>
        <v>0</v>
      </c>
      <c r="BL123" s="17" t="s">
        <v>163</v>
      </c>
      <c r="BM123" s="177" t="s">
        <v>163</v>
      </c>
    </row>
    <row r="124" s="12" customFormat="1">
      <c r="A124" s="12"/>
      <c r="B124" s="179"/>
      <c r="C124" s="12"/>
      <c r="D124" s="180" t="s">
        <v>164</v>
      </c>
      <c r="E124" s="181" t="s">
        <v>1</v>
      </c>
      <c r="F124" s="182" t="s">
        <v>1407</v>
      </c>
      <c r="G124" s="12"/>
      <c r="H124" s="183">
        <v>63</v>
      </c>
      <c r="I124" s="184"/>
      <c r="J124" s="12"/>
      <c r="K124" s="12"/>
      <c r="L124" s="179"/>
      <c r="M124" s="185"/>
      <c r="N124" s="186"/>
      <c r="O124" s="186"/>
      <c r="P124" s="186"/>
      <c r="Q124" s="186"/>
      <c r="R124" s="186"/>
      <c r="S124" s="186"/>
      <c r="T124" s="187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T124" s="181" t="s">
        <v>164</v>
      </c>
      <c r="AU124" s="181" t="s">
        <v>84</v>
      </c>
      <c r="AV124" s="12" t="s">
        <v>86</v>
      </c>
      <c r="AW124" s="12" t="s">
        <v>34</v>
      </c>
      <c r="AX124" s="12" t="s">
        <v>77</v>
      </c>
      <c r="AY124" s="181" t="s">
        <v>158</v>
      </c>
    </row>
    <row r="125" s="14" customFormat="1">
      <c r="A125" s="14"/>
      <c r="B125" s="201"/>
      <c r="C125" s="14"/>
      <c r="D125" s="180" t="s">
        <v>164</v>
      </c>
      <c r="E125" s="202" t="s">
        <v>1</v>
      </c>
      <c r="F125" s="203" t="s">
        <v>1353</v>
      </c>
      <c r="G125" s="14"/>
      <c r="H125" s="202" t="s">
        <v>1</v>
      </c>
      <c r="I125" s="204"/>
      <c r="J125" s="14"/>
      <c r="K125" s="14"/>
      <c r="L125" s="201"/>
      <c r="M125" s="205"/>
      <c r="N125" s="206"/>
      <c r="O125" s="206"/>
      <c r="P125" s="206"/>
      <c r="Q125" s="206"/>
      <c r="R125" s="206"/>
      <c r="S125" s="206"/>
      <c r="T125" s="207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02" t="s">
        <v>164</v>
      </c>
      <c r="AU125" s="202" t="s">
        <v>84</v>
      </c>
      <c r="AV125" s="14" t="s">
        <v>84</v>
      </c>
      <c r="AW125" s="14" t="s">
        <v>34</v>
      </c>
      <c r="AX125" s="14" t="s">
        <v>77</v>
      </c>
      <c r="AY125" s="202" t="s">
        <v>158</v>
      </c>
    </row>
    <row r="126" s="13" customFormat="1">
      <c r="A126" s="13"/>
      <c r="B126" s="188"/>
      <c r="C126" s="13"/>
      <c r="D126" s="180" t="s">
        <v>164</v>
      </c>
      <c r="E126" s="189" t="s">
        <v>1</v>
      </c>
      <c r="F126" s="190" t="s">
        <v>166</v>
      </c>
      <c r="G126" s="13"/>
      <c r="H126" s="191">
        <v>63</v>
      </c>
      <c r="I126" s="192"/>
      <c r="J126" s="13"/>
      <c r="K126" s="13"/>
      <c r="L126" s="188"/>
      <c r="M126" s="193"/>
      <c r="N126" s="194"/>
      <c r="O126" s="194"/>
      <c r="P126" s="194"/>
      <c r="Q126" s="194"/>
      <c r="R126" s="194"/>
      <c r="S126" s="194"/>
      <c r="T126" s="19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89" t="s">
        <v>164</v>
      </c>
      <c r="AU126" s="189" t="s">
        <v>84</v>
      </c>
      <c r="AV126" s="13" t="s">
        <v>163</v>
      </c>
      <c r="AW126" s="13" t="s">
        <v>34</v>
      </c>
      <c r="AX126" s="13" t="s">
        <v>84</v>
      </c>
      <c r="AY126" s="189" t="s">
        <v>158</v>
      </c>
    </row>
    <row r="127" s="2" customFormat="1" ht="21.75" customHeight="1">
      <c r="A127" s="36"/>
      <c r="B127" s="164"/>
      <c r="C127" s="165" t="s">
        <v>170</v>
      </c>
      <c r="D127" s="165" t="s">
        <v>159</v>
      </c>
      <c r="E127" s="166" t="s">
        <v>1408</v>
      </c>
      <c r="F127" s="167" t="s">
        <v>1409</v>
      </c>
      <c r="G127" s="168" t="s">
        <v>247</v>
      </c>
      <c r="H127" s="169">
        <v>18</v>
      </c>
      <c r="I127" s="170"/>
      <c r="J127" s="171">
        <f>ROUND(I127*H127,2)</f>
        <v>0</v>
      </c>
      <c r="K127" s="172"/>
      <c r="L127" s="37"/>
      <c r="M127" s="173" t="s">
        <v>1</v>
      </c>
      <c r="N127" s="174" t="s">
        <v>42</v>
      </c>
      <c r="O127" s="75"/>
      <c r="P127" s="175">
        <f>O127*H127</f>
        <v>0</v>
      </c>
      <c r="Q127" s="175">
        <v>0</v>
      </c>
      <c r="R127" s="175">
        <f>Q127*H127</f>
        <v>0</v>
      </c>
      <c r="S127" s="175">
        <v>0</v>
      </c>
      <c r="T127" s="176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77" t="s">
        <v>163</v>
      </c>
      <c r="AT127" s="177" t="s">
        <v>159</v>
      </c>
      <c r="AU127" s="177" t="s">
        <v>84</v>
      </c>
      <c r="AY127" s="17" t="s">
        <v>158</v>
      </c>
      <c r="BE127" s="178">
        <f>IF(N127="základní",J127,0)</f>
        <v>0</v>
      </c>
      <c r="BF127" s="178">
        <f>IF(N127="snížená",J127,0)</f>
        <v>0</v>
      </c>
      <c r="BG127" s="178">
        <f>IF(N127="zákl. přenesená",J127,0)</f>
        <v>0</v>
      </c>
      <c r="BH127" s="178">
        <f>IF(N127="sníž. přenesená",J127,0)</f>
        <v>0</v>
      </c>
      <c r="BI127" s="178">
        <f>IF(N127="nulová",J127,0)</f>
        <v>0</v>
      </c>
      <c r="BJ127" s="17" t="s">
        <v>84</v>
      </c>
      <c r="BK127" s="178">
        <f>ROUND(I127*H127,2)</f>
        <v>0</v>
      </c>
      <c r="BL127" s="17" t="s">
        <v>163</v>
      </c>
      <c r="BM127" s="177" t="s">
        <v>173</v>
      </c>
    </row>
    <row r="128" s="2" customFormat="1" ht="16.5" customHeight="1">
      <c r="A128" s="36"/>
      <c r="B128" s="164"/>
      <c r="C128" s="165" t="s">
        <v>163</v>
      </c>
      <c r="D128" s="165" t="s">
        <v>159</v>
      </c>
      <c r="E128" s="166" t="s">
        <v>1410</v>
      </c>
      <c r="F128" s="167" t="s">
        <v>1411</v>
      </c>
      <c r="G128" s="168" t="s">
        <v>1406</v>
      </c>
      <c r="H128" s="169">
        <v>12.285</v>
      </c>
      <c r="I128" s="170"/>
      <c r="J128" s="171">
        <f>ROUND(I128*H128,2)</f>
        <v>0</v>
      </c>
      <c r="K128" s="172"/>
      <c r="L128" s="37"/>
      <c r="M128" s="173" t="s">
        <v>1</v>
      </c>
      <c r="N128" s="174" t="s">
        <v>42</v>
      </c>
      <c r="O128" s="75"/>
      <c r="P128" s="175">
        <f>O128*H128</f>
        <v>0</v>
      </c>
      <c r="Q128" s="175">
        <v>0</v>
      </c>
      <c r="R128" s="175">
        <f>Q128*H128</f>
        <v>0</v>
      </c>
      <c r="S128" s="175">
        <v>0</v>
      </c>
      <c r="T128" s="176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77" t="s">
        <v>163</v>
      </c>
      <c r="AT128" s="177" t="s">
        <v>159</v>
      </c>
      <c r="AU128" s="177" t="s">
        <v>84</v>
      </c>
      <c r="AY128" s="17" t="s">
        <v>158</v>
      </c>
      <c r="BE128" s="178">
        <f>IF(N128="základní",J128,0)</f>
        <v>0</v>
      </c>
      <c r="BF128" s="178">
        <f>IF(N128="snížená",J128,0)</f>
        <v>0</v>
      </c>
      <c r="BG128" s="178">
        <f>IF(N128="zákl. přenesená",J128,0)</f>
        <v>0</v>
      </c>
      <c r="BH128" s="178">
        <f>IF(N128="sníž. přenesená",J128,0)</f>
        <v>0</v>
      </c>
      <c r="BI128" s="178">
        <f>IF(N128="nulová",J128,0)</f>
        <v>0</v>
      </c>
      <c r="BJ128" s="17" t="s">
        <v>84</v>
      </c>
      <c r="BK128" s="178">
        <f>ROUND(I128*H128,2)</f>
        <v>0</v>
      </c>
      <c r="BL128" s="17" t="s">
        <v>163</v>
      </c>
      <c r="BM128" s="177" t="s">
        <v>176</v>
      </c>
    </row>
    <row r="129" s="12" customFormat="1">
      <c r="A129" s="12"/>
      <c r="B129" s="179"/>
      <c r="C129" s="12"/>
      <c r="D129" s="180" t="s">
        <v>164</v>
      </c>
      <c r="E129" s="181" t="s">
        <v>1</v>
      </c>
      <c r="F129" s="182" t="s">
        <v>1412</v>
      </c>
      <c r="G129" s="12"/>
      <c r="H129" s="183">
        <v>12.285000000000002</v>
      </c>
      <c r="I129" s="184"/>
      <c r="J129" s="12"/>
      <c r="K129" s="12"/>
      <c r="L129" s="179"/>
      <c r="M129" s="185"/>
      <c r="N129" s="186"/>
      <c r="O129" s="186"/>
      <c r="P129" s="186"/>
      <c r="Q129" s="186"/>
      <c r="R129" s="186"/>
      <c r="S129" s="186"/>
      <c r="T129" s="187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T129" s="181" t="s">
        <v>164</v>
      </c>
      <c r="AU129" s="181" t="s">
        <v>84</v>
      </c>
      <c r="AV129" s="12" t="s">
        <v>86</v>
      </c>
      <c r="AW129" s="12" t="s">
        <v>34</v>
      </c>
      <c r="AX129" s="12" t="s">
        <v>77</v>
      </c>
      <c r="AY129" s="181" t="s">
        <v>158</v>
      </c>
    </row>
    <row r="130" s="14" customFormat="1">
      <c r="A130" s="14"/>
      <c r="B130" s="201"/>
      <c r="C130" s="14"/>
      <c r="D130" s="180" t="s">
        <v>164</v>
      </c>
      <c r="E130" s="202" t="s">
        <v>1</v>
      </c>
      <c r="F130" s="203" t="s">
        <v>1353</v>
      </c>
      <c r="G130" s="14"/>
      <c r="H130" s="202" t="s">
        <v>1</v>
      </c>
      <c r="I130" s="204"/>
      <c r="J130" s="14"/>
      <c r="K130" s="14"/>
      <c r="L130" s="201"/>
      <c r="M130" s="205"/>
      <c r="N130" s="206"/>
      <c r="O130" s="206"/>
      <c r="P130" s="206"/>
      <c r="Q130" s="206"/>
      <c r="R130" s="206"/>
      <c r="S130" s="206"/>
      <c r="T130" s="207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02" t="s">
        <v>164</v>
      </c>
      <c r="AU130" s="202" t="s">
        <v>84</v>
      </c>
      <c r="AV130" s="14" t="s">
        <v>84</v>
      </c>
      <c r="AW130" s="14" t="s">
        <v>34</v>
      </c>
      <c r="AX130" s="14" t="s">
        <v>77</v>
      </c>
      <c r="AY130" s="202" t="s">
        <v>158</v>
      </c>
    </row>
    <row r="131" s="13" customFormat="1">
      <c r="A131" s="13"/>
      <c r="B131" s="188"/>
      <c r="C131" s="13"/>
      <c r="D131" s="180" t="s">
        <v>164</v>
      </c>
      <c r="E131" s="189" t="s">
        <v>1</v>
      </c>
      <c r="F131" s="190" t="s">
        <v>166</v>
      </c>
      <c r="G131" s="13"/>
      <c r="H131" s="191">
        <v>12.285000000000002</v>
      </c>
      <c r="I131" s="192"/>
      <c r="J131" s="13"/>
      <c r="K131" s="13"/>
      <c r="L131" s="188"/>
      <c r="M131" s="193"/>
      <c r="N131" s="194"/>
      <c r="O131" s="194"/>
      <c r="P131" s="194"/>
      <c r="Q131" s="194"/>
      <c r="R131" s="194"/>
      <c r="S131" s="194"/>
      <c r="T131" s="19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89" t="s">
        <v>164</v>
      </c>
      <c r="AU131" s="189" t="s">
        <v>84</v>
      </c>
      <c r="AV131" s="13" t="s">
        <v>163</v>
      </c>
      <c r="AW131" s="13" t="s">
        <v>34</v>
      </c>
      <c r="AX131" s="13" t="s">
        <v>84</v>
      </c>
      <c r="AY131" s="189" t="s">
        <v>158</v>
      </c>
    </row>
    <row r="132" s="2" customFormat="1" ht="16.5" customHeight="1">
      <c r="A132" s="36"/>
      <c r="B132" s="164"/>
      <c r="C132" s="165" t="s">
        <v>178</v>
      </c>
      <c r="D132" s="165" t="s">
        <v>159</v>
      </c>
      <c r="E132" s="166" t="s">
        <v>1413</v>
      </c>
      <c r="F132" s="167" t="s">
        <v>1414</v>
      </c>
      <c r="G132" s="168" t="s">
        <v>252</v>
      </c>
      <c r="H132" s="169">
        <v>10</v>
      </c>
      <c r="I132" s="170"/>
      <c r="J132" s="171">
        <f>ROUND(I132*H132,2)</f>
        <v>0</v>
      </c>
      <c r="K132" s="172"/>
      <c r="L132" s="37"/>
      <c r="M132" s="173" t="s">
        <v>1</v>
      </c>
      <c r="N132" s="174" t="s">
        <v>42</v>
      </c>
      <c r="O132" s="75"/>
      <c r="P132" s="175">
        <f>O132*H132</f>
        <v>0</v>
      </c>
      <c r="Q132" s="175">
        <v>0</v>
      </c>
      <c r="R132" s="175">
        <f>Q132*H132</f>
        <v>0</v>
      </c>
      <c r="S132" s="175">
        <v>0</v>
      </c>
      <c r="T132" s="176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77" t="s">
        <v>163</v>
      </c>
      <c r="AT132" s="177" t="s">
        <v>159</v>
      </c>
      <c r="AU132" s="177" t="s">
        <v>84</v>
      </c>
      <c r="AY132" s="17" t="s">
        <v>158</v>
      </c>
      <c r="BE132" s="178">
        <f>IF(N132="základní",J132,0)</f>
        <v>0</v>
      </c>
      <c r="BF132" s="178">
        <f>IF(N132="snížená",J132,0)</f>
        <v>0</v>
      </c>
      <c r="BG132" s="178">
        <f>IF(N132="zákl. přenesená",J132,0)</f>
        <v>0</v>
      </c>
      <c r="BH132" s="178">
        <f>IF(N132="sníž. přenesená",J132,0)</f>
        <v>0</v>
      </c>
      <c r="BI132" s="178">
        <f>IF(N132="nulová",J132,0)</f>
        <v>0</v>
      </c>
      <c r="BJ132" s="17" t="s">
        <v>84</v>
      </c>
      <c r="BK132" s="178">
        <f>ROUND(I132*H132,2)</f>
        <v>0</v>
      </c>
      <c r="BL132" s="17" t="s">
        <v>163</v>
      </c>
      <c r="BM132" s="177" t="s">
        <v>181</v>
      </c>
    </row>
    <row r="133" s="2" customFormat="1" ht="16.5" customHeight="1">
      <c r="A133" s="36"/>
      <c r="B133" s="164"/>
      <c r="C133" s="165" t="s">
        <v>173</v>
      </c>
      <c r="D133" s="165" t="s">
        <v>159</v>
      </c>
      <c r="E133" s="166" t="s">
        <v>1415</v>
      </c>
      <c r="F133" s="167" t="s">
        <v>1416</v>
      </c>
      <c r="G133" s="168" t="s">
        <v>252</v>
      </c>
      <c r="H133" s="169">
        <v>12</v>
      </c>
      <c r="I133" s="170"/>
      <c r="J133" s="171">
        <f>ROUND(I133*H133,2)</f>
        <v>0</v>
      </c>
      <c r="K133" s="172"/>
      <c r="L133" s="37"/>
      <c r="M133" s="173" t="s">
        <v>1</v>
      </c>
      <c r="N133" s="174" t="s">
        <v>42</v>
      </c>
      <c r="O133" s="75"/>
      <c r="P133" s="175">
        <f>O133*H133</f>
        <v>0</v>
      </c>
      <c r="Q133" s="175">
        <v>0</v>
      </c>
      <c r="R133" s="175">
        <f>Q133*H133</f>
        <v>0</v>
      </c>
      <c r="S133" s="175">
        <v>0</v>
      </c>
      <c r="T133" s="176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77" t="s">
        <v>163</v>
      </c>
      <c r="AT133" s="177" t="s">
        <v>159</v>
      </c>
      <c r="AU133" s="177" t="s">
        <v>84</v>
      </c>
      <c r="AY133" s="17" t="s">
        <v>158</v>
      </c>
      <c r="BE133" s="178">
        <f>IF(N133="základní",J133,0)</f>
        <v>0</v>
      </c>
      <c r="BF133" s="178">
        <f>IF(N133="snížená",J133,0)</f>
        <v>0</v>
      </c>
      <c r="BG133" s="178">
        <f>IF(N133="zákl. přenesená",J133,0)</f>
        <v>0</v>
      </c>
      <c r="BH133" s="178">
        <f>IF(N133="sníž. přenesená",J133,0)</f>
        <v>0</v>
      </c>
      <c r="BI133" s="178">
        <f>IF(N133="nulová",J133,0)</f>
        <v>0</v>
      </c>
      <c r="BJ133" s="17" t="s">
        <v>84</v>
      </c>
      <c r="BK133" s="178">
        <f>ROUND(I133*H133,2)</f>
        <v>0</v>
      </c>
      <c r="BL133" s="17" t="s">
        <v>163</v>
      </c>
      <c r="BM133" s="177" t="s">
        <v>8</v>
      </c>
    </row>
    <row r="134" s="2" customFormat="1" ht="16.5" customHeight="1">
      <c r="A134" s="36"/>
      <c r="B134" s="164"/>
      <c r="C134" s="165" t="s">
        <v>185</v>
      </c>
      <c r="D134" s="165" t="s">
        <v>159</v>
      </c>
      <c r="E134" s="166" t="s">
        <v>1417</v>
      </c>
      <c r="F134" s="167" t="s">
        <v>1418</v>
      </c>
      <c r="G134" s="168" t="s">
        <v>247</v>
      </c>
      <c r="H134" s="169">
        <v>17</v>
      </c>
      <c r="I134" s="170"/>
      <c r="J134" s="171">
        <f>ROUND(I134*H134,2)</f>
        <v>0</v>
      </c>
      <c r="K134" s="172"/>
      <c r="L134" s="37"/>
      <c r="M134" s="173" t="s">
        <v>1</v>
      </c>
      <c r="N134" s="174" t="s">
        <v>42</v>
      </c>
      <c r="O134" s="75"/>
      <c r="P134" s="175">
        <f>O134*H134</f>
        <v>0</v>
      </c>
      <c r="Q134" s="175">
        <v>0</v>
      </c>
      <c r="R134" s="175">
        <f>Q134*H134</f>
        <v>0</v>
      </c>
      <c r="S134" s="175">
        <v>0</v>
      </c>
      <c r="T134" s="176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77" t="s">
        <v>163</v>
      </c>
      <c r="AT134" s="177" t="s">
        <v>159</v>
      </c>
      <c r="AU134" s="177" t="s">
        <v>84</v>
      </c>
      <c r="AY134" s="17" t="s">
        <v>158</v>
      </c>
      <c r="BE134" s="178">
        <f>IF(N134="základní",J134,0)</f>
        <v>0</v>
      </c>
      <c r="BF134" s="178">
        <f>IF(N134="snížená",J134,0)</f>
        <v>0</v>
      </c>
      <c r="BG134" s="178">
        <f>IF(N134="zákl. přenesená",J134,0)</f>
        <v>0</v>
      </c>
      <c r="BH134" s="178">
        <f>IF(N134="sníž. přenesená",J134,0)</f>
        <v>0</v>
      </c>
      <c r="BI134" s="178">
        <f>IF(N134="nulová",J134,0)</f>
        <v>0</v>
      </c>
      <c r="BJ134" s="17" t="s">
        <v>84</v>
      </c>
      <c r="BK134" s="178">
        <f>ROUND(I134*H134,2)</f>
        <v>0</v>
      </c>
      <c r="BL134" s="17" t="s">
        <v>163</v>
      </c>
      <c r="BM134" s="177" t="s">
        <v>188</v>
      </c>
    </row>
    <row r="135" s="2" customFormat="1" ht="16.5" customHeight="1">
      <c r="A135" s="36"/>
      <c r="B135" s="164"/>
      <c r="C135" s="165" t="s">
        <v>176</v>
      </c>
      <c r="D135" s="165" t="s">
        <v>159</v>
      </c>
      <c r="E135" s="166" t="s">
        <v>1419</v>
      </c>
      <c r="F135" s="167" t="s">
        <v>1420</v>
      </c>
      <c r="G135" s="168" t="s">
        <v>1406</v>
      </c>
      <c r="H135" s="169">
        <v>2</v>
      </c>
      <c r="I135" s="170"/>
      <c r="J135" s="171">
        <f>ROUND(I135*H135,2)</f>
        <v>0</v>
      </c>
      <c r="K135" s="172"/>
      <c r="L135" s="37"/>
      <c r="M135" s="173" t="s">
        <v>1</v>
      </c>
      <c r="N135" s="174" t="s">
        <v>42</v>
      </c>
      <c r="O135" s="75"/>
      <c r="P135" s="175">
        <f>O135*H135</f>
        <v>0</v>
      </c>
      <c r="Q135" s="175">
        <v>0</v>
      </c>
      <c r="R135" s="175">
        <f>Q135*H135</f>
        <v>0</v>
      </c>
      <c r="S135" s="175">
        <v>0</v>
      </c>
      <c r="T135" s="176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77" t="s">
        <v>163</v>
      </c>
      <c r="AT135" s="177" t="s">
        <v>159</v>
      </c>
      <c r="AU135" s="177" t="s">
        <v>84</v>
      </c>
      <c r="AY135" s="17" t="s">
        <v>158</v>
      </c>
      <c r="BE135" s="178">
        <f>IF(N135="základní",J135,0)</f>
        <v>0</v>
      </c>
      <c r="BF135" s="178">
        <f>IF(N135="snížená",J135,0)</f>
        <v>0</v>
      </c>
      <c r="BG135" s="178">
        <f>IF(N135="zákl. přenesená",J135,0)</f>
        <v>0</v>
      </c>
      <c r="BH135" s="178">
        <f>IF(N135="sníž. přenesená",J135,0)</f>
        <v>0</v>
      </c>
      <c r="BI135" s="178">
        <f>IF(N135="nulová",J135,0)</f>
        <v>0</v>
      </c>
      <c r="BJ135" s="17" t="s">
        <v>84</v>
      </c>
      <c r="BK135" s="178">
        <f>ROUND(I135*H135,2)</f>
        <v>0</v>
      </c>
      <c r="BL135" s="17" t="s">
        <v>163</v>
      </c>
      <c r="BM135" s="177" t="s">
        <v>192</v>
      </c>
    </row>
    <row r="136" s="2" customFormat="1" ht="21.75" customHeight="1">
      <c r="A136" s="36"/>
      <c r="B136" s="164"/>
      <c r="C136" s="165" t="s">
        <v>193</v>
      </c>
      <c r="D136" s="165" t="s">
        <v>159</v>
      </c>
      <c r="E136" s="166" t="s">
        <v>1421</v>
      </c>
      <c r="F136" s="167" t="s">
        <v>1422</v>
      </c>
      <c r="G136" s="168" t="s">
        <v>247</v>
      </c>
      <c r="H136" s="169">
        <v>90</v>
      </c>
      <c r="I136" s="170"/>
      <c r="J136" s="171">
        <f>ROUND(I136*H136,2)</f>
        <v>0</v>
      </c>
      <c r="K136" s="172"/>
      <c r="L136" s="37"/>
      <c r="M136" s="173" t="s">
        <v>1</v>
      </c>
      <c r="N136" s="174" t="s">
        <v>42</v>
      </c>
      <c r="O136" s="75"/>
      <c r="P136" s="175">
        <f>O136*H136</f>
        <v>0</v>
      </c>
      <c r="Q136" s="175">
        <v>0</v>
      </c>
      <c r="R136" s="175">
        <f>Q136*H136</f>
        <v>0</v>
      </c>
      <c r="S136" s="175">
        <v>0</v>
      </c>
      <c r="T136" s="176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77" t="s">
        <v>163</v>
      </c>
      <c r="AT136" s="177" t="s">
        <v>159</v>
      </c>
      <c r="AU136" s="177" t="s">
        <v>84</v>
      </c>
      <c r="AY136" s="17" t="s">
        <v>158</v>
      </c>
      <c r="BE136" s="178">
        <f>IF(N136="základní",J136,0)</f>
        <v>0</v>
      </c>
      <c r="BF136" s="178">
        <f>IF(N136="snížená",J136,0)</f>
        <v>0</v>
      </c>
      <c r="BG136" s="178">
        <f>IF(N136="zákl. přenesená",J136,0)</f>
        <v>0</v>
      </c>
      <c r="BH136" s="178">
        <f>IF(N136="sníž. přenesená",J136,0)</f>
        <v>0</v>
      </c>
      <c r="BI136" s="178">
        <f>IF(N136="nulová",J136,0)</f>
        <v>0</v>
      </c>
      <c r="BJ136" s="17" t="s">
        <v>84</v>
      </c>
      <c r="BK136" s="178">
        <f>ROUND(I136*H136,2)</f>
        <v>0</v>
      </c>
      <c r="BL136" s="17" t="s">
        <v>163</v>
      </c>
      <c r="BM136" s="177" t="s">
        <v>196</v>
      </c>
    </row>
    <row r="137" s="2" customFormat="1" ht="16.5" customHeight="1">
      <c r="A137" s="36"/>
      <c r="B137" s="164"/>
      <c r="C137" s="165" t="s">
        <v>181</v>
      </c>
      <c r="D137" s="165" t="s">
        <v>159</v>
      </c>
      <c r="E137" s="166" t="s">
        <v>1423</v>
      </c>
      <c r="F137" s="167" t="s">
        <v>1424</v>
      </c>
      <c r="G137" s="168" t="s">
        <v>247</v>
      </c>
      <c r="H137" s="169">
        <v>94.5</v>
      </c>
      <c r="I137" s="170"/>
      <c r="J137" s="171">
        <f>ROUND(I137*H137,2)</f>
        <v>0</v>
      </c>
      <c r="K137" s="172"/>
      <c r="L137" s="37"/>
      <c r="M137" s="173" t="s">
        <v>1</v>
      </c>
      <c r="N137" s="174" t="s">
        <v>42</v>
      </c>
      <c r="O137" s="75"/>
      <c r="P137" s="175">
        <f>O137*H137</f>
        <v>0</v>
      </c>
      <c r="Q137" s="175">
        <v>0</v>
      </c>
      <c r="R137" s="175">
        <f>Q137*H137</f>
        <v>0</v>
      </c>
      <c r="S137" s="175">
        <v>0</v>
      </c>
      <c r="T137" s="176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77" t="s">
        <v>163</v>
      </c>
      <c r="AT137" s="177" t="s">
        <v>159</v>
      </c>
      <c r="AU137" s="177" t="s">
        <v>84</v>
      </c>
      <c r="AY137" s="17" t="s">
        <v>158</v>
      </c>
      <c r="BE137" s="178">
        <f>IF(N137="základní",J137,0)</f>
        <v>0</v>
      </c>
      <c r="BF137" s="178">
        <f>IF(N137="snížená",J137,0)</f>
        <v>0</v>
      </c>
      <c r="BG137" s="178">
        <f>IF(N137="zákl. přenesená",J137,0)</f>
        <v>0</v>
      </c>
      <c r="BH137" s="178">
        <f>IF(N137="sníž. přenesená",J137,0)</f>
        <v>0</v>
      </c>
      <c r="BI137" s="178">
        <f>IF(N137="nulová",J137,0)</f>
        <v>0</v>
      </c>
      <c r="BJ137" s="17" t="s">
        <v>84</v>
      </c>
      <c r="BK137" s="178">
        <f>ROUND(I137*H137,2)</f>
        <v>0</v>
      </c>
      <c r="BL137" s="17" t="s">
        <v>163</v>
      </c>
      <c r="BM137" s="177" t="s">
        <v>199</v>
      </c>
    </row>
    <row r="138" s="12" customFormat="1">
      <c r="A138" s="12"/>
      <c r="B138" s="179"/>
      <c r="C138" s="12"/>
      <c r="D138" s="180" t="s">
        <v>164</v>
      </c>
      <c r="E138" s="181" t="s">
        <v>1</v>
      </c>
      <c r="F138" s="182" t="s">
        <v>1425</v>
      </c>
      <c r="G138" s="12"/>
      <c r="H138" s="183">
        <v>94.5</v>
      </c>
      <c r="I138" s="184"/>
      <c r="J138" s="12"/>
      <c r="K138" s="12"/>
      <c r="L138" s="179"/>
      <c r="M138" s="185"/>
      <c r="N138" s="186"/>
      <c r="O138" s="186"/>
      <c r="P138" s="186"/>
      <c r="Q138" s="186"/>
      <c r="R138" s="186"/>
      <c r="S138" s="186"/>
      <c r="T138" s="187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T138" s="181" t="s">
        <v>164</v>
      </c>
      <c r="AU138" s="181" t="s">
        <v>84</v>
      </c>
      <c r="AV138" s="12" t="s">
        <v>86</v>
      </c>
      <c r="AW138" s="12" t="s">
        <v>34</v>
      </c>
      <c r="AX138" s="12" t="s">
        <v>77</v>
      </c>
      <c r="AY138" s="181" t="s">
        <v>158</v>
      </c>
    </row>
    <row r="139" s="14" customFormat="1">
      <c r="A139" s="14"/>
      <c r="B139" s="201"/>
      <c r="C139" s="14"/>
      <c r="D139" s="180" t="s">
        <v>164</v>
      </c>
      <c r="E139" s="202" t="s">
        <v>1</v>
      </c>
      <c r="F139" s="203" t="s">
        <v>1353</v>
      </c>
      <c r="G139" s="14"/>
      <c r="H139" s="202" t="s">
        <v>1</v>
      </c>
      <c r="I139" s="204"/>
      <c r="J139" s="14"/>
      <c r="K139" s="14"/>
      <c r="L139" s="201"/>
      <c r="M139" s="205"/>
      <c r="N139" s="206"/>
      <c r="O139" s="206"/>
      <c r="P139" s="206"/>
      <c r="Q139" s="206"/>
      <c r="R139" s="206"/>
      <c r="S139" s="206"/>
      <c r="T139" s="207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2" t="s">
        <v>164</v>
      </c>
      <c r="AU139" s="202" t="s">
        <v>84</v>
      </c>
      <c r="AV139" s="14" t="s">
        <v>84</v>
      </c>
      <c r="AW139" s="14" t="s">
        <v>34</v>
      </c>
      <c r="AX139" s="14" t="s">
        <v>77</v>
      </c>
      <c r="AY139" s="202" t="s">
        <v>158</v>
      </c>
    </row>
    <row r="140" s="13" customFormat="1">
      <c r="A140" s="13"/>
      <c r="B140" s="188"/>
      <c r="C140" s="13"/>
      <c r="D140" s="180" t="s">
        <v>164</v>
      </c>
      <c r="E140" s="189" t="s">
        <v>1</v>
      </c>
      <c r="F140" s="190" t="s">
        <v>166</v>
      </c>
      <c r="G140" s="13"/>
      <c r="H140" s="191">
        <v>94.5</v>
      </c>
      <c r="I140" s="192"/>
      <c r="J140" s="13"/>
      <c r="K140" s="13"/>
      <c r="L140" s="188"/>
      <c r="M140" s="193"/>
      <c r="N140" s="194"/>
      <c r="O140" s="194"/>
      <c r="P140" s="194"/>
      <c r="Q140" s="194"/>
      <c r="R140" s="194"/>
      <c r="S140" s="194"/>
      <c r="T140" s="19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9" t="s">
        <v>164</v>
      </c>
      <c r="AU140" s="189" t="s">
        <v>84</v>
      </c>
      <c r="AV140" s="13" t="s">
        <v>163</v>
      </c>
      <c r="AW140" s="13" t="s">
        <v>34</v>
      </c>
      <c r="AX140" s="13" t="s">
        <v>84</v>
      </c>
      <c r="AY140" s="189" t="s">
        <v>158</v>
      </c>
    </row>
    <row r="141" s="2" customFormat="1" ht="16.5" customHeight="1">
      <c r="A141" s="36"/>
      <c r="B141" s="164"/>
      <c r="C141" s="165" t="s">
        <v>200</v>
      </c>
      <c r="D141" s="165" t="s">
        <v>159</v>
      </c>
      <c r="E141" s="166" t="s">
        <v>1426</v>
      </c>
      <c r="F141" s="167" t="s">
        <v>1427</v>
      </c>
      <c r="G141" s="168" t="s">
        <v>252</v>
      </c>
      <c r="H141" s="169">
        <v>60</v>
      </c>
      <c r="I141" s="170"/>
      <c r="J141" s="171">
        <f>ROUND(I141*H141,2)</f>
        <v>0</v>
      </c>
      <c r="K141" s="172"/>
      <c r="L141" s="37"/>
      <c r="M141" s="173" t="s">
        <v>1</v>
      </c>
      <c r="N141" s="174" t="s">
        <v>42</v>
      </c>
      <c r="O141" s="75"/>
      <c r="P141" s="175">
        <f>O141*H141</f>
        <v>0</v>
      </c>
      <c r="Q141" s="175">
        <v>0</v>
      </c>
      <c r="R141" s="175">
        <f>Q141*H141</f>
        <v>0</v>
      </c>
      <c r="S141" s="175">
        <v>0</v>
      </c>
      <c r="T141" s="176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77" t="s">
        <v>163</v>
      </c>
      <c r="AT141" s="177" t="s">
        <v>159</v>
      </c>
      <c r="AU141" s="177" t="s">
        <v>84</v>
      </c>
      <c r="AY141" s="17" t="s">
        <v>158</v>
      </c>
      <c r="BE141" s="178">
        <f>IF(N141="základní",J141,0)</f>
        <v>0</v>
      </c>
      <c r="BF141" s="178">
        <f>IF(N141="snížená",J141,0)</f>
        <v>0</v>
      </c>
      <c r="BG141" s="178">
        <f>IF(N141="zákl. přenesená",J141,0)</f>
        <v>0</v>
      </c>
      <c r="BH141" s="178">
        <f>IF(N141="sníž. přenesená",J141,0)</f>
        <v>0</v>
      </c>
      <c r="BI141" s="178">
        <f>IF(N141="nulová",J141,0)</f>
        <v>0</v>
      </c>
      <c r="BJ141" s="17" t="s">
        <v>84</v>
      </c>
      <c r="BK141" s="178">
        <f>ROUND(I141*H141,2)</f>
        <v>0</v>
      </c>
      <c r="BL141" s="17" t="s">
        <v>163</v>
      </c>
      <c r="BM141" s="177" t="s">
        <v>204</v>
      </c>
    </row>
    <row r="142" s="2" customFormat="1" ht="16.5" customHeight="1">
      <c r="A142" s="36"/>
      <c r="B142" s="164"/>
      <c r="C142" s="165" t="s">
        <v>8</v>
      </c>
      <c r="D142" s="165" t="s">
        <v>159</v>
      </c>
      <c r="E142" s="166" t="s">
        <v>1428</v>
      </c>
      <c r="F142" s="167" t="s">
        <v>1429</v>
      </c>
      <c r="G142" s="168" t="s">
        <v>252</v>
      </c>
      <c r="H142" s="169">
        <v>30</v>
      </c>
      <c r="I142" s="170"/>
      <c r="J142" s="171">
        <f>ROUND(I142*H142,2)</f>
        <v>0</v>
      </c>
      <c r="K142" s="172"/>
      <c r="L142" s="37"/>
      <c r="M142" s="173" t="s">
        <v>1</v>
      </c>
      <c r="N142" s="174" t="s">
        <v>42</v>
      </c>
      <c r="O142" s="75"/>
      <c r="P142" s="175">
        <f>O142*H142</f>
        <v>0</v>
      </c>
      <c r="Q142" s="175">
        <v>0</v>
      </c>
      <c r="R142" s="175">
        <f>Q142*H142</f>
        <v>0</v>
      </c>
      <c r="S142" s="175">
        <v>0</v>
      </c>
      <c r="T142" s="176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77" t="s">
        <v>163</v>
      </c>
      <c r="AT142" s="177" t="s">
        <v>159</v>
      </c>
      <c r="AU142" s="177" t="s">
        <v>84</v>
      </c>
      <c r="AY142" s="17" t="s">
        <v>158</v>
      </c>
      <c r="BE142" s="178">
        <f>IF(N142="základní",J142,0)</f>
        <v>0</v>
      </c>
      <c r="BF142" s="178">
        <f>IF(N142="snížená",J142,0)</f>
        <v>0</v>
      </c>
      <c r="BG142" s="178">
        <f>IF(N142="zákl. přenesená",J142,0)</f>
        <v>0</v>
      </c>
      <c r="BH142" s="178">
        <f>IF(N142="sníž. přenesená",J142,0)</f>
        <v>0</v>
      </c>
      <c r="BI142" s="178">
        <f>IF(N142="nulová",J142,0)</f>
        <v>0</v>
      </c>
      <c r="BJ142" s="17" t="s">
        <v>84</v>
      </c>
      <c r="BK142" s="178">
        <f>ROUND(I142*H142,2)</f>
        <v>0</v>
      </c>
      <c r="BL142" s="17" t="s">
        <v>163</v>
      </c>
      <c r="BM142" s="177" t="s">
        <v>208</v>
      </c>
    </row>
    <row r="143" s="2" customFormat="1" ht="21.75" customHeight="1">
      <c r="A143" s="36"/>
      <c r="B143" s="164"/>
      <c r="C143" s="165" t="s">
        <v>210</v>
      </c>
      <c r="D143" s="165" t="s">
        <v>159</v>
      </c>
      <c r="E143" s="166" t="s">
        <v>1430</v>
      </c>
      <c r="F143" s="167" t="s">
        <v>1431</v>
      </c>
      <c r="G143" s="168" t="s">
        <v>252</v>
      </c>
      <c r="H143" s="169">
        <v>6</v>
      </c>
      <c r="I143" s="170"/>
      <c r="J143" s="171">
        <f>ROUND(I143*H143,2)</f>
        <v>0</v>
      </c>
      <c r="K143" s="172"/>
      <c r="L143" s="37"/>
      <c r="M143" s="173" t="s">
        <v>1</v>
      </c>
      <c r="N143" s="174" t="s">
        <v>42</v>
      </c>
      <c r="O143" s="75"/>
      <c r="P143" s="175">
        <f>O143*H143</f>
        <v>0</v>
      </c>
      <c r="Q143" s="175">
        <v>0</v>
      </c>
      <c r="R143" s="175">
        <f>Q143*H143</f>
        <v>0</v>
      </c>
      <c r="S143" s="175">
        <v>0</v>
      </c>
      <c r="T143" s="176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77" t="s">
        <v>163</v>
      </c>
      <c r="AT143" s="177" t="s">
        <v>159</v>
      </c>
      <c r="AU143" s="177" t="s">
        <v>84</v>
      </c>
      <c r="AY143" s="17" t="s">
        <v>158</v>
      </c>
      <c r="BE143" s="178">
        <f>IF(N143="základní",J143,0)</f>
        <v>0</v>
      </c>
      <c r="BF143" s="178">
        <f>IF(N143="snížená",J143,0)</f>
        <v>0</v>
      </c>
      <c r="BG143" s="178">
        <f>IF(N143="zákl. přenesená",J143,0)</f>
        <v>0</v>
      </c>
      <c r="BH143" s="178">
        <f>IF(N143="sníž. přenesená",J143,0)</f>
        <v>0</v>
      </c>
      <c r="BI143" s="178">
        <f>IF(N143="nulová",J143,0)</f>
        <v>0</v>
      </c>
      <c r="BJ143" s="17" t="s">
        <v>84</v>
      </c>
      <c r="BK143" s="178">
        <f>ROUND(I143*H143,2)</f>
        <v>0</v>
      </c>
      <c r="BL143" s="17" t="s">
        <v>163</v>
      </c>
      <c r="BM143" s="177" t="s">
        <v>213</v>
      </c>
    </row>
    <row r="144" s="2" customFormat="1" ht="16.5" customHeight="1">
      <c r="A144" s="36"/>
      <c r="B144" s="164"/>
      <c r="C144" s="165" t="s">
        <v>188</v>
      </c>
      <c r="D144" s="165" t="s">
        <v>159</v>
      </c>
      <c r="E144" s="166" t="s">
        <v>1432</v>
      </c>
      <c r="F144" s="167" t="s">
        <v>1433</v>
      </c>
      <c r="G144" s="168" t="s">
        <v>252</v>
      </c>
      <c r="H144" s="169">
        <v>2</v>
      </c>
      <c r="I144" s="170"/>
      <c r="J144" s="171">
        <f>ROUND(I144*H144,2)</f>
        <v>0</v>
      </c>
      <c r="K144" s="172"/>
      <c r="L144" s="37"/>
      <c r="M144" s="173" t="s">
        <v>1</v>
      </c>
      <c r="N144" s="174" t="s">
        <v>42</v>
      </c>
      <c r="O144" s="75"/>
      <c r="P144" s="175">
        <f>O144*H144</f>
        <v>0</v>
      </c>
      <c r="Q144" s="175">
        <v>0</v>
      </c>
      <c r="R144" s="175">
        <f>Q144*H144</f>
        <v>0</v>
      </c>
      <c r="S144" s="175">
        <v>0</v>
      </c>
      <c r="T144" s="17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77" t="s">
        <v>163</v>
      </c>
      <c r="AT144" s="177" t="s">
        <v>159</v>
      </c>
      <c r="AU144" s="177" t="s">
        <v>84</v>
      </c>
      <c r="AY144" s="17" t="s">
        <v>158</v>
      </c>
      <c r="BE144" s="178">
        <f>IF(N144="základní",J144,0)</f>
        <v>0</v>
      </c>
      <c r="BF144" s="178">
        <f>IF(N144="snížená",J144,0)</f>
        <v>0</v>
      </c>
      <c r="BG144" s="178">
        <f>IF(N144="zákl. přenesená",J144,0)</f>
        <v>0</v>
      </c>
      <c r="BH144" s="178">
        <f>IF(N144="sníž. přenesená",J144,0)</f>
        <v>0</v>
      </c>
      <c r="BI144" s="178">
        <f>IF(N144="nulová",J144,0)</f>
        <v>0</v>
      </c>
      <c r="BJ144" s="17" t="s">
        <v>84</v>
      </c>
      <c r="BK144" s="178">
        <f>ROUND(I144*H144,2)</f>
        <v>0</v>
      </c>
      <c r="BL144" s="17" t="s">
        <v>163</v>
      </c>
      <c r="BM144" s="177" t="s">
        <v>218</v>
      </c>
    </row>
    <row r="145" s="2" customFormat="1" ht="16.5" customHeight="1">
      <c r="A145" s="36"/>
      <c r="B145" s="164"/>
      <c r="C145" s="165" t="s">
        <v>220</v>
      </c>
      <c r="D145" s="165" t="s">
        <v>159</v>
      </c>
      <c r="E145" s="166" t="s">
        <v>1434</v>
      </c>
      <c r="F145" s="167" t="s">
        <v>1435</v>
      </c>
      <c r="G145" s="168" t="s">
        <v>252</v>
      </c>
      <c r="H145" s="169">
        <v>4</v>
      </c>
      <c r="I145" s="170"/>
      <c r="J145" s="171">
        <f>ROUND(I145*H145,2)</f>
        <v>0</v>
      </c>
      <c r="K145" s="172"/>
      <c r="L145" s="37"/>
      <c r="M145" s="173" t="s">
        <v>1</v>
      </c>
      <c r="N145" s="174" t="s">
        <v>42</v>
      </c>
      <c r="O145" s="75"/>
      <c r="P145" s="175">
        <f>O145*H145</f>
        <v>0</v>
      </c>
      <c r="Q145" s="175">
        <v>0</v>
      </c>
      <c r="R145" s="175">
        <f>Q145*H145</f>
        <v>0</v>
      </c>
      <c r="S145" s="175">
        <v>0</v>
      </c>
      <c r="T145" s="176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77" t="s">
        <v>163</v>
      </c>
      <c r="AT145" s="177" t="s">
        <v>159</v>
      </c>
      <c r="AU145" s="177" t="s">
        <v>84</v>
      </c>
      <c r="AY145" s="17" t="s">
        <v>158</v>
      </c>
      <c r="BE145" s="178">
        <f>IF(N145="základní",J145,0)</f>
        <v>0</v>
      </c>
      <c r="BF145" s="178">
        <f>IF(N145="snížená",J145,0)</f>
        <v>0</v>
      </c>
      <c r="BG145" s="178">
        <f>IF(N145="zákl. přenesená",J145,0)</f>
        <v>0</v>
      </c>
      <c r="BH145" s="178">
        <f>IF(N145="sníž. přenesená",J145,0)</f>
        <v>0</v>
      </c>
      <c r="BI145" s="178">
        <f>IF(N145="nulová",J145,0)</f>
        <v>0</v>
      </c>
      <c r="BJ145" s="17" t="s">
        <v>84</v>
      </c>
      <c r="BK145" s="178">
        <f>ROUND(I145*H145,2)</f>
        <v>0</v>
      </c>
      <c r="BL145" s="17" t="s">
        <v>163</v>
      </c>
      <c r="BM145" s="177" t="s">
        <v>223</v>
      </c>
    </row>
    <row r="146" s="2" customFormat="1" ht="21.75" customHeight="1">
      <c r="A146" s="36"/>
      <c r="B146" s="164"/>
      <c r="C146" s="165" t="s">
        <v>192</v>
      </c>
      <c r="D146" s="165" t="s">
        <v>159</v>
      </c>
      <c r="E146" s="166" t="s">
        <v>1436</v>
      </c>
      <c r="F146" s="167" t="s">
        <v>1437</v>
      </c>
      <c r="G146" s="168" t="s">
        <v>252</v>
      </c>
      <c r="H146" s="169">
        <v>4</v>
      </c>
      <c r="I146" s="170"/>
      <c r="J146" s="171">
        <f>ROUND(I146*H146,2)</f>
        <v>0</v>
      </c>
      <c r="K146" s="172"/>
      <c r="L146" s="37"/>
      <c r="M146" s="173" t="s">
        <v>1</v>
      </c>
      <c r="N146" s="174" t="s">
        <v>42</v>
      </c>
      <c r="O146" s="75"/>
      <c r="P146" s="175">
        <f>O146*H146</f>
        <v>0</v>
      </c>
      <c r="Q146" s="175">
        <v>0</v>
      </c>
      <c r="R146" s="175">
        <f>Q146*H146</f>
        <v>0</v>
      </c>
      <c r="S146" s="175">
        <v>0</v>
      </c>
      <c r="T146" s="17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77" t="s">
        <v>163</v>
      </c>
      <c r="AT146" s="177" t="s">
        <v>159</v>
      </c>
      <c r="AU146" s="177" t="s">
        <v>84</v>
      </c>
      <c r="AY146" s="17" t="s">
        <v>158</v>
      </c>
      <c r="BE146" s="178">
        <f>IF(N146="základní",J146,0)</f>
        <v>0</v>
      </c>
      <c r="BF146" s="178">
        <f>IF(N146="snížená",J146,0)</f>
        <v>0</v>
      </c>
      <c r="BG146" s="178">
        <f>IF(N146="zákl. přenesená",J146,0)</f>
        <v>0</v>
      </c>
      <c r="BH146" s="178">
        <f>IF(N146="sníž. přenesená",J146,0)</f>
        <v>0</v>
      </c>
      <c r="BI146" s="178">
        <f>IF(N146="nulová",J146,0)</f>
        <v>0</v>
      </c>
      <c r="BJ146" s="17" t="s">
        <v>84</v>
      </c>
      <c r="BK146" s="178">
        <f>ROUND(I146*H146,2)</f>
        <v>0</v>
      </c>
      <c r="BL146" s="17" t="s">
        <v>163</v>
      </c>
      <c r="BM146" s="177" t="s">
        <v>228</v>
      </c>
    </row>
    <row r="147" s="2" customFormat="1" ht="16.5" customHeight="1">
      <c r="A147" s="36"/>
      <c r="B147" s="164"/>
      <c r="C147" s="165" t="s">
        <v>230</v>
      </c>
      <c r="D147" s="165" t="s">
        <v>159</v>
      </c>
      <c r="E147" s="166" t="s">
        <v>1438</v>
      </c>
      <c r="F147" s="167" t="s">
        <v>1439</v>
      </c>
      <c r="G147" s="168" t="s">
        <v>252</v>
      </c>
      <c r="H147" s="169">
        <v>4</v>
      </c>
      <c r="I147" s="170"/>
      <c r="J147" s="171">
        <f>ROUND(I147*H147,2)</f>
        <v>0</v>
      </c>
      <c r="K147" s="172"/>
      <c r="L147" s="37"/>
      <c r="M147" s="173" t="s">
        <v>1</v>
      </c>
      <c r="N147" s="174" t="s">
        <v>42</v>
      </c>
      <c r="O147" s="75"/>
      <c r="P147" s="175">
        <f>O147*H147</f>
        <v>0</v>
      </c>
      <c r="Q147" s="175">
        <v>0</v>
      </c>
      <c r="R147" s="175">
        <f>Q147*H147</f>
        <v>0</v>
      </c>
      <c r="S147" s="175">
        <v>0</v>
      </c>
      <c r="T147" s="17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77" t="s">
        <v>163</v>
      </c>
      <c r="AT147" s="177" t="s">
        <v>159</v>
      </c>
      <c r="AU147" s="177" t="s">
        <v>84</v>
      </c>
      <c r="AY147" s="17" t="s">
        <v>158</v>
      </c>
      <c r="BE147" s="178">
        <f>IF(N147="základní",J147,0)</f>
        <v>0</v>
      </c>
      <c r="BF147" s="178">
        <f>IF(N147="snížená",J147,0)</f>
        <v>0</v>
      </c>
      <c r="BG147" s="178">
        <f>IF(N147="zákl. přenesená",J147,0)</f>
        <v>0</v>
      </c>
      <c r="BH147" s="178">
        <f>IF(N147="sníž. přenesená",J147,0)</f>
        <v>0</v>
      </c>
      <c r="BI147" s="178">
        <f>IF(N147="nulová",J147,0)</f>
        <v>0</v>
      </c>
      <c r="BJ147" s="17" t="s">
        <v>84</v>
      </c>
      <c r="BK147" s="178">
        <f>ROUND(I147*H147,2)</f>
        <v>0</v>
      </c>
      <c r="BL147" s="17" t="s">
        <v>163</v>
      </c>
      <c r="BM147" s="177" t="s">
        <v>234</v>
      </c>
    </row>
    <row r="148" s="2" customFormat="1" ht="16.5" customHeight="1">
      <c r="A148" s="36"/>
      <c r="B148" s="164"/>
      <c r="C148" s="165" t="s">
        <v>196</v>
      </c>
      <c r="D148" s="165" t="s">
        <v>159</v>
      </c>
      <c r="E148" s="166" t="s">
        <v>1440</v>
      </c>
      <c r="F148" s="167" t="s">
        <v>1441</v>
      </c>
      <c r="G148" s="168" t="s">
        <v>252</v>
      </c>
      <c r="H148" s="169">
        <v>8</v>
      </c>
      <c r="I148" s="170"/>
      <c r="J148" s="171">
        <f>ROUND(I148*H148,2)</f>
        <v>0</v>
      </c>
      <c r="K148" s="172"/>
      <c r="L148" s="37"/>
      <c r="M148" s="173" t="s">
        <v>1</v>
      </c>
      <c r="N148" s="174" t="s">
        <v>42</v>
      </c>
      <c r="O148" s="75"/>
      <c r="P148" s="175">
        <f>O148*H148</f>
        <v>0</v>
      </c>
      <c r="Q148" s="175">
        <v>0</v>
      </c>
      <c r="R148" s="175">
        <f>Q148*H148</f>
        <v>0</v>
      </c>
      <c r="S148" s="175">
        <v>0</v>
      </c>
      <c r="T148" s="176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77" t="s">
        <v>163</v>
      </c>
      <c r="AT148" s="177" t="s">
        <v>159</v>
      </c>
      <c r="AU148" s="177" t="s">
        <v>84</v>
      </c>
      <c r="AY148" s="17" t="s">
        <v>158</v>
      </c>
      <c r="BE148" s="178">
        <f>IF(N148="základní",J148,0)</f>
        <v>0</v>
      </c>
      <c r="BF148" s="178">
        <f>IF(N148="snížená",J148,0)</f>
        <v>0</v>
      </c>
      <c r="BG148" s="178">
        <f>IF(N148="zákl. přenesená",J148,0)</f>
        <v>0</v>
      </c>
      <c r="BH148" s="178">
        <f>IF(N148="sníž. přenesená",J148,0)</f>
        <v>0</v>
      </c>
      <c r="BI148" s="178">
        <f>IF(N148="nulová",J148,0)</f>
        <v>0</v>
      </c>
      <c r="BJ148" s="17" t="s">
        <v>84</v>
      </c>
      <c r="BK148" s="178">
        <f>ROUND(I148*H148,2)</f>
        <v>0</v>
      </c>
      <c r="BL148" s="17" t="s">
        <v>163</v>
      </c>
      <c r="BM148" s="177" t="s">
        <v>238</v>
      </c>
    </row>
    <row r="149" s="2" customFormat="1" ht="16.5" customHeight="1">
      <c r="A149" s="36"/>
      <c r="B149" s="164"/>
      <c r="C149" s="165" t="s">
        <v>240</v>
      </c>
      <c r="D149" s="165" t="s">
        <v>159</v>
      </c>
      <c r="E149" s="166" t="s">
        <v>1442</v>
      </c>
      <c r="F149" s="167" t="s">
        <v>1443</v>
      </c>
      <c r="G149" s="168" t="s">
        <v>252</v>
      </c>
      <c r="H149" s="169">
        <v>4</v>
      </c>
      <c r="I149" s="170"/>
      <c r="J149" s="171">
        <f>ROUND(I149*H149,2)</f>
        <v>0</v>
      </c>
      <c r="K149" s="172"/>
      <c r="L149" s="37"/>
      <c r="M149" s="173" t="s">
        <v>1</v>
      </c>
      <c r="N149" s="174" t="s">
        <v>42</v>
      </c>
      <c r="O149" s="75"/>
      <c r="P149" s="175">
        <f>O149*H149</f>
        <v>0</v>
      </c>
      <c r="Q149" s="175">
        <v>0</v>
      </c>
      <c r="R149" s="175">
        <f>Q149*H149</f>
        <v>0</v>
      </c>
      <c r="S149" s="175">
        <v>0</v>
      </c>
      <c r="T149" s="176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77" t="s">
        <v>163</v>
      </c>
      <c r="AT149" s="177" t="s">
        <v>159</v>
      </c>
      <c r="AU149" s="177" t="s">
        <v>84</v>
      </c>
      <c r="AY149" s="17" t="s">
        <v>158</v>
      </c>
      <c r="BE149" s="178">
        <f>IF(N149="základní",J149,0)</f>
        <v>0</v>
      </c>
      <c r="BF149" s="178">
        <f>IF(N149="snížená",J149,0)</f>
        <v>0</v>
      </c>
      <c r="BG149" s="178">
        <f>IF(N149="zákl. přenesená",J149,0)</f>
        <v>0</v>
      </c>
      <c r="BH149" s="178">
        <f>IF(N149="sníž. přenesená",J149,0)</f>
        <v>0</v>
      </c>
      <c r="BI149" s="178">
        <f>IF(N149="nulová",J149,0)</f>
        <v>0</v>
      </c>
      <c r="BJ149" s="17" t="s">
        <v>84</v>
      </c>
      <c r="BK149" s="178">
        <f>ROUND(I149*H149,2)</f>
        <v>0</v>
      </c>
      <c r="BL149" s="17" t="s">
        <v>163</v>
      </c>
      <c r="BM149" s="177" t="s">
        <v>243</v>
      </c>
    </row>
    <row r="150" s="2" customFormat="1" ht="16.5" customHeight="1">
      <c r="A150" s="36"/>
      <c r="B150" s="164"/>
      <c r="C150" s="165" t="s">
        <v>199</v>
      </c>
      <c r="D150" s="165" t="s">
        <v>159</v>
      </c>
      <c r="E150" s="166" t="s">
        <v>1444</v>
      </c>
      <c r="F150" s="167" t="s">
        <v>1445</v>
      </c>
      <c r="G150" s="168" t="s">
        <v>252</v>
      </c>
      <c r="H150" s="169">
        <v>4</v>
      </c>
      <c r="I150" s="170"/>
      <c r="J150" s="171">
        <f>ROUND(I150*H150,2)</f>
        <v>0</v>
      </c>
      <c r="K150" s="172"/>
      <c r="L150" s="37"/>
      <c r="M150" s="173" t="s">
        <v>1</v>
      </c>
      <c r="N150" s="174" t="s">
        <v>42</v>
      </c>
      <c r="O150" s="75"/>
      <c r="P150" s="175">
        <f>O150*H150</f>
        <v>0</v>
      </c>
      <c r="Q150" s="175">
        <v>0</v>
      </c>
      <c r="R150" s="175">
        <f>Q150*H150</f>
        <v>0</v>
      </c>
      <c r="S150" s="175">
        <v>0</v>
      </c>
      <c r="T150" s="176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77" t="s">
        <v>163</v>
      </c>
      <c r="AT150" s="177" t="s">
        <v>159</v>
      </c>
      <c r="AU150" s="177" t="s">
        <v>84</v>
      </c>
      <c r="AY150" s="17" t="s">
        <v>158</v>
      </c>
      <c r="BE150" s="178">
        <f>IF(N150="základní",J150,0)</f>
        <v>0</v>
      </c>
      <c r="BF150" s="178">
        <f>IF(N150="snížená",J150,0)</f>
        <v>0</v>
      </c>
      <c r="BG150" s="178">
        <f>IF(N150="zákl. přenesená",J150,0)</f>
        <v>0</v>
      </c>
      <c r="BH150" s="178">
        <f>IF(N150="sníž. přenesená",J150,0)</f>
        <v>0</v>
      </c>
      <c r="BI150" s="178">
        <f>IF(N150="nulová",J150,0)</f>
        <v>0</v>
      </c>
      <c r="BJ150" s="17" t="s">
        <v>84</v>
      </c>
      <c r="BK150" s="178">
        <f>ROUND(I150*H150,2)</f>
        <v>0</v>
      </c>
      <c r="BL150" s="17" t="s">
        <v>163</v>
      </c>
      <c r="BM150" s="177" t="s">
        <v>248</v>
      </c>
    </row>
    <row r="151" s="2" customFormat="1" ht="21.75" customHeight="1">
      <c r="A151" s="36"/>
      <c r="B151" s="164"/>
      <c r="C151" s="165" t="s">
        <v>7</v>
      </c>
      <c r="D151" s="165" t="s">
        <v>159</v>
      </c>
      <c r="E151" s="166" t="s">
        <v>1446</v>
      </c>
      <c r="F151" s="167" t="s">
        <v>1447</v>
      </c>
      <c r="G151" s="168" t="s">
        <v>252</v>
      </c>
      <c r="H151" s="169">
        <v>42</v>
      </c>
      <c r="I151" s="170"/>
      <c r="J151" s="171">
        <f>ROUND(I151*H151,2)</f>
        <v>0</v>
      </c>
      <c r="K151" s="172"/>
      <c r="L151" s="37"/>
      <c r="M151" s="173" t="s">
        <v>1</v>
      </c>
      <c r="N151" s="174" t="s">
        <v>42</v>
      </c>
      <c r="O151" s="75"/>
      <c r="P151" s="175">
        <f>O151*H151</f>
        <v>0</v>
      </c>
      <c r="Q151" s="175">
        <v>0</v>
      </c>
      <c r="R151" s="175">
        <f>Q151*H151</f>
        <v>0</v>
      </c>
      <c r="S151" s="175">
        <v>0</v>
      </c>
      <c r="T151" s="17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77" t="s">
        <v>163</v>
      </c>
      <c r="AT151" s="177" t="s">
        <v>159</v>
      </c>
      <c r="AU151" s="177" t="s">
        <v>84</v>
      </c>
      <c r="AY151" s="17" t="s">
        <v>158</v>
      </c>
      <c r="BE151" s="178">
        <f>IF(N151="základní",J151,0)</f>
        <v>0</v>
      </c>
      <c r="BF151" s="178">
        <f>IF(N151="snížená",J151,0)</f>
        <v>0</v>
      </c>
      <c r="BG151" s="178">
        <f>IF(N151="zákl. přenesená",J151,0)</f>
        <v>0</v>
      </c>
      <c r="BH151" s="178">
        <f>IF(N151="sníž. přenesená",J151,0)</f>
        <v>0</v>
      </c>
      <c r="BI151" s="178">
        <f>IF(N151="nulová",J151,0)</f>
        <v>0</v>
      </c>
      <c r="BJ151" s="17" t="s">
        <v>84</v>
      </c>
      <c r="BK151" s="178">
        <f>ROUND(I151*H151,2)</f>
        <v>0</v>
      </c>
      <c r="BL151" s="17" t="s">
        <v>163</v>
      </c>
      <c r="BM151" s="177" t="s">
        <v>253</v>
      </c>
    </row>
    <row r="152" s="2" customFormat="1" ht="16.5" customHeight="1">
      <c r="A152" s="36"/>
      <c r="B152" s="164"/>
      <c r="C152" s="165" t="s">
        <v>204</v>
      </c>
      <c r="D152" s="165" t="s">
        <v>159</v>
      </c>
      <c r="E152" s="166" t="s">
        <v>1448</v>
      </c>
      <c r="F152" s="167" t="s">
        <v>1449</v>
      </c>
      <c r="G152" s="168" t="s">
        <v>252</v>
      </c>
      <c r="H152" s="169">
        <v>36</v>
      </c>
      <c r="I152" s="170"/>
      <c r="J152" s="171">
        <f>ROUND(I152*H152,2)</f>
        <v>0</v>
      </c>
      <c r="K152" s="172"/>
      <c r="L152" s="37"/>
      <c r="M152" s="173" t="s">
        <v>1</v>
      </c>
      <c r="N152" s="174" t="s">
        <v>42</v>
      </c>
      <c r="O152" s="75"/>
      <c r="P152" s="175">
        <f>O152*H152</f>
        <v>0</v>
      </c>
      <c r="Q152" s="175">
        <v>0</v>
      </c>
      <c r="R152" s="175">
        <f>Q152*H152</f>
        <v>0</v>
      </c>
      <c r="S152" s="175">
        <v>0</v>
      </c>
      <c r="T152" s="176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77" t="s">
        <v>163</v>
      </c>
      <c r="AT152" s="177" t="s">
        <v>159</v>
      </c>
      <c r="AU152" s="177" t="s">
        <v>84</v>
      </c>
      <c r="AY152" s="17" t="s">
        <v>158</v>
      </c>
      <c r="BE152" s="178">
        <f>IF(N152="základní",J152,0)</f>
        <v>0</v>
      </c>
      <c r="BF152" s="178">
        <f>IF(N152="snížená",J152,0)</f>
        <v>0</v>
      </c>
      <c r="BG152" s="178">
        <f>IF(N152="zákl. přenesená",J152,0)</f>
        <v>0</v>
      </c>
      <c r="BH152" s="178">
        <f>IF(N152="sníž. přenesená",J152,0)</f>
        <v>0</v>
      </c>
      <c r="BI152" s="178">
        <f>IF(N152="nulová",J152,0)</f>
        <v>0</v>
      </c>
      <c r="BJ152" s="17" t="s">
        <v>84</v>
      </c>
      <c r="BK152" s="178">
        <f>ROUND(I152*H152,2)</f>
        <v>0</v>
      </c>
      <c r="BL152" s="17" t="s">
        <v>163</v>
      </c>
      <c r="BM152" s="177" t="s">
        <v>258</v>
      </c>
    </row>
    <row r="153" s="2" customFormat="1" ht="16.5" customHeight="1">
      <c r="A153" s="36"/>
      <c r="B153" s="164"/>
      <c r="C153" s="165" t="s">
        <v>260</v>
      </c>
      <c r="D153" s="165" t="s">
        <v>159</v>
      </c>
      <c r="E153" s="166" t="s">
        <v>1450</v>
      </c>
      <c r="F153" s="167" t="s">
        <v>1451</v>
      </c>
      <c r="G153" s="168" t="s">
        <v>252</v>
      </c>
      <c r="H153" s="169">
        <v>2</v>
      </c>
      <c r="I153" s="170"/>
      <c r="J153" s="171">
        <f>ROUND(I153*H153,2)</f>
        <v>0</v>
      </c>
      <c r="K153" s="172"/>
      <c r="L153" s="37"/>
      <c r="M153" s="173" t="s">
        <v>1</v>
      </c>
      <c r="N153" s="174" t="s">
        <v>42</v>
      </c>
      <c r="O153" s="75"/>
      <c r="P153" s="175">
        <f>O153*H153</f>
        <v>0</v>
      </c>
      <c r="Q153" s="175">
        <v>0</v>
      </c>
      <c r="R153" s="175">
        <f>Q153*H153</f>
        <v>0</v>
      </c>
      <c r="S153" s="175">
        <v>0</v>
      </c>
      <c r="T153" s="176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77" t="s">
        <v>163</v>
      </c>
      <c r="AT153" s="177" t="s">
        <v>159</v>
      </c>
      <c r="AU153" s="177" t="s">
        <v>84</v>
      </c>
      <c r="AY153" s="17" t="s">
        <v>158</v>
      </c>
      <c r="BE153" s="178">
        <f>IF(N153="základní",J153,0)</f>
        <v>0</v>
      </c>
      <c r="BF153" s="178">
        <f>IF(N153="snížená",J153,0)</f>
        <v>0</v>
      </c>
      <c r="BG153" s="178">
        <f>IF(N153="zákl. přenesená",J153,0)</f>
        <v>0</v>
      </c>
      <c r="BH153" s="178">
        <f>IF(N153="sníž. přenesená",J153,0)</f>
        <v>0</v>
      </c>
      <c r="BI153" s="178">
        <f>IF(N153="nulová",J153,0)</f>
        <v>0</v>
      </c>
      <c r="BJ153" s="17" t="s">
        <v>84</v>
      </c>
      <c r="BK153" s="178">
        <f>ROUND(I153*H153,2)</f>
        <v>0</v>
      </c>
      <c r="BL153" s="17" t="s">
        <v>163</v>
      </c>
      <c r="BM153" s="177" t="s">
        <v>263</v>
      </c>
    </row>
    <row r="154" s="2" customFormat="1" ht="16.5" customHeight="1">
      <c r="A154" s="36"/>
      <c r="B154" s="164"/>
      <c r="C154" s="165" t="s">
        <v>208</v>
      </c>
      <c r="D154" s="165" t="s">
        <v>159</v>
      </c>
      <c r="E154" s="166" t="s">
        <v>1452</v>
      </c>
      <c r="F154" s="167" t="s">
        <v>1453</v>
      </c>
      <c r="G154" s="168" t="s">
        <v>252</v>
      </c>
      <c r="H154" s="169">
        <v>4</v>
      </c>
      <c r="I154" s="170"/>
      <c r="J154" s="171">
        <f>ROUND(I154*H154,2)</f>
        <v>0</v>
      </c>
      <c r="K154" s="172"/>
      <c r="L154" s="37"/>
      <c r="M154" s="173" t="s">
        <v>1</v>
      </c>
      <c r="N154" s="174" t="s">
        <v>42</v>
      </c>
      <c r="O154" s="75"/>
      <c r="P154" s="175">
        <f>O154*H154</f>
        <v>0</v>
      </c>
      <c r="Q154" s="175">
        <v>0</v>
      </c>
      <c r="R154" s="175">
        <f>Q154*H154</f>
        <v>0</v>
      </c>
      <c r="S154" s="175">
        <v>0</v>
      </c>
      <c r="T154" s="17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77" t="s">
        <v>163</v>
      </c>
      <c r="AT154" s="177" t="s">
        <v>159</v>
      </c>
      <c r="AU154" s="177" t="s">
        <v>84</v>
      </c>
      <c r="AY154" s="17" t="s">
        <v>158</v>
      </c>
      <c r="BE154" s="178">
        <f>IF(N154="základní",J154,0)</f>
        <v>0</v>
      </c>
      <c r="BF154" s="178">
        <f>IF(N154="snížená",J154,0)</f>
        <v>0</v>
      </c>
      <c r="BG154" s="178">
        <f>IF(N154="zákl. přenesená",J154,0)</f>
        <v>0</v>
      </c>
      <c r="BH154" s="178">
        <f>IF(N154="sníž. přenesená",J154,0)</f>
        <v>0</v>
      </c>
      <c r="BI154" s="178">
        <f>IF(N154="nulová",J154,0)</f>
        <v>0</v>
      </c>
      <c r="BJ154" s="17" t="s">
        <v>84</v>
      </c>
      <c r="BK154" s="178">
        <f>ROUND(I154*H154,2)</f>
        <v>0</v>
      </c>
      <c r="BL154" s="17" t="s">
        <v>163</v>
      </c>
      <c r="BM154" s="177" t="s">
        <v>266</v>
      </c>
    </row>
    <row r="155" s="2" customFormat="1" ht="21.75" customHeight="1">
      <c r="A155" s="36"/>
      <c r="B155" s="164"/>
      <c r="C155" s="165" t="s">
        <v>268</v>
      </c>
      <c r="D155" s="165" t="s">
        <v>159</v>
      </c>
      <c r="E155" s="166" t="s">
        <v>1454</v>
      </c>
      <c r="F155" s="167" t="s">
        <v>1455</v>
      </c>
      <c r="G155" s="168" t="s">
        <v>252</v>
      </c>
      <c r="H155" s="169">
        <v>6</v>
      </c>
      <c r="I155" s="170"/>
      <c r="J155" s="171">
        <f>ROUND(I155*H155,2)</f>
        <v>0</v>
      </c>
      <c r="K155" s="172"/>
      <c r="L155" s="37"/>
      <c r="M155" s="173" t="s">
        <v>1</v>
      </c>
      <c r="N155" s="174" t="s">
        <v>42</v>
      </c>
      <c r="O155" s="75"/>
      <c r="P155" s="175">
        <f>O155*H155</f>
        <v>0</v>
      </c>
      <c r="Q155" s="175">
        <v>0</v>
      </c>
      <c r="R155" s="175">
        <f>Q155*H155</f>
        <v>0</v>
      </c>
      <c r="S155" s="175">
        <v>0</v>
      </c>
      <c r="T155" s="17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77" t="s">
        <v>163</v>
      </c>
      <c r="AT155" s="177" t="s">
        <v>159</v>
      </c>
      <c r="AU155" s="177" t="s">
        <v>84</v>
      </c>
      <c r="AY155" s="17" t="s">
        <v>158</v>
      </c>
      <c r="BE155" s="178">
        <f>IF(N155="základní",J155,0)</f>
        <v>0</v>
      </c>
      <c r="BF155" s="178">
        <f>IF(N155="snížená",J155,0)</f>
        <v>0</v>
      </c>
      <c r="BG155" s="178">
        <f>IF(N155="zákl. přenesená",J155,0)</f>
        <v>0</v>
      </c>
      <c r="BH155" s="178">
        <f>IF(N155="sníž. přenesená",J155,0)</f>
        <v>0</v>
      </c>
      <c r="BI155" s="178">
        <f>IF(N155="nulová",J155,0)</f>
        <v>0</v>
      </c>
      <c r="BJ155" s="17" t="s">
        <v>84</v>
      </c>
      <c r="BK155" s="178">
        <f>ROUND(I155*H155,2)</f>
        <v>0</v>
      </c>
      <c r="BL155" s="17" t="s">
        <v>163</v>
      </c>
      <c r="BM155" s="177" t="s">
        <v>271</v>
      </c>
    </row>
    <row r="156" s="2" customFormat="1" ht="16.5" customHeight="1">
      <c r="A156" s="36"/>
      <c r="B156" s="164"/>
      <c r="C156" s="165" t="s">
        <v>213</v>
      </c>
      <c r="D156" s="165" t="s">
        <v>159</v>
      </c>
      <c r="E156" s="166" t="s">
        <v>1456</v>
      </c>
      <c r="F156" s="167" t="s">
        <v>1457</v>
      </c>
      <c r="G156" s="168" t="s">
        <v>252</v>
      </c>
      <c r="H156" s="169">
        <v>6</v>
      </c>
      <c r="I156" s="170"/>
      <c r="J156" s="171">
        <f>ROUND(I156*H156,2)</f>
        <v>0</v>
      </c>
      <c r="K156" s="172"/>
      <c r="L156" s="37"/>
      <c r="M156" s="173" t="s">
        <v>1</v>
      </c>
      <c r="N156" s="174" t="s">
        <v>42</v>
      </c>
      <c r="O156" s="75"/>
      <c r="P156" s="175">
        <f>O156*H156</f>
        <v>0</v>
      </c>
      <c r="Q156" s="175">
        <v>0</v>
      </c>
      <c r="R156" s="175">
        <f>Q156*H156</f>
        <v>0</v>
      </c>
      <c r="S156" s="175">
        <v>0</v>
      </c>
      <c r="T156" s="176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77" t="s">
        <v>163</v>
      </c>
      <c r="AT156" s="177" t="s">
        <v>159</v>
      </c>
      <c r="AU156" s="177" t="s">
        <v>84</v>
      </c>
      <c r="AY156" s="17" t="s">
        <v>158</v>
      </c>
      <c r="BE156" s="178">
        <f>IF(N156="základní",J156,0)</f>
        <v>0</v>
      </c>
      <c r="BF156" s="178">
        <f>IF(N156="snížená",J156,0)</f>
        <v>0</v>
      </c>
      <c r="BG156" s="178">
        <f>IF(N156="zákl. přenesená",J156,0)</f>
        <v>0</v>
      </c>
      <c r="BH156" s="178">
        <f>IF(N156="sníž. přenesená",J156,0)</f>
        <v>0</v>
      </c>
      <c r="BI156" s="178">
        <f>IF(N156="nulová",J156,0)</f>
        <v>0</v>
      </c>
      <c r="BJ156" s="17" t="s">
        <v>84</v>
      </c>
      <c r="BK156" s="178">
        <f>ROUND(I156*H156,2)</f>
        <v>0</v>
      </c>
      <c r="BL156" s="17" t="s">
        <v>163</v>
      </c>
      <c r="BM156" s="177" t="s">
        <v>277</v>
      </c>
    </row>
    <row r="157" s="2" customFormat="1" ht="24.15" customHeight="1">
      <c r="A157" s="36"/>
      <c r="B157" s="164"/>
      <c r="C157" s="165" t="s">
        <v>279</v>
      </c>
      <c r="D157" s="165" t="s">
        <v>159</v>
      </c>
      <c r="E157" s="166" t="s">
        <v>1458</v>
      </c>
      <c r="F157" s="167" t="s">
        <v>1459</v>
      </c>
      <c r="G157" s="168" t="s">
        <v>252</v>
      </c>
      <c r="H157" s="169">
        <v>1</v>
      </c>
      <c r="I157" s="170"/>
      <c r="J157" s="171">
        <f>ROUND(I157*H157,2)</f>
        <v>0</v>
      </c>
      <c r="K157" s="172"/>
      <c r="L157" s="37"/>
      <c r="M157" s="173" t="s">
        <v>1</v>
      </c>
      <c r="N157" s="174" t="s">
        <v>42</v>
      </c>
      <c r="O157" s="75"/>
      <c r="P157" s="175">
        <f>O157*H157</f>
        <v>0</v>
      </c>
      <c r="Q157" s="175">
        <v>0</v>
      </c>
      <c r="R157" s="175">
        <f>Q157*H157</f>
        <v>0</v>
      </c>
      <c r="S157" s="175">
        <v>0</v>
      </c>
      <c r="T157" s="176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77" t="s">
        <v>163</v>
      </c>
      <c r="AT157" s="177" t="s">
        <v>159</v>
      </c>
      <c r="AU157" s="177" t="s">
        <v>84</v>
      </c>
      <c r="AY157" s="17" t="s">
        <v>158</v>
      </c>
      <c r="BE157" s="178">
        <f>IF(N157="základní",J157,0)</f>
        <v>0</v>
      </c>
      <c r="BF157" s="178">
        <f>IF(N157="snížená",J157,0)</f>
        <v>0</v>
      </c>
      <c r="BG157" s="178">
        <f>IF(N157="zákl. přenesená",J157,0)</f>
        <v>0</v>
      </c>
      <c r="BH157" s="178">
        <f>IF(N157="sníž. přenesená",J157,0)</f>
        <v>0</v>
      </c>
      <c r="BI157" s="178">
        <f>IF(N157="nulová",J157,0)</f>
        <v>0</v>
      </c>
      <c r="BJ157" s="17" t="s">
        <v>84</v>
      </c>
      <c r="BK157" s="178">
        <f>ROUND(I157*H157,2)</f>
        <v>0</v>
      </c>
      <c r="BL157" s="17" t="s">
        <v>163</v>
      </c>
      <c r="BM157" s="177" t="s">
        <v>282</v>
      </c>
    </row>
    <row r="158" s="2" customFormat="1" ht="24.15" customHeight="1">
      <c r="A158" s="36"/>
      <c r="B158" s="164"/>
      <c r="C158" s="165" t="s">
        <v>218</v>
      </c>
      <c r="D158" s="165" t="s">
        <v>159</v>
      </c>
      <c r="E158" s="166" t="s">
        <v>1460</v>
      </c>
      <c r="F158" s="167" t="s">
        <v>1461</v>
      </c>
      <c r="G158" s="168" t="s">
        <v>252</v>
      </c>
      <c r="H158" s="169">
        <v>1</v>
      </c>
      <c r="I158" s="170"/>
      <c r="J158" s="171">
        <f>ROUND(I158*H158,2)</f>
        <v>0</v>
      </c>
      <c r="K158" s="172"/>
      <c r="L158" s="37"/>
      <c r="M158" s="173" t="s">
        <v>1</v>
      </c>
      <c r="N158" s="174" t="s">
        <v>42</v>
      </c>
      <c r="O158" s="75"/>
      <c r="P158" s="175">
        <f>O158*H158</f>
        <v>0</v>
      </c>
      <c r="Q158" s="175">
        <v>0</v>
      </c>
      <c r="R158" s="175">
        <f>Q158*H158</f>
        <v>0</v>
      </c>
      <c r="S158" s="175">
        <v>0</v>
      </c>
      <c r="T158" s="17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77" t="s">
        <v>163</v>
      </c>
      <c r="AT158" s="177" t="s">
        <v>159</v>
      </c>
      <c r="AU158" s="177" t="s">
        <v>84</v>
      </c>
      <c r="AY158" s="17" t="s">
        <v>158</v>
      </c>
      <c r="BE158" s="178">
        <f>IF(N158="základní",J158,0)</f>
        <v>0</v>
      </c>
      <c r="BF158" s="178">
        <f>IF(N158="snížená",J158,0)</f>
        <v>0</v>
      </c>
      <c r="BG158" s="178">
        <f>IF(N158="zákl. přenesená",J158,0)</f>
        <v>0</v>
      </c>
      <c r="BH158" s="178">
        <f>IF(N158="sníž. přenesená",J158,0)</f>
        <v>0</v>
      </c>
      <c r="BI158" s="178">
        <f>IF(N158="nulová",J158,0)</f>
        <v>0</v>
      </c>
      <c r="BJ158" s="17" t="s">
        <v>84</v>
      </c>
      <c r="BK158" s="178">
        <f>ROUND(I158*H158,2)</f>
        <v>0</v>
      </c>
      <c r="BL158" s="17" t="s">
        <v>163</v>
      </c>
      <c r="BM158" s="177" t="s">
        <v>288</v>
      </c>
    </row>
    <row r="159" s="2" customFormat="1" ht="24.15" customHeight="1">
      <c r="A159" s="36"/>
      <c r="B159" s="164"/>
      <c r="C159" s="165" t="s">
        <v>290</v>
      </c>
      <c r="D159" s="165" t="s">
        <v>159</v>
      </c>
      <c r="E159" s="166" t="s">
        <v>1462</v>
      </c>
      <c r="F159" s="167" t="s">
        <v>1463</v>
      </c>
      <c r="G159" s="168" t="s">
        <v>252</v>
      </c>
      <c r="H159" s="169">
        <v>1</v>
      </c>
      <c r="I159" s="170"/>
      <c r="J159" s="171">
        <f>ROUND(I159*H159,2)</f>
        <v>0</v>
      </c>
      <c r="K159" s="172"/>
      <c r="L159" s="37"/>
      <c r="M159" s="173" t="s">
        <v>1</v>
      </c>
      <c r="N159" s="174" t="s">
        <v>42</v>
      </c>
      <c r="O159" s="75"/>
      <c r="P159" s="175">
        <f>O159*H159</f>
        <v>0</v>
      </c>
      <c r="Q159" s="175">
        <v>0</v>
      </c>
      <c r="R159" s="175">
        <f>Q159*H159</f>
        <v>0</v>
      </c>
      <c r="S159" s="175">
        <v>0</v>
      </c>
      <c r="T159" s="176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77" t="s">
        <v>163</v>
      </c>
      <c r="AT159" s="177" t="s">
        <v>159</v>
      </c>
      <c r="AU159" s="177" t="s">
        <v>84</v>
      </c>
      <c r="AY159" s="17" t="s">
        <v>158</v>
      </c>
      <c r="BE159" s="178">
        <f>IF(N159="základní",J159,0)</f>
        <v>0</v>
      </c>
      <c r="BF159" s="178">
        <f>IF(N159="snížená",J159,0)</f>
        <v>0</v>
      </c>
      <c r="BG159" s="178">
        <f>IF(N159="zákl. přenesená",J159,0)</f>
        <v>0</v>
      </c>
      <c r="BH159" s="178">
        <f>IF(N159="sníž. přenesená",J159,0)</f>
        <v>0</v>
      </c>
      <c r="BI159" s="178">
        <f>IF(N159="nulová",J159,0)</f>
        <v>0</v>
      </c>
      <c r="BJ159" s="17" t="s">
        <v>84</v>
      </c>
      <c r="BK159" s="178">
        <f>ROUND(I159*H159,2)</f>
        <v>0</v>
      </c>
      <c r="BL159" s="17" t="s">
        <v>163</v>
      </c>
      <c r="BM159" s="177" t="s">
        <v>293</v>
      </c>
    </row>
    <row r="160" s="2" customFormat="1" ht="16.5" customHeight="1">
      <c r="A160" s="36"/>
      <c r="B160" s="164"/>
      <c r="C160" s="165" t="s">
        <v>223</v>
      </c>
      <c r="D160" s="165" t="s">
        <v>159</v>
      </c>
      <c r="E160" s="166" t="s">
        <v>1464</v>
      </c>
      <c r="F160" s="167" t="s">
        <v>1465</v>
      </c>
      <c r="G160" s="168" t="s">
        <v>252</v>
      </c>
      <c r="H160" s="169">
        <v>1</v>
      </c>
      <c r="I160" s="170"/>
      <c r="J160" s="171">
        <f>ROUND(I160*H160,2)</f>
        <v>0</v>
      </c>
      <c r="K160" s="172"/>
      <c r="L160" s="37"/>
      <c r="M160" s="173" t="s">
        <v>1</v>
      </c>
      <c r="N160" s="174" t="s">
        <v>42</v>
      </c>
      <c r="O160" s="75"/>
      <c r="P160" s="175">
        <f>O160*H160</f>
        <v>0</v>
      </c>
      <c r="Q160" s="175">
        <v>0</v>
      </c>
      <c r="R160" s="175">
        <f>Q160*H160</f>
        <v>0</v>
      </c>
      <c r="S160" s="175">
        <v>0</v>
      </c>
      <c r="T160" s="176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77" t="s">
        <v>163</v>
      </c>
      <c r="AT160" s="177" t="s">
        <v>159</v>
      </c>
      <c r="AU160" s="177" t="s">
        <v>84</v>
      </c>
      <c r="AY160" s="17" t="s">
        <v>158</v>
      </c>
      <c r="BE160" s="178">
        <f>IF(N160="základní",J160,0)</f>
        <v>0</v>
      </c>
      <c r="BF160" s="178">
        <f>IF(N160="snížená",J160,0)</f>
        <v>0</v>
      </c>
      <c r="BG160" s="178">
        <f>IF(N160="zákl. přenesená",J160,0)</f>
        <v>0</v>
      </c>
      <c r="BH160" s="178">
        <f>IF(N160="sníž. přenesená",J160,0)</f>
        <v>0</v>
      </c>
      <c r="BI160" s="178">
        <f>IF(N160="nulová",J160,0)</f>
        <v>0</v>
      </c>
      <c r="BJ160" s="17" t="s">
        <v>84</v>
      </c>
      <c r="BK160" s="178">
        <f>ROUND(I160*H160,2)</f>
        <v>0</v>
      </c>
      <c r="BL160" s="17" t="s">
        <v>163</v>
      </c>
      <c r="BM160" s="177" t="s">
        <v>296</v>
      </c>
    </row>
    <row r="161" s="2" customFormat="1" ht="16.5" customHeight="1">
      <c r="A161" s="36"/>
      <c r="B161" s="164"/>
      <c r="C161" s="165" t="s">
        <v>300</v>
      </c>
      <c r="D161" s="165" t="s">
        <v>159</v>
      </c>
      <c r="E161" s="166" t="s">
        <v>1466</v>
      </c>
      <c r="F161" s="167" t="s">
        <v>1467</v>
      </c>
      <c r="G161" s="168" t="s">
        <v>252</v>
      </c>
      <c r="H161" s="169">
        <v>1</v>
      </c>
      <c r="I161" s="170"/>
      <c r="J161" s="171">
        <f>ROUND(I161*H161,2)</f>
        <v>0</v>
      </c>
      <c r="K161" s="172"/>
      <c r="L161" s="37"/>
      <c r="M161" s="173" t="s">
        <v>1</v>
      </c>
      <c r="N161" s="174" t="s">
        <v>42</v>
      </c>
      <c r="O161" s="75"/>
      <c r="P161" s="175">
        <f>O161*H161</f>
        <v>0</v>
      </c>
      <c r="Q161" s="175">
        <v>0</v>
      </c>
      <c r="R161" s="175">
        <f>Q161*H161</f>
        <v>0</v>
      </c>
      <c r="S161" s="175">
        <v>0</v>
      </c>
      <c r="T161" s="17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77" t="s">
        <v>163</v>
      </c>
      <c r="AT161" s="177" t="s">
        <v>159</v>
      </c>
      <c r="AU161" s="177" t="s">
        <v>84</v>
      </c>
      <c r="AY161" s="17" t="s">
        <v>158</v>
      </c>
      <c r="BE161" s="178">
        <f>IF(N161="základní",J161,0)</f>
        <v>0</v>
      </c>
      <c r="BF161" s="178">
        <f>IF(N161="snížená",J161,0)</f>
        <v>0</v>
      </c>
      <c r="BG161" s="178">
        <f>IF(N161="zákl. přenesená",J161,0)</f>
        <v>0</v>
      </c>
      <c r="BH161" s="178">
        <f>IF(N161="sníž. přenesená",J161,0)</f>
        <v>0</v>
      </c>
      <c r="BI161" s="178">
        <f>IF(N161="nulová",J161,0)</f>
        <v>0</v>
      </c>
      <c r="BJ161" s="17" t="s">
        <v>84</v>
      </c>
      <c r="BK161" s="178">
        <f>ROUND(I161*H161,2)</f>
        <v>0</v>
      </c>
      <c r="BL161" s="17" t="s">
        <v>163</v>
      </c>
      <c r="BM161" s="177" t="s">
        <v>273</v>
      </c>
    </row>
    <row r="162" s="2" customFormat="1" ht="21.75" customHeight="1">
      <c r="A162" s="36"/>
      <c r="B162" s="164"/>
      <c r="C162" s="165" t="s">
        <v>228</v>
      </c>
      <c r="D162" s="165" t="s">
        <v>159</v>
      </c>
      <c r="E162" s="166" t="s">
        <v>1468</v>
      </c>
      <c r="F162" s="167" t="s">
        <v>1469</v>
      </c>
      <c r="G162" s="168" t="s">
        <v>247</v>
      </c>
      <c r="H162" s="169">
        <v>400</v>
      </c>
      <c r="I162" s="170"/>
      <c r="J162" s="171">
        <f>ROUND(I162*H162,2)</f>
        <v>0</v>
      </c>
      <c r="K162" s="172"/>
      <c r="L162" s="37"/>
      <c r="M162" s="173" t="s">
        <v>1</v>
      </c>
      <c r="N162" s="174" t="s">
        <v>42</v>
      </c>
      <c r="O162" s="75"/>
      <c r="P162" s="175">
        <f>O162*H162</f>
        <v>0</v>
      </c>
      <c r="Q162" s="175">
        <v>0</v>
      </c>
      <c r="R162" s="175">
        <f>Q162*H162</f>
        <v>0</v>
      </c>
      <c r="S162" s="175">
        <v>0</v>
      </c>
      <c r="T162" s="17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77" t="s">
        <v>163</v>
      </c>
      <c r="AT162" s="177" t="s">
        <v>159</v>
      </c>
      <c r="AU162" s="177" t="s">
        <v>84</v>
      </c>
      <c r="AY162" s="17" t="s">
        <v>158</v>
      </c>
      <c r="BE162" s="178">
        <f>IF(N162="základní",J162,0)</f>
        <v>0</v>
      </c>
      <c r="BF162" s="178">
        <f>IF(N162="snížená",J162,0)</f>
        <v>0</v>
      </c>
      <c r="BG162" s="178">
        <f>IF(N162="zákl. přenesená",J162,0)</f>
        <v>0</v>
      </c>
      <c r="BH162" s="178">
        <f>IF(N162="sníž. přenesená",J162,0)</f>
        <v>0</v>
      </c>
      <c r="BI162" s="178">
        <f>IF(N162="nulová",J162,0)</f>
        <v>0</v>
      </c>
      <c r="BJ162" s="17" t="s">
        <v>84</v>
      </c>
      <c r="BK162" s="178">
        <f>ROUND(I162*H162,2)</f>
        <v>0</v>
      </c>
      <c r="BL162" s="17" t="s">
        <v>163</v>
      </c>
      <c r="BM162" s="177" t="s">
        <v>305</v>
      </c>
    </row>
    <row r="163" s="2" customFormat="1" ht="16.5" customHeight="1">
      <c r="A163" s="36"/>
      <c r="B163" s="164"/>
      <c r="C163" s="165" t="s">
        <v>309</v>
      </c>
      <c r="D163" s="165" t="s">
        <v>159</v>
      </c>
      <c r="E163" s="166" t="s">
        <v>1470</v>
      </c>
      <c r="F163" s="167" t="s">
        <v>1471</v>
      </c>
      <c r="G163" s="168" t="s">
        <v>247</v>
      </c>
      <c r="H163" s="169">
        <v>420</v>
      </c>
      <c r="I163" s="170"/>
      <c r="J163" s="171">
        <f>ROUND(I163*H163,2)</f>
        <v>0</v>
      </c>
      <c r="K163" s="172"/>
      <c r="L163" s="37"/>
      <c r="M163" s="173" t="s">
        <v>1</v>
      </c>
      <c r="N163" s="174" t="s">
        <v>42</v>
      </c>
      <c r="O163" s="75"/>
      <c r="P163" s="175">
        <f>O163*H163</f>
        <v>0</v>
      </c>
      <c r="Q163" s="175">
        <v>0</v>
      </c>
      <c r="R163" s="175">
        <f>Q163*H163</f>
        <v>0</v>
      </c>
      <c r="S163" s="175">
        <v>0</v>
      </c>
      <c r="T163" s="176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77" t="s">
        <v>163</v>
      </c>
      <c r="AT163" s="177" t="s">
        <v>159</v>
      </c>
      <c r="AU163" s="177" t="s">
        <v>84</v>
      </c>
      <c r="AY163" s="17" t="s">
        <v>158</v>
      </c>
      <c r="BE163" s="178">
        <f>IF(N163="základní",J163,0)</f>
        <v>0</v>
      </c>
      <c r="BF163" s="178">
        <f>IF(N163="snížená",J163,0)</f>
        <v>0</v>
      </c>
      <c r="BG163" s="178">
        <f>IF(N163="zákl. přenesená",J163,0)</f>
        <v>0</v>
      </c>
      <c r="BH163" s="178">
        <f>IF(N163="sníž. přenesená",J163,0)</f>
        <v>0</v>
      </c>
      <c r="BI163" s="178">
        <f>IF(N163="nulová",J163,0)</f>
        <v>0</v>
      </c>
      <c r="BJ163" s="17" t="s">
        <v>84</v>
      </c>
      <c r="BK163" s="178">
        <f>ROUND(I163*H163,2)</f>
        <v>0</v>
      </c>
      <c r="BL163" s="17" t="s">
        <v>163</v>
      </c>
      <c r="BM163" s="177" t="s">
        <v>312</v>
      </c>
    </row>
    <row r="164" s="12" customFormat="1">
      <c r="A164" s="12"/>
      <c r="B164" s="179"/>
      <c r="C164" s="12"/>
      <c r="D164" s="180" t="s">
        <v>164</v>
      </c>
      <c r="E164" s="181" t="s">
        <v>1</v>
      </c>
      <c r="F164" s="182" t="s">
        <v>1472</v>
      </c>
      <c r="G164" s="12"/>
      <c r="H164" s="183">
        <v>420</v>
      </c>
      <c r="I164" s="184"/>
      <c r="J164" s="12"/>
      <c r="K164" s="12"/>
      <c r="L164" s="179"/>
      <c r="M164" s="185"/>
      <c r="N164" s="186"/>
      <c r="O164" s="186"/>
      <c r="P164" s="186"/>
      <c r="Q164" s="186"/>
      <c r="R164" s="186"/>
      <c r="S164" s="186"/>
      <c r="T164" s="187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T164" s="181" t="s">
        <v>164</v>
      </c>
      <c r="AU164" s="181" t="s">
        <v>84</v>
      </c>
      <c r="AV164" s="12" t="s">
        <v>86</v>
      </c>
      <c r="AW164" s="12" t="s">
        <v>34</v>
      </c>
      <c r="AX164" s="12" t="s">
        <v>77</v>
      </c>
      <c r="AY164" s="181" t="s">
        <v>158</v>
      </c>
    </row>
    <row r="165" s="14" customFormat="1">
      <c r="A165" s="14"/>
      <c r="B165" s="201"/>
      <c r="C165" s="14"/>
      <c r="D165" s="180" t="s">
        <v>164</v>
      </c>
      <c r="E165" s="202" t="s">
        <v>1</v>
      </c>
      <c r="F165" s="203" t="s">
        <v>1353</v>
      </c>
      <c r="G165" s="14"/>
      <c r="H165" s="202" t="s">
        <v>1</v>
      </c>
      <c r="I165" s="204"/>
      <c r="J165" s="14"/>
      <c r="K165" s="14"/>
      <c r="L165" s="201"/>
      <c r="M165" s="205"/>
      <c r="N165" s="206"/>
      <c r="O165" s="206"/>
      <c r="P165" s="206"/>
      <c r="Q165" s="206"/>
      <c r="R165" s="206"/>
      <c r="S165" s="206"/>
      <c r="T165" s="207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02" t="s">
        <v>164</v>
      </c>
      <c r="AU165" s="202" t="s">
        <v>84</v>
      </c>
      <c r="AV165" s="14" t="s">
        <v>84</v>
      </c>
      <c r="AW165" s="14" t="s">
        <v>34</v>
      </c>
      <c r="AX165" s="14" t="s">
        <v>77</v>
      </c>
      <c r="AY165" s="202" t="s">
        <v>158</v>
      </c>
    </row>
    <row r="166" s="13" customFormat="1">
      <c r="A166" s="13"/>
      <c r="B166" s="188"/>
      <c r="C166" s="13"/>
      <c r="D166" s="180" t="s">
        <v>164</v>
      </c>
      <c r="E166" s="189" t="s">
        <v>1</v>
      </c>
      <c r="F166" s="190" t="s">
        <v>166</v>
      </c>
      <c r="G166" s="13"/>
      <c r="H166" s="191">
        <v>420</v>
      </c>
      <c r="I166" s="192"/>
      <c r="J166" s="13"/>
      <c r="K166" s="13"/>
      <c r="L166" s="188"/>
      <c r="M166" s="193"/>
      <c r="N166" s="194"/>
      <c r="O166" s="194"/>
      <c r="P166" s="194"/>
      <c r="Q166" s="194"/>
      <c r="R166" s="194"/>
      <c r="S166" s="194"/>
      <c r="T166" s="19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89" t="s">
        <v>164</v>
      </c>
      <c r="AU166" s="189" t="s">
        <v>84</v>
      </c>
      <c r="AV166" s="13" t="s">
        <v>163</v>
      </c>
      <c r="AW166" s="13" t="s">
        <v>34</v>
      </c>
      <c r="AX166" s="13" t="s">
        <v>84</v>
      </c>
      <c r="AY166" s="189" t="s">
        <v>158</v>
      </c>
    </row>
    <row r="167" s="2" customFormat="1" ht="21.75" customHeight="1">
      <c r="A167" s="36"/>
      <c r="B167" s="164"/>
      <c r="C167" s="165" t="s">
        <v>234</v>
      </c>
      <c r="D167" s="165" t="s">
        <v>159</v>
      </c>
      <c r="E167" s="166" t="s">
        <v>1473</v>
      </c>
      <c r="F167" s="167" t="s">
        <v>1474</v>
      </c>
      <c r="G167" s="168" t="s">
        <v>247</v>
      </c>
      <c r="H167" s="169">
        <v>70</v>
      </c>
      <c r="I167" s="170"/>
      <c r="J167" s="171">
        <f>ROUND(I167*H167,2)</f>
        <v>0</v>
      </c>
      <c r="K167" s="172"/>
      <c r="L167" s="37"/>
      <c r="M167" s="173" t="s">
        <v>1</v>
      </c>
      <c r="N167" s="174" t="s">
        <v>42</v>
      </c>
      <c r="O167" s="75"/>
      <c r="P167" s="175">
        <f>O167*H167</f>
        <v>0</v>
      </c>
      <c r="Q167" s="175">
        <v>0</v>
      </c>
      <c r="R167" s="175">
        <f>Q167*H167</f>
        <v>0</v>
      </c>
      <c r="S167" s="175">
        <v>0</v>
      </c>
      <c r="T167" s="17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77" t="s">
        <v>163</v>
      </c>
      <c r="AT167" s="177" t="s">
        <v>159</v>
      </c>
      <c r="AU167" s="177" t="s">
        <v>84</v>
      </c>
      <c r="AY167" s="17" t="s">
        <v>158</v>
      </c>
      <c r="BE167" s="178">
        <f>IF(N167="základní",J167,0)</f>
        <v>0</v>
      </c>
      <c r="BF167" s="178">
        <f>IF(N167="snížená",J167,0)</f>
        <v>0</v>
      </c>
      <c r="BG167" s="178">
        <f>IF(N167="zákl. přenesená",J167,0)</f>
        <v>0</v>
      </c>
      <c r="BH167" s="178">
        <f>IF(N167="sníž. přenesená",J167,0)</f>
        <v>0</v>
      </c>
      <c r="BI167" s="178">
        <f>IF(N167="nulová",J167,0)</f>
        <v>0</v>
      </c>
      <c r="BJ167" s="17" t="s">
        <v>84</v>
      </c>
      <c r="BK167" s="178">
        <f>ROUND(I167*H167,2)</f>
        <v>0</v>
      </c>
      <c r="BL167" s="17" t="s">
        <v>163</v>
      </c>
      <c r="BM167" s="177" t="s">
        <v>318</v>
      </c>
    </row>
    <row r="168" s="2" customFormat="1" ht="16.5" customHeight="1">
      <c r="A168" s="36"/>
      <c r="B168" s="164"/>
      <c r="C168" s="165" t="s">
        <v>320</v>
      </c>
      <c r="D168" s="165" t="s">
        <v>159</v>
      </c>
      <c r="E168" s="166" t="s">
        <v>1475</v>
      </c>
      <c r="F168" s="167" t="s">
        <v>1476</v>
      </c>
      <c r="G168" s="168" t="s">
        <v>247</v>
      </c>
      <c r="H168" s="169">
        <v>73.5</v>
      </c>
      <c r="I168" s="170"/>
      <c r="J168" s="171">
        <f>ROUND(I168*H168,2)</f>
        <v>0</v>
      </c>
      <c r="K168" s="172"/>
      <c r="L168" s="37"/>
      <c r="M168" s="173" t="s">
        <v>1</v>
      </c>
      <c r="N168" s="174" t="s">
        <v>42</v>
      </c>
      <c r="O168" s="75"/>
      <c r="P168" s="175">
        <f>O168*H168</f>
        <v>0</v>
      </c>
      <c r="Q168" s="175">
        <v>0</v>
      </c>
      <c r="R168" s="175">
        <f>Q168*H168</f>
        <v>0</v>
      </c>
      <c r="S168" s="175">
        <v>0</v>
      </c>
      <c r="T168" s="176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77" t="s">
        <v>163</v>
      </c>
      <c r="AT168" s="177" t="s">
        <v>159</v>
      </c>
      <c r="AU168" s="177" t="s">
        <v>84</v>
      </c>
      <c r="AY168" s="17" t="s">
        <v>158</v>
      </c>
      <c r="BE168" s="178">
        <f>IF(N168="základní",J168,0)</f>
        <v>0</v>
      </c>
      <c r="BF168" s="178">
        <f>IF(N168="snížená",J168,0)</f>
        <v>0</v>
      </c>
      <c r="BG168" s="178">
        <f>IF(N168="zákl. přenesená",J168,0)</f>
        <v>0</v>
      </c>
      <c r="BH168" s="178">
        <f>IF(N168="sníž. přenesená",J168,0)</f>
        <v>0</v>
      </c>
      <c r="BI168" s="178">
        <f>IF(N168="nulová",J168,0)</f>
        <v>0</v>
      </c>
      <c r="BJ168" s="17" t="s">
        <v>84</v>
      </c>
      <c r="BK168" s="178">
        <f>ROUND(I168*H168,2)</f>
        <v>0</v>
      </c>
      <c r="BL168" s="17" t="s">
        <v>163</v>
      </c>
      <c r="BM168" s="177" t="s">
        <v>323</v>
      </c>
    </row>
    <row r="169" s="12" customFormat="1">
      <c r="A169" s="12"/>
      <c r="B169" s="179"/>
      <c r="C169" s="12"/>
      <c r="D169" s="180" t="s">
        <v>164</v>
      </c>
      <c r="E169" s="181" t="s">
        <v>1</v>
      </c>
      <c r="F169" s="182" t="s">
        <v>1477</v>
      </c>
      <c r="G169" s="12"/>
      <c r="H169" s="183">
        <v>73.5</v>
      </c>
      <c r="I169" s="184"/>
      <c r="J169" s="12"/>
      <c r="K169" s="12"/>
      <c r="L169" s="179"/>
      <c r="M169" s="185"/>
      <c r="N169" s="186"/>
      <c r="O169" s="186"/>
      <c r="P169" s="186"/>
      <c r="Q169" s="186"/>
      <c r="R169" s="186"/>
      <c r="S169" s="186"/>
      <c r="T169" s="187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T169" s="181" t="s">
        <v>164</v>
      </c>
      <c r="AU169" s="181" t="s">
        <v>84</v>
      </c>
      <c r="AV169" s="12" t="s">
        <v>86</v>
      </c>
      <c r="AW169" s="12" t="s">
        <v>34</v>
      </c>
      <c r="AX169" s="12" t="s">
        <v>77</v>
      </c>
      <c r="AY169" s="181" t="s">
        <v>158</v>
      </c>
    </row>
    <row r="170" s="14" customFormat="1">
      <c r="A170" s="14"/>
      <c r="B170" s="201"/>
      <c r="C170" s="14"/>
      <c r="D170" s="180" t="s">
        <v>164</v>
      </c>
      <c r="E170" s="202" t="s">
        <v>1</v>
      </c>
      <c r="F170" s="203" t="s">
        <v>1353</v>
      </c>
      <c r="G170" s="14"/>
      <c r="H170" s="202" t="s">
        <v>1</v>
      </c>
      <c r="I170" s="204"/>
      <c r="J170" s="14"/>
      <c r="K170" s="14"/>
      <c r="L170" s="201"/>
      <c r="M170" s="205"/>
      <c r="N170" s="206"/>
      <c r="O170" s="206"/>
      <c r="P170" s="206"/>
      <c r="Q170" s="206"/>
      <c r="R170" s="206"/>
      <c r="S170" s="206"/>
      <c r="T170" s="207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02" t="s">
        <v>164</v>
      </c>
      <c r="AU170" s="202" t="s">
        <v>84</v>
      </c>
      <c r="AV170" s="14" t="s">
        <v>84</v>
      </c>
      <c r="AW170" s="14" t="s">
        <v>34</v>
      </c>
      <c r="AX170" s="14" t="s">
        <v>77</v>
      </c>
      <c r="AY170" s="202" t="s">
        <v>158</v>
      </c>
    </row>
    <row r="171" s="13" customFormat="1">
      <c r="A171" s="13"/>
      <c r="B171" s="188"/>
      <c r="C171" s="13"/>
      <c r="D171" s="180" t="s">
        <v>164</v>
      </c>
      <c r="E171" s="189" t="s">
        <v>1</v>
      </c>
      <c r="F171" s="190" t="s">
        <v>166</v>
      </c>
      <c r="G171" s="13"/>
      <c r="H171" s="191">
        <v>73.5</v>
      </c>
      <c r="I171" s="192"/>
      <c r="J171" s="13"/>
      <c r="K171" s="13"/>
      <c r="L171" s="188"/>
      <c r="M171" s="193"/>
      <c r="N171" s="194"/>
      <c r="O171" s="194"/>
      <c r="P171" s="194"/>
      <c r="Q171" s="194"/>
      <c r="R171" s="194"/>
      <c r="S171" s="194"/>
      <c r="T171" s="19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89" t="s">
        <v>164</v>
      </c>
      <c r="AU171" s="189" t="s">
        <v>84</v>
      </c>
      <c r="AV171" s="13" t="s">
        <v>163</v>
      </c>
      <c r="AW171" s="13" t="s">
        <v>34</v>
      </c>
      <c r="AX171" s="13" t="s">
        <v>84</v>
      </c>
      <c r="AY171" s="189" t="s">
        <v>158</v>
      </c>
    </row>
    <row r="172" s="2" customFormat="1" ht="21.75" customHeight="1">
      <c r="A172" s="36"/>
      <c r="B172" s="164"/>
      <c r="C172" s="165" t="s">
        <v>238</v>
      </c>
      <c r="D172" s="165" t="s">
        <v>159</v>
      </c>
      <c r="E172" s="166" t="s">
        <v>1478</v>
      </c>
      <c r="F172" s="167" t="s">
        <v>1479</v>
      </c>
      <c r="G172" s="168" t="s">
        <v>247</v>
      </c>
      <c r="H172" s="169">
        <v>95</v>
      </c>
      <c r="I172" s="170"/>
      <c r="J172" s="171">
        <f>ROUND(I172*H172,2)</f>
        <v>0</v>
      </c>
      <c r="K172" s="172"/>
      <c r="L172" s="37"/>
      <c r="M172" s="173" t="s">
        <v>1</v>
      </c>
      <c r="N172" s="174" t="s">
        <v>42</v>
      </c>
      <c r="O172" s="75"/>
      <c r="P172" s="175">
        <f>O172*H172</f>
        <v>0</v>
      </c>
      <c r="Q172" s="175">
        <v>0</v>
      </c>
      <c r="R172" s="175">
        <f>Q172*H172</f>
        <v>0</v>
      </c>
      <c r="S172" s="175">
        <v>0</v>
      </c>
      <c r="T172" s="176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77" t="s">
        <v>163</v>
      </c>
      <c r="AT172" s="177" t="s">
        <v>159</v>
      </c>
      <c r="AU172" s="177" t="s">
        <v>84</v>
      </c>
      <c r="AY172" s="17" t="s">
        <v>158</v>
      </c>
      <c r="BE172" s="178">
        <f>IF(N172="základní",J172,0)</f>
        <v>0</v>
      </c>
      <c r="BF172" s="178">
        <f>IF(N172="snížená",J172,0)</f>
        <v>0</v>
      </c>
      <c r="BG172" s="178">
        <f>IF(N172="zákl. přenesená",J172,0)</f>
        <v>0</v>
      </c>
      <c r="BH172" s="178">
        <f>IF(N172="sníž. přenesená",J172,0)</f>
        <v>0</v>
      </c>
      <c r="BI172" s="178">
        <f>IF(N172="nulová",J172,0)</f>
        <v>0</v>
      </c>
      <c r="BJ172" s="17" t="s">
        <v>84</v>
      </c>
      <c r="BK172" s="178">
        <f>ROUND(I172*H172,2)</f>
        <v>0</v>
      </c>
      <c r="BL172" s="17" t="s">
        <v>163</v>
      </c>
      <c r="BM172" s="177" t="s">
        <v>329</v>
      </c>
    </row>
    <row r="173" s="2" customFormat="1" ht="33" customHeight="1">
      <c r="A173" s="36"/>
      <c r="B173" s="164"/>
      <c r="C173" s="165" t="s">
        <v>331</v>
      </c>
      <c r="D173" s="165" t="s">
        <v>159</v>
      </c>
      <c r="E173" s="166" t="s">
        <v>1480</v>
      </c>
      <c r="F173" s="167" t="s">
        <v>1481</v>
      </c>
      <c r="G173" s="168" t="s">
        <v>247</v>
      </c>
      <c r="H173" s="169">
        <v>99.75</v>
      </c>
      <c r="I173" s="170"/>
      <c r="J173" s="171">
        <f>ROUND(I173*H173,2)</f>
        <v>0</v>
      </c>
      <c r="K173" s="172"/>
      <c r="L173" s="37"/>
      <c r="M173" s="173" t="s">
        <v>1</v>
      </c>
      <c r="N173" s="174" t="s">
        <v>42</v>
      </c>
      <c r="O173" s="75"/>
      <c r="P173" s="175">
        <f>O173*H173</f>
        <v>0</v>
      </c>
      <c r="Q173" s="175">
        <v>0</v>
      </c>
      <c r="R173" s="175">
        <f>Q173*H173</f>
        <v>0</v>
      </c>
      <c r="S173" s="175">
        <v>0</v>
      </c>
      <c r="T173" s="176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77" t="s">
        <v>163</v>
      </c>
      <c r="AT173" s="177" t="s">
        <v>159</v>
      </c>
      <c r="AU173" s="177" t="s">
        <v>84</v>
      </c>
      <c r="AY173" s="17" t="s">
        <v>158</v>
      </c>
      <c r="BE173" s="178">
        <f>IF(N173="základní",J173,0)</f>
        <v>0</v>
      </c>
      <c r="BF173" s="178">
        <f>IF(N173="snížená",J173,0)</f>
        <v>0</v>
      </c>
      <c r="BG173" s="178">
        <f>IF(N173="zákl. přenesená",J173,0)</f>
        <v>0</v>
      </c>
      <c r="BH173" s="178">
        <f>IF(N173="sníž. přenesená",J173,0)</f>
        <v>0</v>
      </c>
      <c r="BI173" s="178">
        <f>IF(N173="nulová",J173,0)</f>
        <v>0</v>
      </c>
      <c r="BJ173" s="17" t="s">
        <v>84</v>
      </c>
      <c r="BK173" s="178">
        <f>ROUND(I173*H173,2)</f>
        <v>0</v>
      </c>
      <c r="BL173" s="17" t="s">
        <v>163</v>
      </c>
      <c r="BM173" s="177" t="s">
        <v>334</v>
      </c>
    </row>
    <row r="174" s="12" customFormat="1">
      <c r="A174" s="12"/>
      <c r="B174" s="179"/>
      <c r="C174" s="12"/>
      <c r="D174" s="180" t="s">
        <v>164</v>
      </c>
      <c r="E174" s="181" t="s">
        <v>1</v>
      </c>
      <c r="F174" s="182" t="s">
        <v>1482</v>
      </c>
      <c r="G174" s="12"/>
      <c r="H174" s="183">
        <v>99.75</v>
      </c>
      <c r="I174" s="184"/>
      <c r="J174" s="12"/>
      <c r="K174" s="12"/>
      <c r="L174" s="179"/>
      <c r="M174" s="185"/>
      <c r="N174" s="186"/>
      <c r="O174" s="186"/>
      <c r="P174" s="186"/>
      <c r="Q174" s="186"/>
      <c r="R174" s="186"/>
      <c r="S174" s="186"/>
      <c r="T174" s="187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T174" s="181" t="s">
        <v>164</v>
      </c>
      <c r="AU174" s="181" t="s">
        <v>84</v>
      </c>
      <c r="AV174" s="12" t="s">
        <v>86</v>
      </c>
      <c r="AW174" s="12" t="s">
        <v>34</v>
      </c>
      <c r="AX174" s="12" t="s">
        <v>77</v>
      </c>
      <c r="AY174" s="181" t="s">
        <v>158</v>
      </c>
    </row>
    <row r="175" s="14" customFormat="1">
      <c r="A175" s="14"/>
      <c r="B175" s="201"/>
      <c r="C175" s="14"/>
      <c r="D175" s="180" t="s">
        <v>164</v>
      </c>
      <c r="E175" s="202" t="s">
        <v>1</v>
      </c>
      <c r="F175" s="203" t="s">
        <v>1353</v>
      </c>
      <c r="G175" s="14"/>
      <c r="H175" s="202" t="s">
        <v>1</v>
      </c>
      <c r="I175" s="204"/>
      <c r="J175" s="14"/>
      <c r="K175" s="14"/>
      <c r="L175" s="201"/>
      <c r="M175" s="205"/>
      <c r="N175" s="206"/>
      <c r="O175" s="206"/>
      <c r="P175" s="206"/>
      <c r="Q175" s="206"/>
      <c r="R175" s="206"/>
      <c r="S175" s="206"/>
      <c r="T175" s="207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02" t="s">
        <v>164</v>
      </c>
      <c r="AU175" s="202" t="s">
        <v>84</v>
      </c>
      <c r="AV175" s="14" t="s">
        <v>84</v>
      </c>
      <c r="AW175" s="14" t="s">
        <v>34</v>
      </c>
      <c r="AX175" s="14" t="s">
        <v>77</v>
      </c>
      <c r="AY175" s="202" t="s">
        <v>158</v>
      </c>
    </row>
    <row r="176" s="13" customFormat="1">
      <c r="A176" s="13"/>
      <c r="B176" s="188"/>
      <c r="C176" s="13"/>
      <c r="D176" s="180" t="s">
        <v>164</v>
      </c>
      <c r="E176" s="189" t="s">
        <v>1</v>
      </c>
      <c r="F176" s="190" t="s">
        <v>166</v>
      </c>
      <c r="G176" s="13"/>
      <c r="H176" s="191">
        <v>99.75</v>
      </c>
      <c r="I176" s="192"/>
      <c r="J176" s="13"/>
      <c r="K176" s="13"/>
      <c r="L176" s="188"/>
      <c r="M176" s="193"/>
      <c r="N176" s="194"/>
      <c r="O176" s="194"/>
      <c r="P176" s="194"/>
      <c r="Q176" s="194"/>
      <c r="R176" s="194"/>
      <c r="S176" s="194"/>
      <c r="T176" s="19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9" t="s">
        <v>164</v>
      </c>
      <c r="AU176" s="189" t="s">
        <v>84</v>
      </c>
      <c r="AV176" s="13" t="s">
        <v>163</v>
      </c>
      <c r="AW176" s="13" t="s">
        <v>34</v>
      </c>
      <c r="AX176" s="13" t="s">
        <v>84</v>
      </c>
      <c r="AY176" s="189" t="s">
        <v>158</v>
      </c>
    </row>
    <row r="177" s="2" customFormat="1" ht="21.75" customHeight="1">
      <c r="A177" s="36"/>
      <c r="B177" s="164"/>
      <c r="C177" s="165" t="s">
        <v>243</v>
      </c>
      <c r="D177" s="165" t="s">
        <v>159</v>
      </c>
      <c r="E177" s="166" t="s">
        <v>1483</v>
      </c>
      <c r="F177" s="167" t="s">
        <v>1484</v>
      </c>
      <c r="G177" s="168" t="s">
        <v>247</v>
      </c>
      <c r="H177" s="169">
        <v>5</v>
      </c>
      <c r="I177" s="170"/>
      <c r="J177" s="171">
        <f>ROUND(I177*H177,2)</f>
        <v>0</v>
      </c>
      <c r="K177" s="172"/>
      <c r="L177" s="37"/>
      <c r="M177" s="173" t="s">
        <v>1</v>
      </c>
      <c r="N177" s="174" t="s">
        <v>42</v>
      </c>
      <c r="O177" s="75"/>
      <c r="P177" s="175">
        <f>O177*H177</f>
        <v>0</v>
      </c>
      <c r="Q177" s="175">
        <v>0</v>
      </c>
      <c r="R177" s="175">
        <f>Q177*H177</f>
        <v>0</v>
      </c>
      <c r="S177" s="175">
        <v>0</v>
      </c>
      <c r="T177" s="176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77" t="s">
        <v>163</v>
      </c>
      <c r="AT177" s="177" t="s">
        <v>159</v>
      </c>
      <c r="AU177" s="177" t="s">
        <v>84</v>
      </c>
      <c r="AY177" s="17" t="s">
        <v>158</v>
      </c>
      <c r="BE177" s="178">
        <f>IF(N177="základní",J177,0)</f>
        <v>0</v>
      </c>
      <c r="BF177" s="178">
        <f>IF(N177="snížená",J177,0)</f>
        <v>0</v>
      </c>
      <c r="BG177" s="178">
        <f>IF(N177="zákl. přenesená",J177,0)</f>
        <v>0</v>
      </c>
      <c r="BH177" s="178">
        <f>IF(N177="sníž. přenesená",J177,0)</f>
        <v>0</v>
      </c>
      <c r="BI177" s="178">
        <f>IF(N177="nulová",J177,0)</f>
        <v>0</v>
      </c>
      <c r="BJ177" s="17" t="s">
        <v>84</v>
      </c>
      <c r="BK177" s="178">
        <f>ROUND(I177*H177,2)</f>
        <v>0</v>
      </c>
      <c r="BL177" s="17" t="s">
        <v>163</v>
      </c>
      <c r="BM177" s="177" t="s">
        <v>339</v>
      </c>
    </row>
    <row r="178" s="2" customFormat="1" ht="33" customHeight="1">
      <c r="A178" s="36"/>
      <c r="B178" s="164"/>
      <c r="C178" s="165" t="s">
        <v>342</v>
      </c>
      <c r="D178" s="165" t="s">
        <v>159</v>
      </c>
      <c r="E178" s="166" t="s">
        <v>1485</v>
      </c>
      <c r="F178" s="167" t="s">
        <v>1486</v>
      </c>
      <c r="G178" s="168" t="s">
        <v>247</v>
      </c>
      <c r="H178" s="169">
        <v>5.25</v>
      </c>
      <c r="I178" s="170"/>
      <c r="J178" s="171">
        <f>ROUND(I178*H178,2)</f>
        <v>0</v>
      </c>
      <c r="K178" s="172"/>
      <c r="L178" s="37"/>
      <c r="M178" s="173" t="s">
        <v>1</v>
      </c>
      <c r="N178" s="174" t="s">
        <v>42</v>
      </c>
      <c r="O178" s="75"/>
      <c r="P178" s="175">
        <f>O178*H178</f>
        <v>0</v>
      </c>
      <c r="Q178" s="175">
        <v>0</v>
      </c>
      <c r="R178" s="175">
        <f>Q178*H178</f>
        <v>0</v>
      </c>
      <c r="S178" s="175">
        <v>0</v>
      </c>
      <c r="T178" s="176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77" t="s">
        <v>163</v>
      </c>
      <c r="AT178" s="177" t="s">
        <v>159</v>
      </c>
      <c r="AU178" s="177" t="s">
        <v>84</v>
      </c>
      <c r="AY178" s="17" t="s">
        <v>158</v>
      </c>
      <c r="BE178" s="178">
        <f>IF(N178="základní",J178,0)</f>
        <v>0</v>
      </c>
      <c r="BF178" s="178">
        <f>IF(N178="snížená",J178,0)</f>
        <v>0</v>
      </c>
      <c r="BG178" s="178">
        <f>IF(N178="zákl. přenesená",J178,0)</f>
        <v>0</v>
      </c>
      <c r="BH178" s="178">
        <f>IF(N178="sníž. přenesená",J178,0)</f>
        <v>0</v>
      </c>
      <c r="BI178" s="178">
        <f>IF(N178="nulová",J178,0)</f>
        <v>0</v>
      </c>
      <c r="BJ178" s="17" t="s">
        <v>84</v>
      </c>
      <c r="BK178" s="178">
        <f>ROUND(I178*H178,2)</f>
        <v>0</v>
      </c>
      <c r="BL178" s="17" t="s">
        <v>163</v>
      </c>
      <c r="BM178" s="177" t="s">
        <v>345</v>
      </c>
    </row>
    <row r="179" s="12" customFormat="1">
      <c r="A179" s="12"/>
      <c r="B179" s="179"/>
      <c r="C179" s="12"/>
      <c r="D179" s="180" t="s">
        <v>164</v>
      </c>
      <c r="E179" s="181" t="s">
        <v>1</v>
      </c>
      <c r="F179" s="182" t="s">
        <v>1487</v>
      </c>
      <c r="G179" s="12"/>
      <c r="H179" s="183">
        <v>5.25</v>
      </c>
      <c r="I179" s="184"/>
      <c r="J179" s="12"/>
      <c r="K179" s="12"/>
      <c r="L179" s="179"/>
      <c r="M179" s="185"/>
      <c r="N179" s="186"/>
      <c r="O179" s="186"/>
      <c r="P179" s="186"/>
      <c r="Q179" s="186"/>
      <c r="R179" s="186"/>
      <c r="S179" s="186"/>
      <c r="T179" s="187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T179" s="181" t="s">
        <v>164</v>
      </c>
      <c r="AU179" s="181" t="s">
        <v>84</v>
      </c>
      <c r="AV179" s="12" t="s">
        <v>86</v>
      </c>
      <c r="AW179" s="12" t="s">
        <v>34</v>
      </c>
      <c r="AX179" s="12" t="s">
        <v>77</v>
      </c>
      <c r="AY179" s="181" t="s">
        <v>158</v>
      </c>
    </row>
    <row r="180" s="14" customFormat="1">
      <c r="A180" s="14"/>
      <c r="B180" s="201"/>
      <c r="C180" s="14"/>
      <c r="D180" s="180" t="s">
        <v>164</v>
      </c>
      <c r="E180" s="202" t="s">
        <v>1</v>
      </c>
      <c r="F180" s="203" t="s">
        <v>1353</v>
      </c>
      <c r="G180" s="14"/>
      <c r="H180" s="202" t="s">
        <v>1</v>
      </c>
      <c r="I180" s="204"/>
      <c r="J180" s="14"/>
      <c r="K180" s="14"/>
      <c r="L180" s="201"/>
      <c r="M180" s="205"/>
      <c r="N180" s="206"/>
      <c r="O180" s="206"/>
      <c r="P180" s="206"/>
      <c r="Q180" s="206"/>
      <c r="R180" s="206"/>
      <c r="S180" s="206"/>
      <c r="T180" s="207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02" t="s">
        <v>164</v>
      </c>
      <c r="AU180" s="202" t="s">
        <v>84</v>
      </c>
      <c r="AV180" s="14" t="s">
        <v>84</v>
      </c>
      <c r="AW180" s="14" t="s">
        <v>34</v>
      </c>
      <c r="AX180" s="14" t="s">
        <v>77</v>
      </c>
      <c r="AY180" s="202" t="s">
        <v>158</v>
      </c>
    </row>
    <row r="181" s="13" customFormat="1">
      <c r="A181" s="13"/>
      <c r="B181" s="188"/>
      <c r="C181" s="13"/>
      <c r="D181" s="180" t="s">
        <v>164</v>
      </c>
      <c r="E181" s="189" t="s">
        <v>1</v>
      </c>
      <c r="F181" s="190" t="s">
        <v>166</v>
      </c>
      <c r="G181" s="13"/>
      <c r="H181" s="191">
        <v>5.25</v>
      </c>
      <c r="I181" s="192"/>
      <c r="J181" s="13"/>
      <c r="K181" s="13"/>
      <c r="L181" s="188"/>
      <c r="M181" s="193"/>
      <c r="N181" s="194"/>
      <c r="O181" s="194"/>
      <c r="P181" s="194"/>
      <c r="Q181" s="194"/>
      <c r="R181" s="194"/>
      <c r="S181" s="194"/>
      <c r="T181" s="19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89" t="s">
        <v>164</v>
      </c>
      <c r="AU181" s="189" t="s">
        <v>84</v>
      </c>
      <c r="AV181" s="13" t="s">
        <v>163</v>
      </c>
      <c r="AW181" s="13" t="s">
        <v>34</v>
      </c>
      <c r="AX181" s="13" t="s">
        <v>84</v>
      </c>
      <c r="AY181" s="189" t="s">
        <v>158</v>
      </c>
    </row>
    <row r="182" s="2" customFormat="1" ht="16.5" customHeight="1">
      <c r="A182" s="36"/>
      <c r="B182" s="164"/>
      <c r="C182" s="165" t="s">
        <v>248</v>
      </c>
      <c r="D182" s="165" t="s">
        <v>159</v>
      </c>
      <c r="E182" s="166" t="s">
        <v>1488</v>
      </c>
      <c r="F182" s="167" t="s">
        <v>1489</v>
      </c>
      <c r="G182" s="168" t="s">
        <v>252</v>
      </c>
      <c r="H182" s="169">
        <v>66</v>
      </c>
      <c r="I182" s="170"/>
      <c r="J182" s="171">
        <f>ROUND(I182*H182,2)</f>
        <v>0</v>
      </c>
      <c r="K182" s="172"/>
      <c r="L182" s="37"/>
      <c r="M182" s="173" t="s">
        <v>1</v>
      </c>
      <c r="N182" s="174" t="s">
        <v>42</v>
      </c>
      <c r="O182" s="75"/>
      <c r="P182" s="175">
        <f>O182*H182</f>
        <v>0</v>
      </c>
      <c r="Q182" s="175">
        <v>0</v>
      </c>
      <c r="R182" s="175">
        <f>Q182*H182</f>
        <v>0</v>
      </c>
      <c r="S182" s="175">
        <v>0</v>
      </c>
      <c r="T182" s="176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77" t="s">
        <v>163</v>
      </c>
      <c r="AT182" s="177" t="s">
        <v>159</v>
      </c>
      <c r="AU182" s="177" t="s">
        <v>84</v>
      </c>
      <c r="AY182" s="17" t="s">
        <v>158</v>
      </c>
      <c r="BE182" s="178">
        <f>IF(N182="základní",J182,0)</f>
        <v>0</v>
      </c>
      <c r="BF182" s="178">
        <f>IF(N182="snížená",J182,0)</f>
        <v>0</v>
      </c>
      <c r="BG182" s="178">
        <f>IF(N182="zákl. přenesená",J182,0)</f>
        <v>0</v>
      </c>
      <c r="BH182" s="178">
        <f>IF(N182="sníž. přenesená",J182,0)</f>
        <v>0</v>
      </c>
      <c r="BI182" s="178">
        <f>IF(N182="nulová",J182,0)</f>
        <v>0</v>
      </c>
      <c r="BJ182" s="17" t="s">
        <v>84</v>
      </c>
      <c r="BK182" s="178">
        <f>ROUND(I182*H182,2)</f>
        <v>0</v>
      </c>
      <c r="BL182" s="17" t="s">
        <v>163</v>
      </c>
      <c r="BM182" s="177" t="s">
        <v>349</v>
      </c>
    </row>
    <row r="183" s="2" customFormat="1" ht="16.5" customHeight="1">
      <c r="A183" s="36"/>
      <c r="B183" s="164"/>
      <c r="C183" s="165" t="s">
        <v>350</v>
      </c>
      <c r="D183" s="165" t="s">
        <v>159</v>
      </c>
      <c r="E183" s="166" t="s">
        <v>1490</v>
      </c>
      <c r="F183" s="167" t="s">
        <v>1491</v>
      </c>
      <c r="G183" s="168" t="s">
        <v>252</v>
      </c>
      <c r="H183" s="169">
        <v>66</v>
      </c>
      <c r="I183" s="170"/>
      <c r="J183" s="171">
        <f>ROUND(I183*H183,2)</f>
        <v>0</v>
      </c>
      <c r="K183" s="172"/>
      <c r="L183" s="37"/>
      <c r="M183" s="173" t="s">
        <v>1</v>
      </c>
      <c r="N183" s="174" t="s">
        <v>42</v>
      </c>
      <c r="O183" s="75"/>
      <c r="P183" s="175">
        <f>O183*H183</f>
        <v>0</v>
      </c>
      <c r="Q183" s="175">
        <v>0</v>
      </c>
      <c r="R183" s="175">
        <f>Q183*H183</f>
        <v>0</v>
      </c>
      <c r="S183" s="175">
        <v>0</v>
      </c>
      <c r="T183" s="176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77" t="s">
        <v>163</v>
      </c>
      <c r="AT183" s="177" t="s">
        <v>159</v>
      </c>
      <c r="AU183" s="177" t="s">
        <v>84</v>
      </c>
      <c r="AY183" s="17" t="s">
        <v>158</v>
      </c>
      <c r="BE183" s="178">
        <f>IF(N183="základní",J183,0)</f>
        <v>0</v>
      </c>
      <c r="BF183" s="178">
        <f>IF(N183="snížená",J183,0)</f>
        <v>0</v>
      </c>
      <c r="BG183" s="178">
        <f>IF(N183="zákl. přenesená",J183,0)</f>
        <v>0</v>
      </c>
      <c r="BH183" s="178">
        <f>IF(N183="sníž. přenesená",J183,0)</f>
        <v>0</v>
      </c>
      <c r="BI183" s="178">
        <f>IF(N183="nulová",J183,0)</f>
        <v>0</v>
      </c>
      <c r="BJ183" s="17" t="s">
        <v>84</v>
      </c>
      <c r="BK183" s="178">
        <f>ROUND(I183*H183,2)</f>
        <v>0</v>
      </c>
      <c r="BL183" s="17" t="s">
        <v>163</v>
      </c>
      <c r="BM183" s="177" t="s">
        <v>353</v>
      </c>
    </row>
    <row r="184" s="2" customFormat="1" ht="16.5" customHeight="1">
      <c r="A184" s="36"/>
      <c r="B184" s="164"/>
      <c r="C184" s="165" t="s">
        <v>253</v>
      </c>
      <c r="D184" s="165" t="s">
        <v>159</v>
      </c>
      <c r="E184" s="166" t="s">
        <v>1492</v>
      </c>
      <c r="F184" s="167" t="s">
        <v>1493</v>
      </c>
      <c r="G184" s="168" t="s">
        <v>252</v>
      </c>
      <c r="H184" s="169">
        <v>15</v>
      </c>
      <c r="I184" s="170"/>
      <c r="J184" s="171">
        <f>ROUND(I184*H184,2)</f>
        <v>0</v>
      </c>
      <c r="K184" s="172"/>
      <c r="L184" s="37"/>
      <c r="M184" s="173" t="s">
        <v>1</v>
      </c>
      <c r="N184" s="174" t="s">
        <v>42</v>
      </c>
      <c r="O184" s="75"/>
      <c r="P184" s="175">
        <f>O184*H184</f>
        <v>0</v>
      </c>
      <c r="Q184" s="175">
        <v>0</v>
      </c>
      <c r="R184" s="175">
        <f>Q184*H184</f>
        <v>0</v>
      </c>
      <c r="S184" s="175">
        <v>0</v>
      </c>
      <c r="T184" s="176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77" t="s">
        <v>163</v>
      </c>
      <c r="AT184" s="177" t="s">
        <v>159</v>
      </c>
      <c r="AU184" s="177" t="s">
        <v>84</v>
      </c>
      <c r="AY184" s="17" t="s">
        <v>158</v>
      </c>
      <c r="BE184" s="178">
        <f>IF(N184="základní",J184,0)</f>
        <v>0</v>
      </c>
      <c r="BF184" s="178">
        <f>IF(N184="snížená",J184,0)</f>
        <v>0</v>
      </c>
      <c r="BG184" s="178">
        <f>IF(N184="zákl. přenesená",J184,0)</f>
        <v>0</v>
      </c>
      <c r="BH184" s="178">
        <f>IF(N184="sníž. přenesená",J184,0)</f>
        <v>0</v>
      </c>
      <c r="BI184" s="178">
        <f>IF(N184="nulová",J184,0)</f>
        <v>0</v>
      </c>
      <c r="BJ184" s="17" t="s">
        <v>84</v>
      </c>
      <c r="BK184" s="178">
        <f>ROUND(I184*H184,2)</f>
        <v>0</v>
      </c>
      <c r="BL184" s="17" t="s">
        <v>163</v>
      </c>
      <c r="BM184" s="177" t="s">
        <v>357</v>
      </c>
    </row>
    <row r="185" s="2" customFormat="1" ht="21.75" customHeight="1">
      <c r="A185" s="36"/>
      <c r="B185" s="164"/>
      <c r="C185" s="165" t="s">
        <v>359</v>
      </c>
      <c r="D185" s="165" t="s">
        <v>159</v>
      </c>
      <c r="E185" s="166" t="s">
        <v>1494</v>
      </c>
      <c r="F185" s="167" t="s">
        <v>1495</v>
      </c>
      <c r="G185" s="168" t="s">
        <v>252</v>
      </c>
      <c r="H185" s="169">
        <v>15</v>
      </c>
      <c r="I185" s="170"/>
      <c r="J185" s="171">
        <f>ROUND(I185*H185,2)</f>
        <v>0</v>
      </c>
      <c r="K185" s="172"/>
      <c r="L185" s="37"/>
      <c r="M185" s="173" t="s">
        <v>1</v>
      </c>
      <c r="N185" s="174" t="s">
        <v>42</v>
      </c>
      <c r="O185" s="75"/>
      <c r="P185" s="175">
        <f>O185*H185</f>
        <v>0</v>
      </c>
      <c r="Q185" s="175">
        <v>0</v>
      </c>
      <c r="R185" s="175">
        <f>Q185*H185</f>
        <v>0</v>
      </c>
      <c r="S185" s="175">
        <v>0</v>
      </c>
      <c r="T185" s="176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77" t="s">
        <v>163</v>
      </c>
      <c r="AT185" s="177" t="s">
        <v>159</v>
      </c>
      <c r="AU185" s="177" t="s">
        <v>84</v>
      </c>
      <c r="AY185" s="17" t="s">
        <v>158</v>
      </c>
      <c r="BE185" s="178">
        <f>IF(N185="základní",J185,0)</f>
        <v>0</v>
      </c>
      <c r="BF185" s="178">
        <f>IF(N185="snížená",J185,0)</f>
        <v>0</v>
      </c>
      <c r="BG185" s="178">
        <f>IF(N185="zákl. přenesená",J185,0)</f>
        <v>0</v>
      </c>
      <c r="BH185" s="178">
        <f>IF(N185="sníž. přenesená",J185,0)</f>
        <v>0</v>
      </c>
      <c r="BI185" s="178">
        <f>IF(N185="nulová",J185,0)</f>
        <v>0</v>
      </c>
      <c r="BJ185" s="17" t="s">
        <v>84</v>
      </c>
      <c r="BK185" s="178">
        <f>ROUND(I185*H185,2)</f>
        <v>0</v>
      </c>
      <c r="BL185" s="17" t="s">
        <v>163</v>
      </c>
      <c r="BM185" s="177" t="s">
        <v>363</v>
      </c>
    </row>
    <row r="186" s="2" customFormat="1" ht="21.75" customHeight="1">
      <c r="A186" s="36"/>
      <c r="B186" s="164"/>
      <c r="C186" s="165" t="s">
        <v>258</v>
      </c>
      <c r="D186" s="165" t="s">
        <v>159</v>
      </c>
      <c r="E186" s="166" t="s">
        <v>1496</v>
      </c>
      <c r="F186" s="167" t="s">
        <v>1497</v>
      </c>
      <c r="G186" s="168" t="s">
        <v>252</v>
      </c>
      <c r="H186" s="169">
        <v>1</v>
      </c>
      <c r="I186" s="170"/>
      <c r="J186" s="171">
        <f>ROUND(I186*H186,2)</f>
        <v>0</v>
      </c>
      <c r="K186" s="172"/>
      <c r="L186" s="37"/>
      <c r="M186" s="173" t="s">
        <v>1</v>
      </c>
      <c r="N186" s="174" t="s">
        <v>42</v>
      </c>
      <c r="O186" s="75"/>
      <c r="P186" s="175">
        <f>O186*H186</f>
        <v>0</v>
      </c>
      <c r="Q186" s="175">
        <v>0</v>
      </c>
      <c r="R186" s="175">
        <f>Q186*H186</f>
        <v>0</v>
      </c>
      <c r="S186" s="175">
        <v>0</v>
      </c>
      <c r="T186" s="176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77" t="s">
        <v>163</v>
      </c>
      <c r="AT186" s="177" t="s">
        <v>159</v>
      </c>
      <c r="AU186" s="177" t="s">
        <v>84</v>
      </c>
      <c r="AY186" s="17" t="s">
        <v>158</v>
      </c>
      <c r="BE186" s="178">
        <f>IF(N186="základní",J186,0)</f>
        <v>0</v>
      </c>
      <c r="BF186" s="178">
        <f>IF(N186="snížená",J186,0)</f>
        <v>0</v>
      </c>
      <c r="BG186" s="178">
        <f>IF(N186="zákl. přenesená",J186,0)</f>
        <v>0</v>
      </c>
      <c r="BH186" s="178">
        <f>IF(N186="sníž. přenesená",J186,0)</f>
        <v>0</v>
      </c>
      <c r="BI186" s="178">
        <f>IF(N186="nulová",J186,0)</f>
        <v>0</v>
      </c>
      <c r="BJ186" s="17" t="s">
        <v>84</v>
      </c>
      <c r="BK186" s="178">
        <f>ROUND(I186*H186,2)</f>
        <v>0</v>
      </c>
      <c r="BL186" s="17" t="s">
        <v>163</v>
      </c>
      <c r="BM186" s="177" t="s">
        <v>368</v>
      </c>
    </row>
    <row r="187" s="2" customFormat="1" ht="16.5" customHeight="1">
      <c r="A187" s="36"/>
      <c r="B187" s="164"/>
      <c r="C187" s="165" t="s">
        <v>370</v>
      </c>
      <c r="D187" s="165" t="s">
        <v>159</v>
      </c>
      <c r="E187" s="166" t="s">
        <v>1498</v>
      </c>
      <c r="F187" s="167" t="s">
        <v>1499</v>
      </c>
      <c r="G187" s="168" t="s">
        <v>252</v>
      </c>
      <c r="H187" s="169">
        <v>1</v>
      </c>
      <c r="I187" s="170"/>
      <c r="J187" s="171">
        <f>ROUND(I187*H187,2)</f>
        <v>0</v>
      </c>
      <c r="K187" s="172"/>
      <c r="L187" s="37"/>
      <c r="M187" s="173" t="s">
        <v>1</v>
      </c>
      <c r="N187" s="174" t="s">
        <v>42</v>
      </c>
      <c r="O187" s="75"/>
      <c r="P187" s="175">
        <f>O187*H187</f>
        <v>0</v>
      </c>
      <c r="Q187" s="175">
        <v>0</v>
      </c>
      <c r="R187" s="175">
        <f>Q187*H187</f>
        <v>0</v>
      </c>
      <c r="S187" s="175">
        <v>0</v>
      </c>
      <c r="T187" s="176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77" t="s">
        <v>163</v>
      </c>
      <c r="AT187" s="177" t="s">
        <v>159</v>
      </c>
      <c r="AU187" s="177" t="s">
        <v>84</v>
      </c>
      <c r="AY187" s="17" t="s">
        <v>158</v>
      </c>
      <c r="BE187" s="178">
        <f>IF(N187="základní",J187,0)</f>
        <v>0</v>
      </c>
      <c r="BF187" s="178">
        <f>IF(N187="snížená",J187,0)</f>
        <v>0</v>
      </c>
      <c r="BG187" s="178">
        <f>IF(N187="zákl. přenesená",J187,0)</f>
        <v>0</v>
      </c>
      <c r="BH187" s="178">
        <f>IF(N187="sníž. přenesená",J187,0)</f>
        <v>0</v>
      </c>
      <c r="BI187" s="178">
        <f>IF(N187="nulová",J187,0)</f>
        <v>0</v>
      </c>
      <c r="BJ187" s="17" t="s">
        <v>84</v>
      </c>
      <c r="BK187" s="178">
        <f>ROUND(I187*H187,2)</f>
        <v>0</v>
      </c>
      <c r="BL187" s="17" t="s">
        <v>163</v>
      </c>
      <c r="BM187" s="177" t="s">
        <v>373</v>
      </c>
    </row>
    <row r="188" s="2" customFormat="1" ht="16.5" customHeight="1">
      <c r="A188" s="36"/>
      <c r="B188" s="164"/>
      <c r="C188" s="165" t="s">
        <v>263</v>
      </c>
      <c r="D188" s="165" t="s">
        <v>159</v>
      </c>
      <c r="E188" s="166" t="s">
        <v>1500</v>
      </c>
      <c r="F188" s="167" t="s">
        <v>1501</v>
      </c>
      <c r="G188" s="168" t="s">
        <v>247</v>
      </c>
      <c r="H188" s="169">
        <v>30</v>
      </c>
      <c r="I188" s="170"/>
      <c r="J188" s="171">
        <f>ROUND(I188*H188,2)</f>
        <v>0</v>
      </c>
      <c r="K188" s="172"/>
      <c r="L188" s="37"/>
      <c r="M188" s="173" t="s">
        <v>1</v>
      </c>
      <c r="N188" s="174" t="s">
        <v>42</v>
      </c>
      <c r="O188" s="75"/>
      <c r="P188" s="175">
        <f>O188*H188</f>
        <v>0</v>
      </c>
      <c r="Q188" s="175">
        <v>0</v>
      </c>
      <c r="R188" s="175">
        <f>Q188*H188</f>
        <v>0</v>
      </c>
      <c r="S188" s="175">
        <v>0</v>
      </c>
      <c r="T188" s="176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77" t="s">
        <v>163</v>
      </c>
      <c r="AT188" s="177" t="s">
        <v>159</v>
      </c>
      <c r="AU188" s="177" t="s">
        <v>84</v>
      </c>
      <c r="AY188" s="17" t="s">
        <v>158</v>
      </c>
      <c r="BE188" s="178">
        <f>IF(N188="základní",J188,0)</f>
        <v>0</v>
      </c>
      <c r="BF188" s="178">
        <f>IF(N188="snížená",J188,0)</f>
        <v>0</v>
      </c>
      <c r="BG188" s="178">
        <f>IF(N188="zákl. přenesená",J188,0)</f>
        <v>0</v>
      </c>
      <c r="BH188" s="178">
        <f>IF(N188="sníž. přenesená",J188,0)</f>
        <v>0</v>
      </c>
      <c r="BI188" s="178">
        <f>IF(N188="nulová",J188,0)</f>
        <v>0</v>
      </c>
      <c r="BJ188" s="17" t="s">
        <v>84</v>
      </c>
      <c r="BK188" s="178">
        <f>ROUND(I188*H188,2)</f>
        <v>0</v>
      </c>
      <c r="BL188" s="17" t="s">
        <v>163</v>
      </c>
      <c r="BM188" s="177" t="s">
        <v>376</v>
      </c>
    </row>
    <row r="189" s="2" customFormat="1" ht="24.15" customHeight="1">
      <c r="A189" s="36"/>
      <c r="B189" s="164"/>
      <c r="C189" s="165" t="s">
        <v>377</v>
      </c>
      <c r="D189" s="165" t="s">
        <v>159</v>
      </c>
      <c r="E189" s="166" t="s">
        <v>1502</v>
      </c>
      <c r="F189" s="167" t="s">
        <v>1503</v>
      </c>
      <c r="G189" s="168" t="s">
        <v>247</v>
      </c>
      <c r="H189" s="169">
        <v>30</v>
      </c>
      <c r="I189" s="170"/>
      <c r="J189" s="171">
        <f>ROUND(I189*H189,2)</f>
        <v>0</v>
      </c>
      <c r="K189" s="172"/>
      <c r="L189" s="37"/>
      <c r="M189" s="173" t="s">
        <v>1</v>
      </c>
      <c r="N189" s="174" t="s">
        <v>42</v>
      </c>
      <c r="O189" s="75"/>
      <c r="P189" s="175">
        <f>O189*H189</f>
        <v>0</v>
      </c>
      <c r="Q189" s="175">
        <v>0</v>
      </c>
      <c r="R189" s="175">
        <f>Q189*H189</f>
        <v>0</v>
      </c>
      <c r="S189" s="175">
        <v>0</v>
      </c>
      <c r="T189" s="176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77" t="s">
        <v>163</v>
      </c>
      <c r="AT189" s="177" t="s">
        <v>159</v>
      </c>
      <c r="AU189" s="177" t="s">
        <v>84</v>
      </c>
      <c r="AY189" s="17" t="s">
        <v>158</v>
      </c>
      <c r="BE189" s="178">
        <f>IF(N189="základní",J189,0)</f>
        <v>0</v>
      </c>
      <c r="BF189" s="178">
        <f>IF(N189="snížená",J189,0)</f>
        <v>0</v>
      </c>
      <c r="BG189" s="178">
        <f>IF(N189="zákl. přenesená",J189,0)</f>
        <v>0</v>
      </c>
      <c r="BH189" s="178">
        <f>IF(N189="sníž. přenesená",J189,0)</f>
        <v>0</v>
      </c>
      <c r="BI189" s="178">
        <f>IF(N189="nulová",J189,0)</f>
        <v>0</v>
      </c>
      <c r="BJ189" s="17" t="s">
        <v>84</v>
      </c>
      <c r="BK189" s="178">
        <f>ROUND(I189*H189,2)</f>
        <v>0</v>
      </c>
      <c r="BL189" s="17" t="s">
        <v>163</v>
      </c>
      <c r="BM189" s="177" t="s">
        <v>314</v>
      </c>
    </row>
    <row r="190" s="2" customFormat="1" ht="16.5" customHeight="1">
      <c r="A190" s="36"/>
      <c r="B190" s="164"/>
      <c r="C190" s="165" t="s">
        <v>266</v>
      </c>
      <c r="D190" s="165" t="s">
        <v>159</v>
      </c>
      <c r="E190" s="166" t="s">
        <v>1504</v>
      </c>
      <c r="F190" s="167" t="s">
        <v>1505</v>
      </c>
      <c r="G190" s="168" t="s">
        <v>252</v>
      </c>
      <c r="H190" s="169">
        <v>8</v>
      </c>
      <c r="I190" s="170"/>
      <c r="J190" s="171">
        <f>ROUND(I190*H190,2)</f>
        <v>0</v>
      </c>
      <c r="K190" s="172"/>
      <c r="L190" s="37"/>
      <c r="M190" s="173" t="s">
        <v>1</v>
      </c>
      <c r="N190" s="174" t="s">
        <v>42</v>
      </c>
      <c r="O190" s="75"/>
      <c r="P190" s="175">
        <f>O190*H190</f>
        <v>0</v>
      </c>
      <c r="Q190" s="175">
        <v>0</v>
      </c>
      <c r="R190" s="175">
        <f>Q190*H190</f>
        <v>0</v>
      </c>
      <c r="S190" s="175">
        <v>0</v>
      </c>
      <c r="T190" s="176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77" t="s">
        <v>163</v>
      </c>
      <c r="AT190" s="177" t="s">
        <v>159</v>
      </c>
      <c r="AU190" s="177" t="s">
        <v>84</v>
      </c>
      <c r="AY190" s="17" t="s">
        <v>158</v>
      </c>
      <c r="BE190" s="178">
        <f>IF(N190="základní",J190,0)</f>
        <v>0</v>
      </c>
      <c r="BF190" s="178">
        <f>IF(N190="snížená",J190,0)</f>
        <v>0</v>
      </c>
      <c r="BG190" s="178">
        <f>IF(N190="zákl. přenesená",J190,0)</f>
        <v>0</v>
      </c>
      <c r="BH190" s="178">
        <f>IF(N190="sníž. přenesená",J190,0)</f>
        <v>0</v>
      </c>
      <c r="BI190" s="178">
        <f>IF(N190="nulová",J190,0)</f>
        <v>0</v>
      </c>
      <c r="BJ190" s="17" t="s">
        <v>84</v>
      </c>
      <c r="BK190" s="178">
        <f>ROUND(I190*H190,2)</f>
        <v>0</v>
      </c>
      <c r="BL190" s="17" t="s">
        <v>163</v>
      </c>
      <c r="BM190" s="177" t="s">
        <v>383</v>
      </c>
    </row>
    <row r="191" s="2" customFormat="1" ht="16.5" customHeight="1">
      <c r="A191" s="36"/>
      <c r="B191" s="164"/>
      <c r="C191" s="165" t="s">
        <v>385</v>
      </c>
      <c r="D191" s="165" t="s">
        <v>159</v>
      </c>
      <c r="E191" s="166" t="s">
        <v>1506</v>
      </c>
      <c r="F191" s="167" t="s">
        <v>1507</v>
      </c>
      <c r="G191" s="168" t="s">
        <v>252</v>
      </c>
      <c r="H191" s="169">
        <v>8</v>
      </c>
      <c r="I191" s="170"/>
      <c r="J191" s="171">
        <f>ROUND(I191*H191,2)</f>
        <v>0</v>
      </c>
      <c r="K191" s="172"/>
      <c r="L191" s="37"/>
      <c r="M191" s="173" t="s">
        <v>1</v>
      </c>
      <c r="N191" s="174" t="s">
        <v>42</v>
      </c>
      <c r="O191" s="75"/>
      <c r="P191" s="175">
        <f>O191*H191</f>
        <v>0</v>
      </c>
      <c r="Q191" s="175">
        <v>0</v>
      </c>
      <c r="R191" s="175">
        <f>Q191*H191</f>
        <v>0</v>
      </c>
      <c r="S191" s="175">
        <v>0</v>
      </c>
      <c r="T191" s="176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77" t="s">
        <v>163</v>
      </c>
      <c r="AT191" s="177" t="s">
        <v>159</v>
      </c>
      <c r="AU191" s="177" t="s">
        <v>84</v>
      </c>
      <c r="AY191" s="17" t="s">
        <v>158</v>
      </c>
      <c r="BE191" s="178">
        <f>IF(N191="základní",J191,0)</f>
        <v>0</v>
      </c>
      <c r="BF191" s="178">
        <f>IF(N191="snížená",J191,0)</f>
        <v>0</v>
      </c>
      <c r="BG191" s="178">
        <f>IF(N191="zákl. přenesená",J191,0)</f>
        <v>0</v>
      </c>
      <c r="BH191" s="178">
        <f>IF(N191="sníž. přenesená",J191,0)</f>
        <v>0</v>
      </c>
      <c r="BI191" s="178">
        <f>IF(N191="nulová",J191,0)</f>
        <v>0</v>
      </c>
      <c r="BJ191" s="17" t="s">
        <v>84</v>
      </c>
      <c r="BK191" s="178">
        <f>ROUND(I191*H191,2)</f>
        <v>0</v>
      </c>
      <c r="BL191" s="17" t="s">
        <v>163</v>
      </c>
      <c r="BM191" s="177" t="s">
        <v>388</v>
      </c>
    </row>
    <row r="192" s="2" customFormat="1" ht="16.5" customHeight="1">
      <c r="A192" s="36"/>
      <c r="B192" s="164"/>
      <c r="C192" s="165" t="s">
        <v>271</v>
      </c>
      <c r="D192" s="165" t="s">
        <v>159</v>
      </c>
      <c r="E192" s="166" t="s">
        <v>1508</v>
      </c>
      <c r="F192" s="167" t="s">
        <v>1509</v>
      </c>
      <c r="G192" s="168" t="s">
        <v>252</v>
      </c>
      <c r="H192" s="169">
        <v>1</v>
      </c>
      <c r="I192" s="170"/>
      <c r="J192" s="171">
        <f>ROUND(I192*H192,2)</f>
        <v>0</v>
      </c>
      <c r="K192" s="172"/>
      <c r="L192" s="37"/>
      <c r="M192" s="173" t="s">
        <v>1</v>
      </c>
      <c r="N192" s="174" t="s">
        <v>42</v>
      </c>
      <c r="O192" s="75"/>
      <c r="P192" s="175">
        <f>O192*H192</f>
        <v>0</v>
      </c>
      <c r="Q192" s="175">
        <v>0</v>
      </c>
      <c r="R192" s="175">
        <f>Q192*H192</f>
        <v>0</v>
      </c>
      <c r="S192" s="175">
        <v>0</v>
      </c>
      <c r="T192" s="176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77" t="s">
        <v>163</v>
      </c>
      <c r="AT192" s="177" t="s">
        <v>159</v>
      </c>
      <c r="AU192" s="177" t="s">
        <v>84</v>
      </c>
      <c r="AY192" s="17" t="s">
        <v>158</v>
      </c>
      <c r="BE192" s="178">
        <f>IF(N192="základní",J192,0)</f>
        <v>0</v>
      </c>
      <c r="BF192" s="178">
        <f>IF(N192="snížená",J192,0)</f>
        <v>0</v>
      </c>
      <c r="BG192" s="178">
        <f>IF(N192="zákl. přenesená",J192,0)</f>
        <v>0</v>
      </c>
      <c r="BH192" s="178">
        <f>IF(N192="sníž. přenesená",J192,0)</f>
        <v>0</v>
      </c>
      <c r="BI192" s="178">
        <f>IF(N192="nulová",J192,0)</f>
        <v>0</v>
      </c>
      <c r="BJ192" s="17" t="s">
        <v>84</v>
      </c>
      <c r="BK192" s="178">
        <f>ROUND(I192*H192,2)</f>
        <v>0</v>
      </c>
      <c r="BL192" s="17" t="s">
        <v>163</v>
      </c>
      <c r="BM192" s="177" t="s">
        <v>392</v>
      </c>
    </row>
    <row r="193" s="2" customFormat="1" ht="16.5" customHeight="1">
      <c r="A193" s="36"/>
      <c r="B193" s="164"/>
      <c r="C193" s="165" t="s">
        <v>394</v>
      </c>
      <c r="D193" s="165" t="s">
        <v>159</v>
      </c>
      <c r="E193" s="166" t="s">
        <v>1510</v>
      </c>
      <c r="F193" s="167" t="s">
        <v>1511</v>
      </c>
      <c r="G193" s="168" t="s">
        <v>252</v>
      </c>
      <c r="H193" s="169">
        <v>1</v>
      </c>
      <c r="I193" s="170"/>
      <c r="J193" s="171">
        <f>ROUND(I193*H193,2)</f>
        <v>0</v>
      </c>
      <c r="K193" s="172"/>
      <c r="L193" s="37"/>
      <c r="M193" s="173" t="s">
        <v>1</v>
      </c>
      <c r="N193" s="174" t="s">
        <v>42</v>
      </c>
      <c r="O193" s="75"/>
      <c r="P193" s="175">
        <f>O193*H193</f>
        <v>0</v>
      </c>
      <c r="Q193" s="175">
        <v>0</v>
      </c>
      <c r="R193" s="175">
        <f>Q193*H193</f>
        <v>0</v>
      </c>
      <c r="S193" s="175">
        <v>0</v>
      </c>
      <c r="T193" s="17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77" t="s">
        <v>163</v>
      </c>
      <c r="AT193" s="177" t="s">
        <v>159</v>
      </c>
      <c r="AU193" s="177" t="s">
        <v>84</v>
      </c>
      <c r="AY193" s="17" t="s">
        <v>158</v>
      </c>
      <c r="BE193" s="178">
        <f>IF(N193="základní",J193,0)</f>
        <v>0</v>
      </c>
      <c r="BF193" s="178">
        <f>IF(N193="snížená",J193,0)</f>
        <v>0</v>
      </c>
      <c r="BG193" s="178">
        <f>IF(N193="zákl. přenesená",J193,0)</f>
        <v>0</v>
      </c>
      <c r="BH193" s="178">
        <f>IF(N193="sníž. přenesená",J193,0)</f>
        <v>0</v>
      </c>
      <c r="BI193" s="178">
        <f>IF(N193="nulová",J193,0)</f>
        <v>0</v>
      </c>
      <c r="BJ193" s="17" t="s">
        <v>84</v>
      </c>
      <c r="BK193" s="178">
        <f>ROUND(I193*H193,2)</f>
        <v>0</v>
      </c>
      <c r="BL193" s="17" t="s">
        <v>163</v>
      </c>
      <c r="BM193" s="177" t="s">
        <v>397</v>
      </c>
    </row>
    <row r="194" s="2" customFormat="1" ht="16.5" customHeight="1">
      <c r="A194" s="36"/>
      <c r="B194" s="164"/>
      <c r="C194" s="165" t="s">
        <v>277</v>
      </c>
      <c r="D194" s="165" t="s">
        <v>159</v>
      </c>
      <c r="E194" s="166" t="s">
        <v>1512</v>
      </c>
      <c r="F194" s="167" t="s">
        <v>1513</v>
      </c>
      <c r="G194" s="168" t="s">
        <v>252</v>
      </c>
      <c r="H194" s="169">
        <v>10</v>
      </c>
      <c r="I194" s="170"/>
      <c r="J194" s="171">
        <f>ROUND(I194*H194,2)</f>
        <v>0</v>
      </c>
      <c r="K194" s="172"/>
      <c r="L194" s="37"/>
      <c r="M194" s="173" t="s">
        <v>1</v>
      </c>
      <c r="N194" s="174" t="s">
        <v>42</v>
      </c>
      <c r="O194" s="75"/>
      <c r="P194" s="175">
        <f>O194*H194</f>
        <v>0</v>
      </c>
      <c r="Q194" s="175">
        <v>0</v>
      </c>
      <c r="R194" s="175">
        <f>Q194*H194</f>
        <v>0</v>
      </c>
      <c r="S194" s="175">
        <v>0</v>
      </c>
      <c r="T194" s="176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77" t="s">
        <v>163</v>
      </c>
      <c r="AT194" s="177" t="s">
        <v>159</v>
      </c>
      <c r="AU194" s="177" t="s">
        <v>84</v>
      </c>
      <c r="AY194" s="17" t="s">
        <v>158</v>
      </c>
      <c r="BE194" s="178">
        <f>IF(N194="základní",J194,0)</f>
        <v>0</v>
      </c>
      <c r="BF194" s="178">
        <f>IF(N194="snížená",J194,0)</f>
        <v>0</v>
      </c>
      <c r="BG194" s="178">
        <f>IF(N194="zákl. přenesená",J194,0)</f>
        <v>0</v>
      </c>
      <c r="BH194" s="178">
        <f>IF(N194="sníž. přenesená",J194,0)</f>
        <v>0</v>
      </c>
      <c r="BI194" s="178">
        <f>IF(N194="nulová",J194,0)</f>
        <v>0</v>
      </c>
      <c r="BJ194" s="17" t="s">
        <v>84</v>
      </c>
      <c r="BK194" s="178">
        <f>ROUND(I194*H194,2)</f>
        <v>0</v>
      </c>
      <c r="BL194" s="17" t="s">
        <v>163</v>
      </c>
      <c r="BM194" s="177" t="s">
        <v>401</v>
      </c>
    </row>
    <row r="195" s="2" customFormat="1" ht="16.5" customHeight="1">
      <c r="A195" s="36"/>
      <c r="B195" s="164"/>
      <c r="C195" s="165" t="s">
        <v>402</v>
      </c>
      <c r="D195" s="165" t="s">
        <v>159</v>
      </c>
      <c r="E195" s="166" t="s">
        <v>1514</v>
      </c>
      <c r="F195" s="167" t="s">
        <v>1515</v>
      </c>
      <c r="G195" s="168" t="s">
        <v>252</v>
      </c>
      <c r="H195" s="169">
        <v>10</v>
      </c>
      <c r="I195" s="170"/>
      <c r="J195" s="171">
        <f>ROUND(I195*H195,2)</f>
        <v>0</v>
      </c>
      <c r="K195" s="172"/>
      <c r="L195" s="37"/>
      <c r="M195" s="173" t="s">
        <v>1</v>
      </c>
      <c r="N195" s="174" t="s">
        <v>42</v>
      </c>
      <c r="O195" s="75"/>
      <c r="P195" s="175">
        <f>O195*H195</f>
        <v>0</v>
      </c>
      <c r="Q195" s="175">
        <v>0</v>
      </c>
      <c r="R195" s="175">
        <f>Q195*H195</f>
        <v>0</v>
      </c>
      <c r="S195" s="175">
        <v>0</v>
      </c>
      <c r="T195" s="176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77" t="s">
        <v>163</v>
      </c>
      <c r="AT195" s="177" t="s">
        <v>159</v>
      </c>
      <c r="AU195" s="177" t="s">
        <v>84</v>
      </c>
      <c r="AY195" s="17" t="s">
        <v>158</v>
      </c>
      <c r="BE195" s="178">
        <f>IF(N195="základní",J195,0)</f>
        <v>0</v>
      </c>
      <c r="BF195" s="178">
        <f>IF(N195="snížená",J195,0)</f>
        <v>0</v>
      </c>
      <c r="BG195" s="178">
        <f>IF(N195="zákl. přenesená",J195,0)</f>
        <v>0</v>
      </c>
      <c r="BH195" s="178">
        <f>IF(N195="sníž. přenesená",J195,0)</f>
        <v>0</v>
      </c>
      <c r="BI195" s="178">
        <f>IF(N195="nulová",J195,0)</f>
        <v>0</v>
      </c>
      <c r="BJ195" s="17" t="s">
        <v>84</v>
      </c>
      <c r="BK195" s="178">
        <f>ROUND(I195*H195,2)</f>
        <v>0</v>
      </c>
      <c r="BL195" s="17" t="s">
        <v>163</v>
      </c>
      <c r="BM195" s="177" t="s">
        <v>405</v>
      </c>
    </row>
    <row r="196" s="2" customFormat="1" ht="16.5" customHeight="1">
      <c r="A196" s="36"/>
      <c r="B196" s="164"/>
      <c r="C196" s="165" t="s">
        <v>282</v>
      </c>
      <c r="D196" s="165" t="s">
        <v>159</v>
      </c>
      <c r="E196" s="166" t="s">
        <v>1516</v>
      </c>
      <c r="F196" s="167" t="s">
        <v>1517</v>
      </c>
      <c r="G196" s="168" t="s">
        <v>252</v>
      </c>
      <c r="H196" s="169">
        <v>2</v>
      </c>
      <c r="I196" s="170"/>
      <c r="J196" s="171">
        <f>ROUND(I196*H196,2)</f>
        <v>0</v>
      </c>
      <c r="K196" s="172"/>
      <c r="L196" s="37"/>
      <c r="M196" s="173" t="s">
        <v>1</v>
      </c>
      <c r="N196" s="174" t="s">
        <v>42</v>
      </c>
      <c r="O196" s="75"/>
      <c r="P196" s="175">
        <f>O196*H196</f>
        <v>0</v>
      </c>
      <c r="Q196" s="175">
        <v>0</v>
      </c>
      <c r="R196" s="175">
        <f>Q196*H196</f>
        <v>0</v>
      </c>
      <c r="S196" s="175">
        <v>0</v>
      </c>
      <c r="T196" s="176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77" t="s">
        <v>163</v>
      </c>
      <c r="AT196" s="177" t="s">
        <v>159</v>
      </c>
      <c r="AU196" s="177" t="s">
        <v>84</v>
      </c>
      <c r="AY196" s="17" t="s">
        <v>158</v>
      </c>
      <c r="BE196" s="178">
        <f>IF(N196="základní",J196,0)</f>
        <v>0</v>
      </c>
      <c r="BF196" s="178">
        <f>IF(N196="snížená",J196,0)</f>
        <v>0</v>
      </c>
      <c r="BG196" s="178">
        <f>IF(N196="zákl. přenesená",J196,0)</f>
        <v>0</v>
      </c>
      <c r="BH196" s="178">
        <f>IF(N196="sníž. přenesená",J196,0)</f>
        <v>0</v>
      </c>
      <c r="BI196" s="178">
        <f>IF(N196="nulová",J196,0)</f>
        <v>0</v>
      </c>
      <c r="BJ196" s="17" t="s">
        <v>84</v>
      </c>
      <c r="BK196" s="178">
        <f>ROUND(I196*H196,2)</f>
        <v>0</v>
      </c>
      <c r="BL196" s="17" t="s">
        <v>163</v>
      </c>
      <c r="BM196" s="177" t="s">
        <v>408</v>
      </c>
    </row>
    <row r="197" s="2" customFormat="1" ht="16.5" customHeight="1">
      <c r="A197" s="36"/>
      <c r="B197" s="164"/>
      <c r="C197" s="165" t="s">
        <v>411</v>
      </c>
      <c r="D197" s="165" t="s">
        <v>159</v>
      </c>
      <c r="E197" s="166" t="s">
        <v>1518</v>
      </c>
      <c r="F197" s="167" t="s">
        <v>1519</v>
      </c>
      <c r="G197" s="168" t="s">
        <v>252</v>
      </c>
      <c r="H197" s="169">
        <v>2</v>
      </c>
      <c r="I197" s="170"/>
      <c r="J197" s="171">
        <f>ROUND(I197*H197,2)</f>
        <v>0</v>
      </c>
      <c r="K197" s="172"/>
      <c r="L197" s="37"/>
      <c r="M197" s="173" t="s">
        <v>1</v>
      </c>
      <c r="N197" s="174" t="s">
        <v>42</v>
      </c>
      <c r="O197" s="75"/>
      <c r="P197" s="175">
        <f>O197*H197</f>
        <v>0</v>
      </c>
      <c r="Q197" s="175">
        <v>0</v>
      </c>
      <c r="R197" s="175">
        <f>Q197*H197</f>
        <v>0</v>
      </c>
      <c r="S197" s="175">
        <v>0</v>
      </c>
      <c r="T197" s="176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77" t="s">
        <v>163</v>
      </c>
      <c r="AT197" s="177" t="s">
        <v>159</v>
      </c>
      <c r="AU197" s="177" t="s">
        <v>84</v>
      </c>
      <c r="AY197" s="17" t="s">
        <v>158</v>
      </c>
      <c r="BE197" s="178">
        <f>IF(N197="základní",J197,0)</f>
        <v>0</v>
      </c>
      <c r="BF197" s="178">
        <f>IF(N197="snížená",J197,0)</f>
        <v>0</v>
      </c>
      <c r="BG197" s="178">
        <f>IF(N197="zákl. přenesená",J197,0)</f>
        <v>0</v>
      </c>
      <c r="BH197" s="178">
        <f>IF(N197="sníž. přenesená",J197,0)</f>
        <v>0</v>
      </c>
      <c r="BI197" s="178">
        <f>IF(N197="nulová",J197,0)</f>
        <v>0</v>
      </c>
      <c r="BJ197" s="17" t="s">
        <v>84</v>
      </c>
      <c r="BK197" s="178">
        <f>ROUND(I197*H197,2)</f>
        <v>0</v>
      </c>
      <c r="BL197" s="17" t="s">
        <v>163</v>
      </c>
      <c r="BM197" s="177" t="s">
        <v>414</v>
      </c>
    </row>
    <row r="198" s="2" customFormat="1" ht="16.5" customHeight="1">
      <c r="A198" s="36"/>
      <c r="B198" s="164"/>
      <c r="C198" s="165" t="s">
        <v>288</v>
      </c>
      <c r="D198" s="165" t="s">
        <v>159</v>
      </c>
      <c r="E198" s="166" t="s">
        <v>1520</v>
      </c>
      <c r="F198" s="167" t="s">
        <v>1521</v>
      </c>
      <c r="G198" s="168" t="s">
        <v>252</v>
      </c>
      <c r="H198" s="169">
        <v>4</v>
      </c>
      <c r="I198" s="170"/>
      <c r="J198" s="171">
        <f>ROUND(I198*H198,2)</f>
        <v>0</v>
      </c>
      <c r="K198" s="172"/>
      <c r="L198" s="37"/>
      <c r="M198" s="173" t="s">
        <v>1</v>
      </c>
      <c r="N198" s="174" t="s">
        <v>42</v>
      </c>
      <c r="O198" s="75"/>
      <c r="P198" s="175">
        <f>O198*H198</f>
        <v>0</v>
      </c>
      <c r="Q198" s="175">
        <v>0</v>
      </c>
      <c r="R198" s="175">
        <f>Q198*H198</f>
        <v>0</v>
      </c>
      <c r="S198" s="175">
        <v>0</v>
      </c>
      <c r="T198" s="176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77" t="s">
        <v>163</v>
      </c>
      <c r="AT198" s="177" t="s">
        <v>159</v>
      </c>
      <c r="AU198" s="177" t="s">
        <v>84</v>
      </c>
      <c r="AY198" s="17" t="s">
        <v>158</v>
      </c>
      <c r="BE198" s="178">
        <f>IF(N198="základní",J198,0)</f>
        <v>0</v>
      </c>
      <c r="BF198" s="178">
        <f>IF(N198="snížená",J198,0)</f>
        <v>0</v>
      </c>
      <c r="BG198" s="178">
        <f>IF(N198="zákl. přenesená",J198,0)</f>
        <v>0</v>
      </c>
      <c r="BH198" s="178">
        <f>IF(N198="sníž. přenesená",J198,0)</f>
        <v>0</v>
      </c>
      <c r="BI198" s="178">
        <f>IF(N198="nulová",J198,0)</f>
        <v>0</v>
      </c>
      <c r="BJ198" s="17" t="s">
        <v>84</v>
      </c>
      <c r="BK198" s="178">
        <f>ROUND(I198*H198,2)</f>
        <v>0</v>
      </c>
      <c r="BL198" s="17" t="s">
        <v>163</v>
      </c>
      <c r="BM198" s="177" t="s">
        <v>418</v>
      </c>
    </row>
    <row r="199" s="2" customFormat="1" ht="16.5" customHeight="1">
      <c r="A199" s="36"/>
      <c r="B199" s="164"/>
      <c r="C199" s="165" t="s">
        <v>419</v>
      </c>
      <c r="D199" s="165" t="s">
        <v>159</v>
      </c>
      <c r="E199" s="166" t="s">
        <v>1522</v>
      </c>
      <c r="F199" s="167" t="s">
        <v>1523</v>
      </c>
      <c r="G199" s="168" t="s">
        <v>252</v>
      </c>
      <c r="H199" s="169">
        <v>4</v>
      </c>
      <c r="I199" s="170"/>
      <c r="J199" s="171">
        <f>ROUND(I199*H199,2)</f>
        <v>0</v>
      </c>
      <c r="K199" s="172"/>
      <c r="L199" s="37"/>
      <c r="M199" s="173" t="s">
        <v>1</v>
      </c>
      <c r="N199" s="174" t="s">
        <v>42</v>
      </c>
      <c r="O199" s="75"/>
      <c r="P199" s="175">
        <f>O199*H199</f>
        <v>0</v>
      </c>
      <c r="Q199" s="175">
        <v>0</v>
      </c>
      <c r="R199" s="175">
        <f>Q199*H199</f>
        <v>0</v>
      </c>
      <c r="S199" s="175">
        <v>0</v>
      </c>
      <c r="T199" s="176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77" t="s">
        <v>163</v>
      </c>
      <c r="AT199" s="177" t="s">
        <v>159</v>
      </c>
      <c r="AU199" s="177" t="s">
        <v>84</v>
      </c>
      <c r="AY199" s="17" t="s">
        <v>158</v>
      </c>
      <c r="BE199" s="178">
        <f>IF(N199="základní",J199,0)</f>
        <v>0</v>
      </c>
      <c r="BF199" s="178">
        <f>IF(N199="snížená",J199,0)</f>
        <v>0</v>
      </c>
      <c r="BG199" s="178">
        <f>IF(N199="zákl. přenesená",J199,0)</f>
        <v>0</v>
      </c>
      <c r="BH199" s="178">
        <f>IF(N199="sníž. přenesená",J199,0)</f>
        <v>0</v>
      </c>
      <c r="BI199" s="178">
        <f>IF(N199="nulová",J199,0)</f>
        <v>0</v>
      </c>
      <c r="BJ199" s="17" t="s">
        <v>84</v>
      </c>
      <c r="BK199" s="178">
        <f>ROUND(I199*H199,2)</f>
        <v>0</v>
      </c>
      <c r="BL199" s="17" t="s">
        <v>163</v>
      </c>
      <c r="BM199" s="177" t="s">
        <v>422</v>
      </c>
    </row>
    <row r="200" s="2" customFormat="1" ht="16.5" customHeight="1">
      <c r="A200" s="36"/>
      <c r="B200" s="164"/>
      <c r="C200" s="165" t="s">
        <v>293</v>
      </c>
      <c r="D200" s="165" t="s">
        <v>159</v>
      </c>
      <c r="E200" s="166" t="s">
        <v>1524</v>
      </c>
      <c r="F200" s="167" t="s">
        <v>1525</v>
      </c>
      <c r="G200" s="168" t="s">
        <v>252</v>
      </c>
      <c r="H200" s="169">
        <v>3</v>
      </c>
      <c r="I200" s="170"/>
      <c r="J200" s="171">
        <f>ROUND(I200*H200,2)</f>
        <v>0</v>
      </c>
      <c r="K200" s="172"/>
      <c r="L200" s="37"/>
      <c r="M200" s="173" t="s">
        <v>1</v>
      </c>
      <c r="N200" s="174" t="s">
        <v>42</v>
      </c>
      <c r="O200" s="75"/>
      <c r="P200" s="175">
        <f>O200*H200</f>
        <v>0</v>
      </c>
      <c r="Q200" s="175">
        <v>0</v>
      </c>
      <c r="R200" s="175">
        <f>Q200*H200</f>
        <v>0</v>
      </c>
      <c r="S200" s="175">
        <v>0</v>
      </c>
      <c r="T200" s="176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77" t="s">
        <v>163</v>
      </c>
      <c r="AT200" s="177" t="s">
        <v>159</v>
      </c>
      <c r="AU200" s="177" t="s">
        <v>84</v>
      </c>
      <c r="AY200" s="17" t="s">
        <v>158</v>
      </c>
      <c r="BE200" s="178">
        <f>IF(N200="základní",J200,0)</f>
        <v>0</v>
      </c>
      <c r="BF200" s="178">
        <f>IF(N200="snížená",J200,0)</f>
        <v>0</v>
      </c>
      <c r="BG200" s="178">
        <f>IF(N200="zákl. přenesená",J200,0)</f>
        <v>0</v>
      </c>
      <c r="BH200" s="178">
        <f>IF(N200="sníž. přenesená",J200,0)</f>
        <v>0</v>
      </c>
      <c r="BI200" s="178">
        <f>IF(N200="nulová",J200,0)</f>
        <v>0</v>
      </c>
      <c r="BJ200" s="17" t="s">
        <v>84</v>
      </c>
      <c r="BK200" s="178">
        <f>ROUND(I200*H200,2)</f>
        <v>0</v>
      </c>
      <c r="BL200" s="17" t="s">
        <v>163</v>
      </c>
      <c r="BM200" s="177" t="s">
        <v>424</v>
      </c>
    </row>
    <row r="201" s="2" customFormat="1" ht="16.5" customHeight="1">
      <c r="A201" s="36"/>
      <c r="B201" s="164"/>
      <c r="C201" s="165" t="s">
        <v>425</v>
      </c>
      <c r="D201" s="165" t="s">
        <v>159</v>
      </c>
      <c r="E201" s="166" t="s">
        <v>1526</v>
      </c>
      <c r="F201" s="167" t="s">
        <v>1527</v>
      </c>
      <c r="G201" s="168" t="s">
        <v>252</v>
      </c>
      <c r="H201" s="169">
        <v>1</v>
      </c>
      <c r="I201" s="170"/>
      <c r="J201" s="171">
        <f>ROUND(I201*H201,2)</f>
        <v>0</v>
      </c>
      <c r="K201" s="172"/>
      <c r="L201" s="37"/>
      <c r="M201" s="173" t="s">
        <v>1</v>
      </c>
      <c r="N201" s="174" t="s">
        <v>42</v>
      </c>
      <c r="O201" s="75"/>
      <c r="P201" s="175">
        <f>O201*H201</f>
        <v>0</v>
      </c>
      <c r="Q201" s="175">
        <v>0</v>
      </c>
      <c r="R201" s="175">
        <f>Q201*H201</f>
        <v>0</v>
      </c>
      <c r="S201" s="175">
        <v>0</v>
      </c>
      <c r="T201" s="176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77" t="s">
        <v>163</v>
      </c>
      <c r="AT201" s="177" t="s">
        <v>159</v>
      </c>
      <c r="AU201" s="177" t="s">
        <v>84</v>
      </c>
      <c r="AY201" s="17" t="s">
        <v>158</v>
      </c>
      <c r="BE201" s="178">
        <f>IF(N201="základní",J201,0)</f>
        <v>0</v>
      </c>
      <c r="BF201" s="178">
        <f>IF(N201="snížená",J201,0)</f>
        <v>0</v>
      </c>
      <c r="BG201" s="178">
        <f>IF(N201="zákl. přenesená",J201,0)</f>
        <v>0</v>
      </c>
      <c r="BH201" s="178">
        <f>IF(N201="sníž. přenesená",J201,0)</f>
        <v>0</v>
      </c>
      <c r="BI201" s="178">
        <f>IF(N201="nulová",J201,0)</f>
        <v>0</v>
      </c>
      <c r="BJ201" s="17" t="s">
        <v>84</v>
      </c>
      <c r="BK201" s="178">
        <f>ROUND(I201*H201,2)</f>
        <v>0</v>
      </c>
      <c r="BL201" s="17" t="s">
        <v>163</v>
      </c>
      <c r="BM201" s="177" t="s">
        <v>428</v>
      </c>
    </row>
    <row r="202" s="2" customFormat="1" ht="16.5" customHeight="1">
      <c r="A202" s="36"/>
      <c r="B202" s="164"/>
      <c r="C202" s="165" t="s">
        <v>296</v>
      </c>
      <c r="D202" s="165" t="s">
        <v>159</v>
      </c>
      <c r="E202" s="166" t="s">
        <v>1528</v>
      </c>
      <c r="F202" s="167" t="s">
        <v>1529</v>
      </c>
      <c r="G202" s="168" t="s">
        <v>252</v>
      </c>
      <c r="H202" s="169">
        <v>1</v>
      </c>
      <c r="I202" s="170"/>
      <c r="J202" s="171">
        <f>ROUND(I202*H202,2)</f>
        <v>0</v>
      </c>
      <c r="K202" s="172"/>
      <c r="L202" s="37"/>
      <c r="M202" s="173" t="s">
        <v>1</v>
      </c>
      <c r="N202" s="174" t="s">
        <v>42</v>
      </c>
      <c r="O202" s="75"/>
      <c r="P202" s="175">
        <f>O202*H202</f>
        <v>0</v>
      </c>
      <c r="Q202" s="175">
        <v>0</v>
      </c>
      <c r="R202" s="175">
        <f>Q202*H202</f>
        <v>0</v>
      </c>
      <c r="S202" s="175">
        <v>0</v>
      </c>
      <c r="T202" s="176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77" t="s">
        <v>163</v>
      </c>
      <c r="AT202" s="177" t="s">
        <v>159</v>
      </c>
      <c r="AU202" s="177" t="s">
        <v>84</v>
      </c>
      <c r="AY202" s="17" t="s">
        <v>158</v>
      </c>
      <c r="BE202" s="178">
        <f>IF(N202="základní",J202,0)</f>
        <v>0</v>
      </c>
      <c r="BF202" s="178">
        <f>IF(N202="snížená",J202,0)</f>
        <v>0</v>
      </c>
      <c r="BG202" s="178">
        <f>IF(N202="zákl. přenesená",J202,0)</f>
        <v>0</v>
      </c>
      <c r="BH202" s="178">
        <f>IF(N202="sníž. přenesená",J202,0)</f>
        <v>0</v>
      </c>
      <c r="BI202" s="178">
        <f>IF(N202="nulová",J202,0)</f>
        <v>0</v>
      </c>
      <c r="BJ202" s="17" t="s">
        <v>84</v>
      </c>
      <c r="BK202" s="178">
        <f>ROUND(I202*H202,2)</f>
        <v>0</v>
      </c>
      <c r="BL202" s="17" t="s">
        <v>163</v>
      </c>
      <c r="BM202" s="177" t="s">
        <v>432</v>
      </c>
    </row>
    <row r="203" s="2" customFormat="1" ht="16.5" customHeight="1">
      <c r="A203" s="36"/>
      <c r="B203" s="164"/>
      <c r="C203" s="165" t="s">
        <v>434</v>
      </c>
      <c r="D203" s="165" t="s">
        <v>159</v>
      </c>
      <c r="E203" s="166" t="s">
        <v>1530</v>
      </c>
      <c r="F203" s="167" t="s">
        <v>1531</v>
      </c>
      <c r="G203" s="168" t="s">
        <v>252</v>
      </c>
      <c r="H203" s="169">
        <v>1</v>
      </c>
      <c r="I203" s="170"/>
      <c r="J203" s="171">
        <f>ROUND(I203*H203,2)</f>
        <v>0</v>
      </c>
      <c r="K203" s="172"/>
      <c r="L203" s="37"/>
      <c r="M203" s="173" t="s">
        <v>1</v>
      </c>
      <c r="N203" s="174" t="s">
        <v>42</v>
      </c>
      <c r="O203" s="75"/>
      <c r="P203" s="175">
        <f>O203*H203</f>
        <v>0</v>
      </c>
      <c r="Q203" s="175">
        <v>0</v>
      </c>
      <c r="R203" s="175">
        <f>Q203*H203</f>
        <v>0</v>
      </c>
      <c r="S203" s="175">
        <v>0</v>
      </c>
      <c r="T203" s="176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77" t="s">
        <v>163</v>
      </c>
      <c r="AT203" s="177" t="s">
        <v>159</v>
      </c>
      <c r="AU203" s="177" t="s">
        <v>84</v>
      </c>
      <c r="AY203" s="17" t="s">
        <v>158</v>
      </c>
      <c r="BE203" s="178">
        <f>IF(N203="základní",J203,0)</f>
        <v>0</v>
      </c>
      <c r="BF203" s="178">
        <f>IF(N203="snížená",J203,0)</f>
        <v>0</v>
      </c>
      <c r="BG203" s="178">
        <f>IF(N203="zákl. přenesená",J203,0)</f>
        <v>0</v>
      </c>
      <c r="BH203" s="178">
        <f>IF(N203="sníž. přenesená",J203,0)</f>
        <v>0</v>
      </c>
      <c r="BI203" s="178">
        <f>IF(N203="nulová",J203,0)</f>
        <v>0</v>
      </c>
      <c r="BJ203" s="17" t="s">
        <v>84</v>
      </c>
      <c r="BK203" s="178">
        <f>ROUND(I203*H203,2)</f>
        <v>0</v>
      </c>
      <c r="BL203" s="17" t="s">
        <v>163</v>
      </c>
      <c r="BM203" s="177" t="s">
        <v>437</v>
      </c>
    </row>
    <row r="204" s="2" customFormat="1" ht="21.75" customHeight="1">
      <c r="A204" s="36"/>
      <c r="B204" s="164"/>
      <c r="C204" s="165" t="s">
        <v>273</v>
      </c>
      <c r="D204" s="165" t="s">
        <v>159</v>
      </c>
      <c r="E204" s="166" t="s">
        <v>1532</v>
      </c>
      <c r="F204" s="167" t="s">
        <v>1533</v>
      </c>
      <c r="G204" s="168" t="s">
        <v>252</v>
      </c>
      <c r="H204" s="169">
        <v>27</v>
      </c>
      <c r="I204" s="170"/>
      <c r="J204" s="171">
        <f>ROUND(I204*H204,2)</f>
        <v>0</v>
      </c>
      <c r="K204" s="172"/>
      <c r="L204" s="37"/>
      <c r="M204" s="173" t="s">
        <v>1</v>
      </c>
      <c r="N204" s="174" t="s">
        <v>42</v>
      </c>
      <c r="O204" s="75"/>
      <c r="P204" s="175">
        <f>O204*H204</f>
        <v>0</v>
      </c>
      <c r="Q204" s="175">
        <v>0</v>
      </c>
      <c r="R204" s="175">
        <f>Q204*H204</f>
        <v>0</v>
      </c>
      <c r="S204" s="175">
        <v>0</v>
      </c>
      <c r="T204" s="176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77" t="s">
        <v>163</v>
      </c>
      <c r="AT204" s="177" t="s">
        <v>159</v>
      </c>
      <c r="AU204" s="177" t="s">
        <v>84</v>
      </c>
      <c r="AY204" s="17" t="s">
        <v>158</v>
      </c>
      <c r="BE204" s="178">
        <f>IF(N204="základní",J204,0)</f>
        <v>0</v>
      </c>
      <c r="BF204" s="178">
        <f>IF(N204="snížená",J204,0)</f>
        <v>0</v>
      </c>
      <c r="BG204" s="178">
        <f>IF(N204="zákl. přenesená",J204,0)</f>
        <v>0</v>
      </c>
      <c r="BH204" s="178">
        <f>IF(N204="sníž. přenesená",J204,0)</f>
        <v>0</v>
      </c>
      <c r="BI204" s="178">
        <f>IF(N204="nulová",J204,0)</f>
        <v>0</v>
      </c>
      <c r="BJ204" s="17" t="s">
        <v>84</v>
      </c>
      <c r="BK204" s="178">
        <f>ROUND(I204*H204,2)</f>
        <v>0</v>
      </c>
      <c r="BL204" s="17" t="s">
        <v>163</v>
      </c>
      <c r="BM204" s="177" t="s">
        <v>440</v>
      </c>
    </row>
    <row r="205" s="2" customFormat="1" ht="24.15" customHeight="1">
      <c r="A205" s="36"/>
      <c r="B205" s="164"/>
      <c r="C205" s="165" t="s">
        <v>284</v>
      </c>
      <c r="D205" s="165" t="s">
        <v>159</v>
      </c>
      <c r="E205" s="166" t="s">
        <v>1534</v>
      </c>
      <c r="F205" s="167" t="s">
        <v>1535</v>
      </c>
      <c r="G205" s="168" t="s">
        <v>252</v>
      </c>
      <c r="H205" s="169">
        <v>27</v>
      </c>
      <c r="I205" s="170"/>
      <c r="J205" s="171">
        <f>ROUND(I205*H205,2)</f>
        <v>0</v>
      </c>
      <c r="K205" s="172"/>
      <c r="L205" s="37"/>
      <c r="M205" s="173" t="s">
        <v>1</v>
      </c>
      <c r="N205" s="174" t="s">
        <v>42</v>
      </c>
      <c r="O205" s="75"/>
      <c r="P205" s="175">
        <f>O205*H205</f>
        <v>0</v>
      </c>
      <c r="Q205" s="175">
        <v>0</v>
      </c>
      <c r="R205" s="175">
        <f>Q205*H205</f>
        <v>0</v>
      </c>
      <c r="S205" s="175">
        <v>0</v>
      </c>
      <c r="T205" s="176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77" t="s">
        <v>163</v>
      </c>
      <c r="AT205" s="177" t="s">
        <v>159</v>
      </c>
      <c r="AU205" s="177" t="s">
        <v>84</v>
      </c>
      <c r="AY205" s="17" t="s">
        <v>158</v>
      </c>
      <c r="BE205" s="178">
        <f>IF(N205="základní",J205,0)</f>
        <v>0</v>
      </c>
      <c r="BF205" s="178">
        <f>IF(N205="snížená",J205,0)</f>
        <v>0</v>
      </c>
      <c r="BG205" s="178">
        <f>IF(N205="zákl. přenesená",J205,0)</f>
        <v>0</v>
      </c>
      <c r="BH205" s="178">
        <f>IF(N205="sníž. přenesená",J205,0)</f>
        <v>0</v>
      </c>
      <c r="BI205" s="178">
        <f>IF(N205="nulová",J205,0)</f>
        <v>0</v>
      </c>
      <c r="BJ205" s="17" t="s">
        <v>84</v>
      </c>
      <c r="BK205" s="178">
        <f>ROUND(I205*H205,2)</f>
        <v>0</v>
      </c>
      <c r="BL205" s="17" t="s">
        <v>163</v>
      </c>
      <c r="BM205" s="177" t="s">
        <v>444</v>
      </c>
    </row>
    <row r="206" s="2" customFormat="1" ht="16.5" customHeight="1">
      <c r="A206" s="36"/>
      <c r="B206" s="164"/>
      <c r="C206" s="165" t="s">
        <v>305</v>
      </c>
      <c r="D206" s="165" t="s">
        <v>159</v>
      </c>
      <c r="E206" s="166" t="s">
        <v>1536</v>
      </c>
      <c r="F206" s="167" t="s">
        <v>1537</v>
      </c>
      <c r="G206" s="168" t="s">
        <v>252</v>
      </c>
      <c r="H206" s="169">
        <v>11</v>
      </c>
      <c r="I206" s="170"/>
      <c r="J206" s="171">
        <f>ROUND(I206*H206,2)</f>
        <v>0</v>
      </c>
      <c r="K206" s="172"/>
      <c r="L206" s="37"/>
      <c r="M206" s="173" t="s">
        <v>1</v>
      </c>
      <c r="N206" s="174" t="s">
        <v>42</v>
      </c>
      <c r="O206" s="75"/>
      <c r="P206" s="175">
        <f>O206*H206</f>
        <v>0</v>
      </c>
      <c r="Q206" s="175">
        <v>0</v>
      </c>
      <c r="R206" s="175">
        <f>Q206*H206</f>
        <v>0</v>
      </c>
      <c r="S206" s="175">
        <v>0</v>
      </c>
      <c r="T206" s="176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77" t="s">
        <v>163</v>
      </c>
      <c r="AT206" s="177" t="s">
        <v>159</v>
      </c>
      <c r="AU206" s="177" t="s">
        <v>84</v>
      </c>
      <c r="AY206" s="17" t="s">
        <v>158</v>
      </c>
      <c r="BE206" s="178">
        <f>IF(N206="základní",J206,0)</f>
        <v>0</v>
      </c>
      <c r="BF206" s="178">
        <f>IF(N206="snížená",J206,0)</f>
        <v>0</v>
      </c>
      <c r="BG206" s="178">
        <f>IF(N206="zákl. přenesená",J206,0)</f>
        <v>0</v>
      </c>
      <c r="BH206" s="178">
        <f>IF(N206="sníž. přenesená",J206,0)</f>
        <v>0</v>
      </c>
      <c r="BI206" s="178">
        <f>IF(N206="nulová",J206,0)</f>
        <v>0</v>
      </c>
      <c r="BJ206" s="17" t="s">
        <v>84</v>
      </c>
      <c r="BK206" s="178">
        <f>ROUND(I206*H206,2)</f>
        <v>0</v>
      </c>
      <c r="BL206" s="17" t="s">
        <v>163</v>
      </c>
      <c r="BM206" s="177" t="s">
        <v>447</v>
      </c>
    </row>
    <row r="207" s="2" customFormat="1" ht="24.15" customHeight="1">
      <c r="A207" s="36"/>
      <c r="B207" s="164"/>
      <c r="C207" s="165" t="s">
        <v>450</v>
      </c>
      <c r="D207" s="165" t="s">
        <v>159</v>
      </c>
      <c r="E207" s="166" t="s">
        <v>1538</v>
      </c>
      <c r="F207" s="167" t="s">
        <v>1539</v>
      </c>
      <c r="G207" s="168" t="s">
        <v>252</v>
      </c>
      <c r="H207" s="169">
        <v>11</v>
      </c>
      <c r="I207" s="170"/>
      <c r="J207" s="171">
        <f>ROUND(I207*H207,2)</f>
        <v>0</v>
      </c>
      <c r="K207" s="172"/>
      <c r="L207" s="37"/>
      <c r="M207" s="173" t="s">
        <v>1</v>
      </c>
      <c r="N207" s="174" t="s">
        <v>42</v>
      </c>
      <c r="O207" s="75"/>
      <c r="P207" s="175">
        <f>O207*H207</f>
        <v>0</v>
      </c>
      <c r="Q207" s="175">
        <v>0</v>
      </c>
      <c r="R207" s="175">
        <f>Q207*H207</f>
        <v>0</v>
      </c>
      <c r="S207" s="175">
        <v>0</v>
      </c>
      <c r="T207" s="176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77" t="s">
        <v>163</v>
      </c>
      <c r="AT207" s="177" t="s">
        <v>159</v>
      </c>
      <c r="AU207" s="177" t="s">
        <v>84</v>
      </c>
      <c r="AY207" s="17" t="s">
        <v>158</v>
      </c>
      <c r="BE207" s="178">
        <f>IF(N207="základní",J207,0)</f>
        <v>0</v>
      </c>
      <c r="BF207" s="178">
        <f>IF(N207="snížená",J207,0)</f>
        <v>0</v>
      </c>
      <c r="BG207" s="178">
        <f>IF(N207="zákl. přenesená",J207,0)</f>
        <v>0</v>
      </c>
      <c r="BH207" s="178">
        <f>IF(N207="sníž. přenesená",J207,0)</f>
        <v>0</v>
      </c>
      <c r="BI207" s="178">
        <f>IF(N207="nulová",J207,0)</f>
        <v>0</v>
      </c>
      <c r="BJ207" s="17" t="s">
        <v>84</v>
      </c>
      <c r="BK207" s="178">
        <f>ROUND(I207*H207,2)</f>
        <v>0</v>
      </c>
      <c r="BL207" s="17" t="s">
        <v>163</v>
      </c>
      <c r="BM207" s="177" t="s">
        <v>453</v>
      </c>
    </row>
    <row r="208" s="2" customFormat="1" ht="16.5" customHeight="1">
      <c r="A208" s="36"/>
      <c r="B208" s="164"/>
      <c r="C208" s="165" t="s">
        <v>312</v>
      </c>
      <c r="D208" s="165" t="s">
        <v>159</v>
      </c>
      <c r="E208" s="166" t="s">
        <v>1540</v>
      </c>
      <c r="F208" s="167" t="s">
        <v>1541</v>
      </c>
      <c r="G208" s="168" t="s">
        <v>247</v>
      </c>
      <c r="H208" s="169">
        <v>30</v>
      </c>
      <c r="I208" s="170"/>
      <c r="J208" s="171">
        <f>ROUND(I208*H208,2)</f>
        <v>0</v>
      </c>
      <c r="K208" s="172"/>
      <c r="L208" s="37"/>
      <c r="M208" s="173" t="s">
        <v>1</v>
      </c>
      <c r="N208" s="174" t="s">
        <v>42</v>
      </c>
      <c r="O208" s="75"/>
      <c r="P208" s="175">
        <f>O208*H208</f>
        <v>0</v>
      </c>
      <c r="Q208" s="175">
        <v>0</v>
      </c>
      <c r="R208" s="175">
        <f>Q208*H208</f>
        <v>0</v>
      </c>
      <c r="S208" s="175">
        <v>0</v>
      </c>
      <c r="T208" s="176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77" t="s">
        <v>163</v>
      </c>
      <c r="AT208" s="177" t="s">
        <v>159</v>
      </c>
      <c r="AU208" s="177" t="s">
        <v>84</v>
      </c>
      <c r="AY208" s="17" t="s">
        <v>158</v>
      </c>
      <c r="BE208" s="178">
        <f>IF(N208="základní",J208,0)</f>
        <v>0</v>
      </c>
      <c r="BF208" s="178">
        <f>IF(N208="snížená",J208,0)</f>
        <v>0</v>
      </c>
      <c r="BG208" s="178">
        <f>IF(N208="zákl. přenesená",J208,0)</f>
        <v>0</v>
      </c>
      <c r="BH208" s="178">
        <f>IF(N208="sníž. přenesená",J208,0)</f>
        <v>0</v>
      </c>
      <c r="BI208" s="178">
        <f>IF(N208="nulová",J208,0)</f>
        <v>0</v>
      </c>
      <c r="BJ208" s="17" t="s">
        <v>84</v>
      </c>
      <c r="BK208" s="178">
        <f>ROUND(I208*H208,2)</f>
        <v>0</v>
      </c>
      <c r="BL208" s="17" t="s">
        <v>163</v>
      </c>
      <c r="BM208" s="177" t="s">
        <v>747</v>
      </c>
    </row>
    <row r="209" s="2" customFormat="1" ht="16.5" customHeight="1">
      <c r="A209" s="36"/>
      <c r="B209" s="164"/>
      <c r="C209" s="165" t="s">
        <v>460</v>
      </c>
      <c r="D209" s="165" t="s">
        <v>159</v>
      </c>
      <c r="E209" s="166" t="s">
        <v>1542</v>
      </c>
      <c r="F209" s="167" t="s">
        <v>1543</v>
      </c>
      <c r="G209" s="168" t="s">
        <v>247</v>
      </c>
      <c r="H209" s="169">
        <v>31.5</v>
      </c>
      <c r="I209" s="170"/>
      <c r="J209" s="171">
        <f>ROUND(I209*H209,2)</f>
        <v>0</v>
      </c>
      <c r="K209" s="172"/>
      <c r="L209" s="37"/>
      <c r="M209" s="173" t="s">
        <v>1</v>
      </c>
      <c r="N209" s="174" t="s">
        <v>42</v>
      </c>
      <c r="O209" s="75"/>
      <c r="P209" s="175">
        <f>O209*H209</f>
        <v>0</v>
      </c>
      <c r="Q209" s="175">
        <v>0</v>
      </c>
      <c r="R209" s="175">
        <f>Q209*H209</f>
        <v>0</v>
      </c>
      <c r="S209" s="175">
        <v>0</v>
      </c>
      <c r="T209" s="176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77" t="s">
        <v>163</v>
      </c>
      <c r="AT209" s="177" t="s">
        <v>159</v>
      </c>
      <c r="AU209" s="177" t="s">
        <v>84</v>
      </c>
      <c r="AY209" s="17" t="s">
        <v>158</v>
      </c>
      <c r="BE209" s="178">
        <f>IF(N209="základní",J209,0)</f>
        <v>0</v>
      </c>
      <c r="BF209" s="178">
        <f>IF(N209="snížená",J209,0)</f>
        <v>0</v>
      </c>
      <c r="BG209" s="178">
        <f>IF(N209="zákl. přenesená",J209,0)</f>
        <v>0</v>
      </c>
      <c r="BH209" s="178">
        <f>IF(N209="sníž. přenesená",J209,0)</f>
        <v>0</v>
      </c>
      <c r="BI209" s="178">
        <f>IF(N209="nulová",J209,0)</f>
        <v>0</v>
      </c>
      <c r="BJ209" s="17" t="s">
        <v>84</v>
      </c>
      <c r="BK209" s="178">
        <f>ROUND(I209*H209,2)</f>
        <v>0</v>
      </c>
      <c r="BL209" s="17" t="s">
        <v>163</v>
      </c>
      <c r="BM209" s="177" t="s">
        <v>758</v>
      </c>
    </row>
    <row r="210" s="12" customFormat="1">
      <c r="A210" s="12"/>
      <c r="B210" s="179"/>
      <c r="C210" s="12"/>
      <c r="D210" s="180" t="s">
        <v>164</v>
      </c>
      <c r="E210" s="181" t="s">
        <v>1</v>
      </c>
      <c r="F210" s="182" t="s">
        <v>1544</v>
      </c>
      <c r="G210" s="12"/>
      <c r="H210" s="183">
        <v>31.5</v>
      </c>
      <c r="I210" s="184"/>
      <c r="J210" s="12"/>
      <c r="K210" s="12"/>
      <c r="L210" s="179"/>
      <c r="M210" s="185"/>
      <c r="N210" s="186"/>
      <c r="O210" s="186"/>
      <c r="P210" s="186"/>
      <c r="Q210" s="186"/>
      <c r="R210" s="186"/>
      <c r="S210" s="186"/>
      <c r="T210" s="187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T210" s="181" t="s">
        <v>164</v>
      </c>
      <c r="AU210" s="181" t="s">
        <v>84</v>
      </c>
      <c r="AV210" s="12" t="s">
        <v>86</v>
      </c>
      <c r="AW210" s="12" t="s">
        <v>34</v>
      </c>
      <c r="AX210" s="12" t="s">
        <v>77</v>
      </c>
      <c r="AY210" s="181" t="s">
        <v>158</v>
      </c>
    </row>
    <row r="211" s="14" customFormat="1">
      <c r="A211" s="14"/>
      <c r="B211" s="201"/>
      <c r="C211" s="14"/>
      <c r="D211" s="180" t="s">
        <v>164</v>
      </c>
      <c r="E211" s="202" t="s">
        <v>1</v>
      </c>
      <c r="F211" s="203" t="s">
        <v>1353</v>
      </c>
      <c r="G211" s="14"/>
      <c r="H211" s="202" t="s">
        <v>1</v>
      </c>
      <c r="I211" s="204"/>
      <c r="J211" s="14"/>
      <c r="K211" s="14"/>
      <c r="L211" s="201"/>
      <c r="M211" s="205"/>
      <c r="N211" s="206"/>
      <c r="O211" s="206"/>
      <c r="P211" s="206"/>
      <c r="Q211" s="206"/>
      <c r="R211" s="206"/>
      <c r="S211" s="206"/>
      <c r="T211" s="207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02" t="s">
        <v>164</v>
      </c>
      <c r="AU211" s="202" t="s">
        <v>84</v>
      </c>
      <c r="AV211" s="14" t="s">
        <v>84</v>
      </c>
      <c r="AW211" s="14" t="s">
        <v>34</v>
      </c>
      <c r="AX211" s="14" t="s">
        <v>77</v>
      </c>
      <c r="AY211" s="202" t="s">
        <v>158</v>
      </c>
    </row>
    <row r="212" s="13" customFormat="1">
      <c r="A212" s="13"/>
      <c r="B212" s="188"/>
      <c r="C212" s="13"/>
      <c r="D212" s="180" t="s">
        <v>164</v>
      </c>
      <c r="E212" s="189" t="s">
        <v>1</v>
      </c>
      <c r="F212" s="190" t="s">
        <v>166</v>
      </c>
      <c r="G212" s="13"/>
      <c r="H212" s="191">
        <v>31.5</v>
      </c>
      <c r="I212" s="192"/>
      <c r="J212" s="13"/>
      <c r="K212" s="13"/>
      <c r="L212" s="188"/>
      <c r="M212" s="193"/>
      <c r="N212" s="194"/>
      <c r="O212" s="194"/>
      <c r="P212" s="194"/>
      <c r="Q212" s="194"/>
      <c r="R212" s="194"/>
      <c r="S212" s="194"/>
      <c r="T212" s="19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9" t="s">
        <v>164</v>
      </c>
      <c r="AU212" s="189" t="s">
        <v>84</v>
      </c>
      <c r="AV212" s="13" t="s">
        <v>163</v>
      </c>
      <c r="AW212" s="13" t="s">
        <v>34</v>
      </c>
      <c r="AX212" s="13" t="s">
        <v>84</v>
      </c>
      <c r="AY212" s="189" t="s">
        <v>158</v>
      </c>
    </row>
    <row r="213" s="2" customFormat="1" ht="16.5" customHeight="1">
      <c r="A213" s="36"/>
      <c r="B213" s="164"/>
      <c r="C213" s="165" t="s">
        <v>318</v>
      </c>
      <c r="D213" s="165" t="s">
        <v>159</v>
      </c>
      <c r="E213" s="166" t="s">
        <v>1545</v>
      </c>
      <c r="F213" s="167" t="s">
        <v>1546</v>
      </c>
      <c r="G213" s="168" t="s">
        <v>247</v>
      </c>
      <c r="H213" s="169">
        <v>60</v>
      </c>
      <c r="I213" s="170"/>
      <c r="J213" s="171">
        <f>ROUND(I213*H213,2)</f>
        <v>0</v>
      </c>
      <c r="K213" s="172"/>
      <c r="L213" s="37"/>
      <c r="M213" s="173" t="s">
        <v>1</v>
      </c>
      <c r="N213" s="174" t="s">
        <v>42</v>
      </c>
      <c r="O213" s="75"/>
      <c r="P213" s="175">
        <f>O213*H213</f>
        <v>0</v>
      </c>
      <c r="Q213" s="175">
        <v>0</v>
      </c>
      <c r="R213" s="175">
        <f>Q213*H213</f>
        <v>0</v>
      </c>
      <c r="S213" s="175">
        <v>0</v>
      </c>
      <c r="T213" s="176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77" t="s">
        <v>163</v>
      </c>
      <c r="AT213" s="177" t="s">
        <v>159</v>
      </c>
      <c r="AU213" s="177" t="s">
        <v>84</v>
      </c>
      <c r="AY213" s="17" t="s">
        <v>158</v>
      </c>
      <c r="BE213" s="178">
        <f>IF(N213="základní",J213,0)</f>
        <v>0</v>
      </c>
      <c r="BF213" s="178">
        <f>IF(N213="snížená",J213,0)</f>
        <v>0</v>
      </c>
      <c r="BG213" s="178">
        <f>IF(N213="zákl. přenesená",J213,0)</f>
        <v>0</v>
      </c>
      <c r="BH213" s="178">
        <f>IF(N213="sníž. přenesená",J213,0)</f>
        <v>0</v>
      </c>
      <c r="BI213" s="178">
        <f>IF(N213="nulová",J213,0)</f>
        <v>0</v>
      </c>
      <c r="BJ213" s="17" t="s">
        <v>84</v>
      </c>
      <c r="BK213" s="178">
        <f>ROUND(I213*H213,2)</f>
        <v>0</v>
      </c>
      <c r="BL213" s="17" t="s">
        <v>163</v>
      </c>
      <c r="BM213" s="177" t="s">
        <v>769</v>
      </c>
    </row>
    <row r="214" s="2" customFormat="1" ht="16.5" customHeight="1">
      <c r="A214" s="36"/>
      <c r="B214" s="164"/>
      <c r="C214" s="165" t="s">
        <v>468</v>
      </c>
      <c r="D214" s="165" t="s">
        <v>159</v>
      </c>
      <c r="E214" s="166" t="s">
        <v>1547</v>
      </c>
      <c r="F214" s="167" t="s">
        <v>1548</v>
      </c>
      <c r="G214" s="168" t="s">
        <v>247</v>
      </c>
      <c r="H214" s="169">
        <v>63</v>
      </c>
      <c r="I214" s="170"/>
      <c r="J214" s="171">
        <f>ROUND(I214*H214,2)</f>
        <v>0</v>
      </c>
      <c r="K214" s="172"/>
      <c r="L214" s="37"/>
      <c r="M214" s="173" t="s">
        <v>1</v>
      </c>
      <c r="N214" s="174" t="s">
        <v>42</v>
      </c>
      <c r="O214" s="75"/>
      <c r="P214" s="175">
        <f>O214*H214</f>
        <v>0</v>
      </c>
      <c r="Q214" s="175">
        <v>0</v>
      </c>
      <c r="R214" s="175">
        <f>Q214*H214</f>
        <v>0</v>
      </c>
      <c r="S214" s="175">
        <v>0</v>
      </c>
      <c r="T214" s="176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77" t="s">
        <v>163</v>
      </c>
      <c r="AT214" s="177" t="s">
        <v>159</v>
      </c>
      <c r="AU214" s="177" t="s">
        <v>84</v>
      </c>
      <c r="AY214" s="17" t="s">
        <v>158</v>
      </c>
      <c r="BE214" s="178">
        <f>IF(N214="základní",J214,0)</f>
        <v>0</v>
      </c>
      <c r="BF214" s="178">
        <f>IF(N214="snížená",J214,0)</f>
        <v>0</v>
      </c>
      <c r="BG214" s="178">
        <f>IF(N214="zákl. přenesená",J214,0)</f>
        <v>0</v>
      </c>
      <c r="BH214" s="178">
        <f>IF(N214="sníž. přenesená",J214,0)</f>
        <v>0</v>
      </c>
      <c r="BI214" s="178">
        <f>IF(N214="nulová",J214,0)</f>
        <v>0</v>
      </c>
      <c r="BJ214" s="17" t="s">
        <v>84</v>
      </c>
      <c r="BK214" s="178">
        <f>ROUND(I214*H214,2)</f>
        <v>0</v>
      </c>
      <c r="BL214" s="17" t="s">
        <v>163</v>
      </c>
      <c r="BM214" s="177" t="s">
        <v>458</v>
      </c>
    </row>
    <row r="215" s="12" customFormat="1">
      <c r="A215" s="12"/>
      <c r="B215" s="179"/>
      <c r="C215" s="12"/>
      <c r="D215" s="180" t="s">
        <v>164</v>
      </c>
      <c r="E215" s="181" t="s">
        <v>1</v>
      </c>
      <c r="F215" s="182" t="s">
        <v>1549</v>
      </c>
      <c r="G215" s="12"/>
      <c r="H215" s="183">
        <v>63</v>
      </c>
      <c r="I215" s="184"/>
      <c r="J215" s="12"/>
      <c r="K215" s="12"/>
      <c r="L215" s="179"/>
      <c r="M215" s="185"/>
      <c r="N215" s="186"/>
      <c r="O215" s="186"/>
      <c r="P215" s="186"/>
      <c r="Q215" s="186"/>
      <c r="R215" s="186"/>
      <c r="S215" s="186"/>
      <c r="T215" s="187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T215" s="181" t="s">
        <v>164</v>
      </c>
      <c r="AU215" s="181" t="s">
        <v>84</v>
      </c>
      <c r="AV215" s="12" t="s">
        <v>86</v>
      </c>
      <c r="AW215" s="12" t="s">
        <v>34</v>
      </c>
      <c r="AX215" s="12" t="s">
        <v>77</v>
      </c>
      <c r="AY215" s="181" t="s">
        <v>158</v>
      </c>
    </row>
    <row r="216" s="14" customFormat="1">
      <c r="A216" s="14"/>
      <c r="B216" s="201"/>
      <c r="C216" s="14"/>
      <c r="D216" s="180" t="s">
        <v>164</v>
      </c>
      <c r="E216" s="202" t="s">
        <v>1</v>
      </c>
      <c r="F216" s="203" t="s">
        <v>1353</v>
      </c>
      <c r="G216" s="14"/>
      <c r="H216" s="202" t="s">
        <v>1</v>
      </c>
      <c r="I216" s="204"/>
      <c r="J216" s="14"/>
      <c r="K216" s="14"/>
      <c r="L216" s="201"/>
      <c r="M216" s="205"/>
      <c r="N216" s="206"/>
      <c r="O216" s="206"/>
      <c r="P216" s="206"/>
      <c r="Q216" s="206"/>
      <c r="R216" s="206"/>
      <c r="S216" s="206"/>
      <c r="T216" s="207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02" t="s">
        <v>164</v>
      </c>
      <c r="AU216" s="202" t="s">
        <v>84</v>
      </c>
      <c r="AV216" s="14" t="s">
        <v>84</v>
      </c>
      <c r="AW216" s="14" t="s">
        <v>34</v>
      </c>
      <c r="AX216" s="14" t="s">
        <v>77</v>
      </c>
      <c r="AY216" s="202" t="s">
        <v>158</v>
      </c>
    </row>
    <row r="217" s="13" customFormat="1">
      <c r="A217" s="13"/>
      <c r="B217" s="188"/>
      <c r="C217" s="13"/>
      <c r="D217" s="180" t="s">
        <v>164</v>
      </c>
      <c r="E217" s="189" t="s">
        <v>1</v>
      </c>
      <c r="F217" s="190" t="s">
        <v>166</v>
      </c>
      <c r="G217" s="13"/>
      <c r="H217" s="191">
        <v>63</v>
      </c>
      <c r="I217" s="192"/>
      <c r="J217" s="13"/>
      <c r="K217" s="13"/>
      <c r="L217" s="188"/>
      <c r="M217" s="193"/>
      <c r="N217" s="194"/>
      <c r="O217" s="194"/>
      <c r="P217" s="194"/>
      <c r="Q217" s="194"/>
      <c r="R217" s="194"/>
      <c r="S217" s="194"/>
      <c r="T217" s="19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89" t="s">
        <v>164</v>
      </c>
      <c r="AU217" s="189" t="s">
        <v>84</v>
      </c>
      <c r="AV217" s="13" t="s">
        <v>163</v>
      </c>
      <c r="AW217" s="13" t="s">
        <v>34</v>
      </c>
      <c r="AX217" s="13" t="s">
        <v>84</v>
      </c>
      <c r="AY217" s="189" t="s">
        <v>158</v>
      </c>
    </row>
    <row r="218" s="2" customFormat="1" ht="16.5" customHeight="1">
      <c r="A218" s="36"/>
      <c r="B218" s="164"/>
      <c r="C218" s="165" t="s">
        <v>323</v>
      </c>
      <c r="D218" s="165" t="s">
        <v>159</v>
      </c>
      <c r="E218" s="166" t="s">
        <v>1550</v>
      </c>
      <c r="F218" s="167" t="s">
        <v>1551</v>
      </c>
      <c r="G218" s="168" t="s">
        <v>247</v>
      </c>
      <c r="H218" s="169">
        <v>35</v>
      </c>
      <c r="I218" s="170"/>
      <c r="J218" s="171">
        <f>ROUND(I218*H218,2)</f>
        <v>0</v>
      </c>
      <c r="K218" s="172"/>
      <c r="L218" s="37"/>
      <c r="M218" s="173" t="s">
        <v>1</v>
      </c>
      <c r="N218" s="174" t="s">
        <v>42</v>
      </c>
      <c r="O218" s="75"/>
      <c r="P218" s="175">
        <f>O218*H218</f>
        <v>0</v>
      </c>
      <c r="Q218" s="175">
        <v>0</v>
      </c>
      <c r="R218" s="175">
        <f>Q218*H218</f>
        <v>0</v>
      </c>
      <c r="S218" s="175">
        <v>0</v>
      </c>
      <c r="T218" s="176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77" t="s">
        <v>163</v>
      </c>
      <c r="AT218" s="177" t="s">
        <v>159</v>
      </c>
      <c r="AU218" s="177" t="s">
        <v>84</v>
      </c>
      <c r="AY218" s="17" t="s">
        <v>158</v>
      </c>
      <c r="BE218" s="178">
        <f>IF(N218="základní",J218,0)</f>
        <v>0</v>
      </c>
      <c r="BF218" s="178">
        <f>IF(N218="snížená",J218,0)</f>
        <v>0</v>
      </c>
      <c r="BG218" s="178">
        <f>IF(N218="zákl. přenesená",J218,0)</f>
        <v>0</v>
      </c>
      <c r="BH218" s="178">
        <f>IF(N218="sníž. přenesená",J218,0)</f>
        <v>0</v>
      </c>
      <c r="BI218" s="178">
        <f>IF(N218="nulová",J218,0)</f>
        <v>0</v>
      </c>
      <c r="BJ218" s="17" t="s">
        <v>84</v>
      </c>
      <c r="BK218" s="178">
        <f>ROUND(I218*H218,2)</f>
        <v>0</v>
      </c>
      <c r="BL218" s="17" t="s">
        <v>163</v>
      </c>
      <c r="BM218" s="177" t="s">
        <v>463</v>
      </c>
    </row>
    <row r="219" s="2" customFormat="1" ht="16.5" customHeight="1">
      <c r="A219" s="36"/>
      <c r="B219" s="164"/>
      <c r="C219" s="165" t="s">
        <v>476</v>
      </c>
      <c r="D219" s="165" t="s">
        <v>159</v>
      </c>
      <c r="E219" s="166" t="s">
        <v>1552</v>
      </c>
      <c r="F219" s="167" t="s">
        <v>1553</v>
      </c>
      <c r="G219" s="168" t="s">
        <v>247</v>
      </c>
      <c r="H219" s="169">
        <v>36.75</v>
      </c>
      <c r="I219" s="170"/>
      <c r="J219" s="171">
        <f>ROUND(I219*H219,2)</f>
        <v>0</v>
      </c>
      <c r="K219" s="172"/>
      <c r="L219" s="37"/>
      <c r="M219" s="173" t="s">
        <v>1</v>
      </c>
      <c r="N219" s="174" t="s">
        <v>42</v>
      </c>
      <c r="O219" s="75"/>
      <c r="P219" s="175">
        <f>O219*H219</f>
        <v>0</v>
      </c>
      <c r="Q219" s="175">
        <v>0</v>
      </c>
      <c r="R219" s="175">
        <f>Q219*H219</f>
        <v>0</v>
      </c>
      <c r="S219" s="175">
        <v>0</v>
      </c>
      <c r="T219" s="176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177" t="s">
        <v>163</v>
      </c>
      <c r="AT219" s="177" t="s">
        <v>159</v>
      </c>
      <c r="AU219" s="177" t="s">
        <v>84</v>
      </c>
      <c r="AY219" s="17" t="s">
        <v>158</v>
      </c>
      <c r="BE219" s="178">
        <f>IF(N219="základní",J219,0)</f>
        <v>0</v>
      </c>
      <c r="BF219" s="178">
        <f>IF(N219="snížená",J219,0)</f>
        <v>0</v>
      </c>
      <c r="BG219" s="178">
        <f>IF(N219="zákl. přenesená",J219,0)</f>
        <v>0</v>
      </c>
      <c r="BH219" s="178">
        <f>IF(N219="sníž. přenesená",J219,0)</f>
        <v>0</v>
      </c>
      <c r="BI219" s="178">
        <f>IF(N219="nulová",J219,0)</f>
        <v>0</v>
      </c>
      <c r="BJ219" s="17" t="s">
        <v>84</v>
      </c>
      <c r="BK219" s="178">
        <f>ROUND(I219*H219,2)</f>
        <v>0</v>
      </c>
      <c r="BL219" s="17" t="s">
        <v>163</v>
      </c>
      <c r="BM219" s="177" t="s">
        <v>466</v>
      </c>
    </row>
    <row r="220" s="12" customFormat="1">
      <c r="A220" s="12"/>
      <c r="B220" s="179"/>
      <c r="C220" s="12"/>
      <c r="D220" s="180" t="s">
        <v>164</v>
      </c>
      <c r="E220" s="181" t="s">
        <v>1</v>
      </c>
      <c r="F220" s="182" t="s">
        <v>1554</v>
      </c>
      <c r="G220" s="12"/>
      <c r="H220" s="183">
        <v>36.75</v>
      </c>
      <c r="I220" s="184"/>
      <c r="J220" s="12"/>
      <c r="K220" s="12"/>
      <c r="L220" s="179"/>
      <c r="M220" s="185"/>
      <c r="N220" s="186"/>
      <c r="O220" s="186"/>
      <c r="P220" s="186"/>
      <c r="Q220" s="186"/>
      <c r="R220" s="186"/>
      <c r="S220" s="186"/>
      <c r="T220" s="187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T220" s="181" t="s">
        <v>164</v>
      </c>
      <c r="AU220" s="181" t="s">
        <v>84</v>
      </c>
      <c r="AV220" s="12" t="s">
        <v>86</v>
      </c>
      <c r="AW220" s="12" t="s">
        <v>34</v>
      </c>
      <c r="AX220" s="12" t="s">
        <v>77</v>
      </c>
      <c r="AY220" s="181" t="s">
        <v>158</v>
      </c>
    </row>
    <row r="221" s="14" customFormat="1">
      <c r="A221" s="14"/>
      <c r="B221" s="201"/>
      <c r="C221" s="14"/>
      <c r="D221" s="180" t="s">
        <v>164</v>
      </c>
      <c r="E221" s="202" t="s">
        <v>1</v>
      </c>
      <c r="F221" s="203" t="s">
        <v>1353</v>
      </c>
      <c r="G221" s="14"/>
      <c r="H221" s="202" t="s">
        <v>1</v>
      </c>
      <c r="I221" s="204"/>
      <c r="J221" s="14"/>
      <c r="K221" s="14"/>
      <c r="L221" s="201"/>
      <c r="M221" s="205"/>
      <c r="N221" s="206"/>
      <c r="O221" s="206"/>
      <c r="P221" s="206"/>
      <c r="Q221" s="206"/>
      <c r="R221" s="206"/>
      <c r="S221" s="206"/>
      <c r="T221" s="207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02" t="s">
        <v>164</v>
      </c>
      <c r="AU221" s="202" t="s">
        <v>84</v>
      </c>
      <c r="AV221" s="14" t="s">
        <v>84</v>
      </c>
      <c r="AW221" s="14" t="s">
        <v>34</v>
      </c>
      <c r="AX221" s="14" t="s">
        <v>77</v>
      </c>
      <c r="AY221" s="202" t="s">
        <v>158</v>
      </c>
    </row>
    <row r="222" s="13" customFormat="1">
      <c r="A222" s="13"/>
      <c r="B222" s="188"/>
      <c r="C222" s="13"/>
      <c r="D222" s="180" t="s">
        <v>164</v>
      </c>
      <c r="E222" s="189" t="s">
        <v>1</v>
      </c>
      <c r="F222" s="190" t="s">
        <v>166</v>
      </c>
      <c r="G222" s="13"/>
      <c r="H222" s="191">
        <v>36.75</v>
      </c>
      <c r="I222" s="192"/>
      <c r="J222" s="13"/>
      <c r="K222" s="13"/>
      <c r="L222" s="188"/>
      <c r="M222" s="193"/>
      <c r="N222" s="194"/>
      <c r="O222" s="194"/>
      <c r="P222" s="194"/>
      <c r="Q222" s="194"/>
      <c r="R222" s="194"/>
      <c r="S222" s="194"/>
      <c r="T222" s="19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89" t="s">
        <v>164</v>
      </c>
      <c r="AU222" s="189" t="s">
        <v>84</v>
      </c>
      <c r="AV222" s="13" t="s">
        <v>163</v>
      </c>
      <c r="AW222" s="13" t="s">
        <v>34</v>
      </c>
      <c r="AX222" s="13" t="s">
        <v>84</v>
      </c>
      <c r="AY222" s="189" t="s">
        <v>158</v>
      </c>
    </row>
    <row r="223" s="2" customFormat="1" ht="16.5" customHeight="1">
      <c r="A223" s="36"/>
      <c r="B223" s="164"/>
      <c r="C223" s="165" t="s">
        <v>329</v>
      </c>
      <c r="D223" s="165" t="s">
        <v>159</v>
      </c>
      <c r="E223" s="166" t="s">
        <v>1555</v>
      </c>
      <c r="F223" s="167" t="s">
        <v>1556</v>
      </c>
      <c r="G223" s="168" t="s">
        <v>247</v>
      </c>
      <c r="H223" s="169">
        <v>5</v>
      </c>
      <c r="I223" s="170"/>
      <c r="J223" s="171">
        <f>ROUND(I223*H223,2)</f>
        <v>0</v>
      </c>
      <c r="K223" s="172"/>
      <c r="L223" s="37"/>
      <c r="M223" s="173" t="s">
        <v>1</v>
      </c>
      <c r="N223" s="174" t="s">
        <v>42</v>
      </c>
      <c r="O223" s="75"/>
      <c r="P223" s="175">
        <f>O223*H223</f>
        <v>0</v>
      </c>
      <c r="Q223" s="175">
        <v>0</v>
      </c>
      <c r="R223" s="175">
        <f>Q223*H223</f>
        <v>0</v>
      </c>
      <c r="S223" s="175">
        <v>0</v>
      </c>
      <c r="T223" s="176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77" t="s">
        <v>163</v>
      </c>
      <c r="AT223" s="177" t="s">
        <v>159</v>
      </c>
      <c r="AU223" s="177" t="s">
        <v>84</v>
      </c>
      <c r="AY223" s="17" t="s">
        <v>158</v>
      </c>
      <c r="BE223" s="178">
        <f>IF(N223="základní",J223,0)</f>
        <v>0</v>
      </c>
      <c r="BF223" s="178">
        <f>IF(N223="snížená",J223,0)</f>
        <v>0</v>
      </c>
      <c r="BG223" s="178">
        <f>IF(N223="zákl. přenesená",J223,0)</f>
        <v>0</v>
      </c>
      <c r="BH223" s="178">
        <f>IF(N223="sníž. přenesená",J223,0)</f>
        <v>0</v>
      </c>
      <c r="BI223" s="178">
        <f>IF(N223="nulová",J223,0)</f>
        <v>0</v>
      </c>
      <c r="BJ223" s="17" t="s">
        <v>84</v>
      </c>
      <c r="BK223" s="178">
        <f>ROUND(I223*H223,2)</f>
        <v>0</v>
      </c>
      <c r="BL223" s="17" t="s">
        <v>163</v>
      </c>
      <c r="BM223" s="177" t="s">
        <v>471</v>
      </c>
    </row>
    <row r="224" s="2" customFormat="1" ht="16.5" customHeight="1">
      <c r="A224" s="36"/>
      <c r="B224" s="164"/>
      <c r="C224" s="165" t="s">
        <v>486</v>
      </c>
      <c r="D224" s="165" t="s">
        <v>159</v>
      </c>
      <c r="E224" s="166" t="s">
        <v>1557</v>
      </c>
      <c r="F224" s="167" t="s">
        <v>1558</v>
      </c>
      <c r="G224" s="168" t="s">
        <v>247</v>
      </c>
      <c r="H224" s="169">
        <v>5.25</v>
      </c>
      <c r="I224" s="170"/>
      <c r="J224" s="171">
        <f>ROUND(I224*H224,2)</f>
        <v>0</v>
      </c>
      <c r="K224" s="172"/>
      <c r="L224" s="37"/>
      <c r="M224" s="173" t="s">
        <v>1</v>
      </c>
      <c r="N224" s="174" t="s">
        <v>42</v>
      </c>
      <c r="O224" s="75"/>
      <c r="P224" s="175">
        <f>O224*H224</f>
        <v>0</v>
      </c>
      <c r="Q224" s="175">
        <v>0</v>
      </c>
      <c r="R224" s="175">
        <f>Q224*H224</f>
        <v>0</v>
      </c>
      <c r="S224" s="175">
        <v>0</v>
      </c>
      <c r="T224" s="176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77" t="s">
        <v>163</v>
      </c>
      <c r="AT224" s="177" t="s">
        <v>159</v>
      </c>
      <c r="AU224" s="177" t="s">
        <v>84</v>
      </c>
      <c r="AY224" s="17" t="s">
        <v>158</v>
      </c>
      <c r="BE224" s="178">
        <f>IF(N224="základní",J224,0)</f>
        <v>0</v>
      </c>
      <c r="BF224" s="178">
        <f>IF(N224="snížená",J224,0)</f>
        <v>0</v>
      </c>
      <c r="BG224" s="178">
        <f>IF(N224="zákl. přenesená",J224,0)</f>
        <v>0</v>
      </c>
      <c r="BH224" s="178">
        <f>IF(N224="sníž. přenesená",J224,0)</f>
        <v>0</v>
      </c>
      <c r="BI224" s="178">
        <f>IF(N224="nulová",J224,0)</f>
        <v>0</v>
      </c>
      <c r="BJ224" s="17" t="s">
        <v>84</v>
      </c>
      <c r="BK224" s="178">
        <f>ROUND(I224*H224,2)</f>
        <v>0</v>
      </c>
      <c r="BL224" s="17" t="s">
        <v>163</v>
      </c>
      <c r="BM224" s="177" t="s">
        <v>474</v>
      </c>
    </row>
    <row r="225" s="12" customFormat="1">
      <c r="A225" s="12"/>
      <c r="B225" s="179"/>
      <c r="C225" s="12"/>
      <c r="D225" s="180" t="s">
        <v>164</v>
      </c>
      <c r="E225" s="181" t="s">
        <v>1</v>
      </c>
      <c r="F225" s="182" t="s">
        <v>1487</v>
      </c>
      <c r="G225" s="12"/>
      <c r="H225" s="183">
        <v>5.25</v>
      </c>
      <c r="I225" s="184"/>
      <c r="J225" s="12"/>
      <c r="K225" s="12"/>
      <c r="L225" s="179"/>
      <c r="M225" s="185"/>
      <c r="N225" s="186"/>
      <c r="O225" s="186"/>
      <c r="P225" s="186"/>
      <c r="Q225" s="186"/>
      <c r="R225" s="186"/>
      <c r="S225" s="186"/>
      <c r="T225" s="187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T225" s="181" t="s">
        <v>164</v>
      </c>
      <c r="AU225" s="181" t="s">
        <v>84</v>
      </c>
      <c r="AV225" s="12" t="s">
        <v>86</v>
      </c>
      <c r="AW225" s="12" t="s">
        <v>34</v>
      </c>
      <c r="AX225" s="12" t="s">
        <v>77</v>
      </c>
      <c r="AY225" s="181" t="s">
        <v>158</v>
      </c>
    </row>
    <row r="226" s="14" customFormat="1">
      <c r="A226" s="14"/>
      <c r="B226" s="201"/>
      <c r="C226" s="14"/>
      <c r="D226" s="180" t="s">
        <v>164</v>
      </c>
      <c r="E226" s="202" t="s">
        <v>1</v>
      </c>
      <c r="F226" s="203" t="s">
        <v>1353</v>
      </c>
      <c r="G226" s="14"/>
      <c r="H226" s="202" t="s">
        <v>1</v>
      </c>
      <c r="I226" s="204"/>
      <c r="J226" s="14"/>
      <c r="K226" s="14"/>
      <c r="L226" s="201"/>
      <c r="M226" s="205"/>
      <c r="N226" s="206"/>
      <c r="O226" s="206"/>
      <c r="P226" s="206"/>
      <c r="Q226" s="206"/>
      <c r="R226" s="206"/>
      <c r="S226" s="206"/>
      <c r="T226" s="207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02" t="s">
        <v>164</v>
      </c>
      <c r="AU226" s="202" t="s">
        <v>84</v>
      </c>
      <c r="AV226" s="14" t="s">
        <v>84</v>
      </c>
      <c r="AW226" s="14" t="s">
        <v>34</v>
      </c>
      <c r="AX226" s="14" t="s">
        <v>77</v>
      </c>
      <c r="AY226" s="202" t="s">
        <v>158</v>
      </c>
    </row>
    <row r="227" s="13" customFormat="1">
      <c r="A227" s="13"/>
      <c r="B227" s="188"/>
      <c r="C227" s="13"/>
      <c r="D227" s="180" t="s">
        <v>164</v>
      </c>
      <c r="E227" s="189" t="s">
        <v>1</v>
      </c>
      <c r="F227" s="190" t="s">
        <v>166</v>
      </c>
      <c r="G227" s="13"/>
      <c r="H227" s="191">
        <v>5.25</v>
      </c>
      <c r="I227" s="192"/>
      <c r="J227" s="13"/>
      <c r="K227" s="13"/>
      <c r="L227" s="188"/>
      <c r="M227" s="193"/>
      <c r="N227" s="194"/>
      <c r="O227" s="194"/>
      <c r="P227" s="194"/>
      <c r="Q227" s="194"/>
      <c r="R227" s="194"/>
      <c r="S227" s="194"/>
      <c r="T227" s="19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9" t="s">
        <v>164</v>
      </c>
      <c r="AU227" s="189" t="s">
        <v>84</v>
      </c>
      <c r="AV227" s="13" t="s">
        <v>163</v>
      </c>
      <c r="AW227" s="13" t="s">
        <v>34</v>
      </c>
      <c r="AX227" s="13" t="s">
        <v>84</v>
      </c>
      <c r="AY227" s="189" t="s">
        <v>158</v>
      </c>
    </row>
    <row r="228" s="2" customFormat="1" ht="21.75" customHeight="1">
      <c r="A228" s="36"/>
      <c r="B228" s="164"/>
      <c r="C228" s="165" t="s">
        <v>334</v>
      </c>
      <c r="D228" s="165" t="s">
        <v>159</v>
      </c>
      <c r="E228" s="166" t="s">
        <v>1559</v>
      </c>
      <c r="F228" s="167" t="s">
        <v>1560</v>
      </c>
      <c r="G228" s="168" t="s">
        <v>247</v>
      </c>
      <c r="H228" s="169">
        <v>350</v>
      </c>
      <c r="I228" s="170"/>
      <c r="J228" s="171">
        <f>ROUND(I228*H228,2)</f>
        <v>0</v>
      </c>
      <c r="K228" s="172"/>
      <c r="L228" s="37"/>
      <c r="M228" s="173" t="s">
        <v>1</v>
      </c>
      <c r="N228" s="174" t="s">
        <v>42</v>
      </c>
      <c r="O228" s="75"/>
      <c r="P228" s="175">
        <f>O228*H228</f>
        <v>0</v>
      </c>
      <c r="Q228" s="175">
        <v>0</v>
      </c>
      <c r="R228" s="175">
        <f>Q228*H228</f>
        <v>0</v>
      </c>
      <c r="S228" s="175">
        <v>0</v>
      </c>
      <c r="T228" s="176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177" t="s">
        <v>163</v>
      </c>
      <c r="AT228" s="177" t="s">
        <v>159</v>
      </c>
      <c r="AU228" s="177" t="s">
        <v>84</v>
      </c>
      <c r="AY228" s="17" t="s">
        <v>158</v>
      </c>
      <c r="BE228" s="178">
        <f>IF(N228="základní",J228,0)</f>
        <v>0</v>
      </c>
      <c r="BF228" s="178">
        <f>IF(N228="snížená",J228,0)</f>
        <v>0</v>
      </c>
      <c r="BG228" s="178">
        <f>IF(N228="zákl. přenesená",J228,0)</f>
        <v>0</v>
      </c>
      <c r="BH228" s="178">
        <f>IF(N228="sníž. přenesená",J228,0)</f>
        <v>0</v>
      </c>
      <c r="BI228" s="178">
        <f>IF(N228="nulová",J228,0)</f>
        <v>0</v>
      </c>
      <c r="BJ228" s="17" t="s">
        <v>84</v>
      </c>
      <c r="BK228" s="178">
        <f>ROUND(I228*H228,2)</f>
        <v>0</v>
      </c>
      <c r="BL228" s="17" t="s">
        <v>163</v>
      </c>
      <c r="BM228" s="177" t="s">
        <v>479</v>
      </c>
    </row>
    <row r="229" s="2" customFormat="1" ht="21.75" customHeight="1">
      <c r="A229" s="36"/>
      <c r="B229" s="164"/>
      <c r="C229" s="165" t="s">
        <v>495</v>
      </c>
      <c r="D229" s="165" t="s">
        <v>159</v>
      </c>
      <c r="E229" s="166" t="s">
        <v>1561</v>
      </c>
      <c r="F229" s="167" t="s">
        <v>1562</v>
      </c>
      <c r="G229" s="168" t="s">
        <v>247</v>
      </c>
      <c r="H229" s="169">
        <v>367.5</v>
      </c>
      <c r="I229" s="170"/>
      <c r="J229" s="171">
        <f>ROUND(I229*H229,2)</f>
        <v>0</v>
      </c>
      <c r="K229" s="172"/>
      <c r="L229" s="37"/>
      <c r="M229" s="173" t="s">
        <v>1</v>
      </c>
      <c r="N229" s="174" t="s">
        <v>42</v>
      </c>
      <c r="O229" s="75"/>
      <c r="P229" s="175">
        <f>O229*H229</f>
        <v>0</v>
      </c>
      <c r="Q229" s="175">
        <v>0</v>
      </c>
      <c r="R229" s="175">
        <f>Q229*H229</f>
        <v>0</v>
      </c>
      <c r="S229" s="175">
        <v>0</v>
      </c>
      <c r="T229" s="176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77" t="s">
        <v>163</v>
      </c>
      <c r="AT229" s="177" t="s">
        <v>159</v>
      </c>
      <c r="AU229" s="177" t="s">
        <v>84</v>
      </c>
      <c r="AY229" s="17" t="s">
        <v>158</v>
      </c>
      <c r="BE229" s="178">
        <f>IF(N229="základní",J229,0)</f>
        <v>0</v>
      </c>
      <c r="BF229" s="178">
        <f>IF(N229="snížená",J229,0)</f>
        <v>0</v>
      </c>
      <c r="BG229" s="178">
        <f>IF(N229="zákl. přenesená",J229,0)</f>
        <v>0</v>
      </c>
      <c r="BH229" s="178">
        <f>IF(N229="sníž. přenesená",J229,0)</f>
        <v>0</v>
      </c>
      <c r="BI229" s="178">
        <f>IF(N229="nulová",J229,0)</f>
        <v>0</v>
      </c>
      <c r="BJ229" s="17" t="s">
        <v>84</v>
      </c>
      <c r="BK229" s="178">
        <f>ROUND(I229*H229,2)</f>
        <v>0</v>
      </c>
      <c r="BL229" s="17" t="s">
        <v>163</v>
      </c>
      <c r="BM229" s="177" t="s">
        <v>483</v>
      </c>
    </row>
    <row r="230" s="12" customFormat="1">
      <c r="A230" s="12"/>
      <c r="B230" s="179"/>
      <c r="C230" s="12"/>
      <c r="D230" s="180" t="s">
        <v>164</v>
      </c>
      <c r="E230" s="181" t="s">
        <v>1</v>
      </c>
      <c r="F230" s="182" t="s">
        <v>1563</v>
      </c>
      <c r="G230" s="12"/>
      <c r="H230" s="183">
        <v>367.5</v>
      </c>
      <c r="I230" s="184"/>
      <c r="J230" s="12"/>
      <c r="K230" s="12"/>
      <c r="L230" s="179"/>
      <c r="M230" s="185"/>
      <c r="N230" s="186"/>
      <c r="O230" s="186"/>
      <c r="P230" s="186"/>
      <c r="Q230" s="186"/>
      <c r="R230" s="186"/>
      <c r="S230" s="186"/>
      <c r="T230" s="187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T230" s="181" t="s">
        <v>164</v>
      </c>
      <c r="AU230" s="181" t="s">
        <v>84</v>
      </c>
      <c r="AV230" s="12" t="s">
        <v>86</v>
      </c>
      <c r="AW230" s="12" t="s">
        <v>34</v>
      </c>
      <c r="AX230" s="12" t="s">
        <v>77</v>
      </c>
      <c r="AY230" s="181" t="s">
        <v>158</v>
      </c>
    </row>
    <row r="231" s="14" customFormat="1">
      <c r="A231" s="14"/>
      <c r="B231" s="201"/>
      <c r="C231" s="14"/>
      <c r="D231" s="180" t="s">
        <v>164</v>
      </c>
      <c r="E231" s="202" t="s">
        <v>1</v>
      </c>
      <c r="F231" s="203" t="s">
        <v>1353</v>
      </c>
      <c r="G231" s="14"/>
      <c r="H231" s="202" t="s">
        <v>1</v>
      </c>
      <c r="I231" s="204"/>
      <c r="J231" s="14"/>
      <c r="K231" s="14"/>
      <c r="L231" s="201"/>
      <c r="M231" s="205"/>
      <c r="N231" s="206"/>
      <c r="O231" s="206"/>
      <c r="P231" s="206"/>
      <c r="Q231" s="206"/>
      <c r="R231" s="206"/>
      <c r="S231" s="206"/>
      <c r="T231" s="207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02" t="s">
        <v>164</v>
      </c>
      <c r="AU231" s="202" t="s">
        <v>84</v>
      </c>
      <c r="AV231" s="14" t="s">
        <v>84</v>
      </c>
      <c r="AW231" s="14" t="s">
        <v>34</v>
      </c>
      <c r="AX231" s="14" t="s">
        <v>77</v>
      </c>
      <c r="AY231" s="202" t="s">
        <v>158</v>
      </c>
    </row>
    <row r="232" s="13" customFormat="1">
      <c r="A232" s="13"/>
      <c r="B232" s="188"/>
      <c r="C232" s="13"/>
      <c r="D232" s="180" t="s">
        <v>164</v>
      </c>
      <c r="E232" s="189" t="s">
        <v>1</v>
      </c>
      <c r="F232" s="190" t="s">
        <v>166</v>
      </c>
      <c r="G232" s="13"/>
      <c r="H232" s="191">
        <v>367.5</v>
      </c>
      <c r="I232" s="192"/>
      <c r="J232" s="13"/>
      <c r="K232" s="13"/>
      <c r="L232" s="188"/>
      <c r="M232" s="193"/>
      <c r="N232" s="194"/>
      <c r="O232" s="194"/>
      <c r="P232" s="194"/>
      <c r="Q232" s="194"/>
      <c r="R232" s="194"/>
      <c r="S232" s="194"/>
      <c r="T232" s="19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89" t="s">
        <v>164</v>
      </c>
      <c r="AU232" s="189" t="s">
        <v>84</v>
      </c>
      <c r="AV232" s="13" t="s">
        <v>163</v>
      </c>
      <c r="AW232" s="13" t="s">
        <v>34</v>
      </c>
      <c r="AX232" s="13" t="s">
        <v>84</v>
      </c>
      <c r="AY232" s="189" t="s">
        <v>158</v>
      </c>
    </row>
    <row r="233" s="2" customFormat="1" ht="21.75" customHeight="1">
      <c r="A233" s="36"/>
      <c r="B233" s="164"/>
      <c r="C233" s="165" t="s">
        <v>339</v>
      </c>
      <c r="D233" s="165" t="s">
        <v>159</v>
      </c>
      <c r="E233" s="166" t="s">
        <v>1564</v>
      </c>
      <c r="F233" s="167" t="s">
        <v>1565</v>
      </c>
      <c r="G233" s="168" t="s">
        <v>247</v>
      </c>
      <c r="H233" s="169">
        <v>390</v>
      </c>
      <c r="I233" s="170"/>
      <c r="J233" s="171">
        <f>ROUND(I233*H233,2)</f>
        <v>0</v>
      </c>
      <c r="K233" s="172"/>
      <c r="L233" s="37"/>
      <c r="M233" s="173" t="s">
        <v>1</v>
      </c>
      <c r="N233" s="174" t="s">
        <v>42</v>
      </c>
      <c r="O233" s="75"/>
      <c r="P233" s="175">
        <f>O233*H233</f>
        <v>0</v>
      </c>
      <c r="Q233" s="175">
        <v>0</v>
      </c>
      <c r="R233" s="175">
        <f>Q233*H233</f>
        <v>0</v>
      </c>
      <c r="S233" s="175">
        <v>0</v>
      </c>
      <c r="T233" s="176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77" t="s">
        <v>163</v>
      </c>
      <c r="AT233" s="177" t="s">
        <v>159</v>
      </c>
      <c r="AU233" s="177" t="s">
        <v>84</v>
      </c>
      <c r="AY233" s="17" t="s">
        <v>158</v>
      </c>
      <c r="BE233" s="178">
        <f>IF(N233="základní",J233,0)</f>
        <v>0</v>
      </c>
      <c r="BF233" s="178">
        <f>IF(N233="snížená",J233,0)</f>
        <v>0</v>
      </c>
      <c r="BG233" s="178">
        <f>IF(N233="zákl. přenesená",J233,0)</f>
        <v>0</v>
      </c>
      <c r="BH233" s="178">
        <f>IF(N233="sníž. přenesená",J233,0)</f>
        <v>0</v>
      </c>
      <c r="BI233" s="178">
        <f>IF(N233="nulová",J233,0)</f>
        <v>0</v>
      </c>
      <c r="BJ233" s="17" t="s">
        <v>84</v>
      </c>
      <c r="BK233" s="178">
        <f>ROUND(I233*H233,2)</f>
        <v>0</v>
      </c>
      <c r="BL233" s="17" t="s">
        <v>163</v>
      </c>
      <c r="BM233" s="177" t="s">
        <v>489</v>
      </c>
    </row>
    <row r="234" s="2" customFormat="1" ht="21.75" customHeight="1">
      <c r="A234" s="36"/>
      <c r="B234" s="164"/>
      <c r="C234" s="165" t="s">
        <v>504</v>
      </c>
      <c r="D234" s="165" t="s">
        <v>159</v>
      </c>
      <c r="E234" s="166" t="s">
        <v>1566</v>
      </c>
      <c r="F234" s="167" t="s">
        <v>1567</v>
      </c>
      <c r="G234" s="168" t="s">
        <v>247</v>
      </c>
      <c r="H234" s="169">
        <v>409.5</v>
      </c>
      <c r="I234" s="170"/>
      <c r="J234" s="171">
        <f>ROUND(I234*H234,2)</f>
        <v>0</v>
      </c>
      <c r="K234" s="172"/>
      <c r="L234" s="37"/>
      <c r="M234" s="173" t="s">
        <v>1</v>
      </c>
      <c r="N234" s="174" t="s">
        <v>42</v>
      </c>
      <c r="O234" s="75"/>
      <c r="P234" s="175">
        <f>O234*H234</f>
        <v>0</v>
      </c>
      <c r="Q234" s="175">
        <v>0</v>
      </c>
      <c r="R234" s="175">
        <f>Q234*H234</f>
        <v>0</v>
      </c>
      <c r="S234" s="175">
        <v>0</v>
      </c>
      <c r="T234" s="176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177" t="s">
        <v>163</v>
      </c>
      <c r="AT234" s="177" t="s">
        <v>159</v>
      </c>
      <c r="AU234" s="177" t="s">
        <v>84</v>
      </c>
      <c r="AY234" s="17" t="s">
        <v>158</v>
      </c>
      <c r="BE234" s="178">
        <f>IF(N234="základní",J234,0)</f>
        <v>0</v>
      </c>
      <c r="BF234" s="178">
        <f>IF(N234="snížená",J234,0)</f>
        <v>0</v>
      </c>
      <c r="BG234" s="178">
        <f>IF(N234="zákl. přenesená",J234,0)</f>
        <v>0</v>
      </c>
      <c r="BH234" s="178">
        <f>IF(N234="sníž. přenesená",J234,0)</f>
        <v>0</v>
      </c>
      <c r="BI234" s="178">
        <f>IF(N234="nulová",J234,0)</f>
        <v>0</v>
      </c>
      <c r="BJ234" s="17" t="s">
        <v>84</v>
      </c>
      <c r="BK234" s="178">
        <f>ROUND(I234*H234,2)</f>
        <v>0</v>
      </c>
      <c r="BL234" s="17" t="s">
        <v>163</v>
      </c>
      <c r="BM234" s="177" t="s">
        <v>493</v>
      </c>
    </row>
    <row r="235" s="12" customFormat="1">
      <c r="A235" s="12"/>
      <c r="B235" s="179"/>
      <c r="C235" s="12"/>
      <c r="D235" s="180" t="s">
        <v>164</v>
      </c>
      <c r="E235" s="181" t="s">
        <v>1</v>
      </c>
      <c r="F235" s="182" t="s">
        <v>1568</v>
      </c>
      <c r="G235" s="12"/>
      <c r="H235" s="183">
        <v>409.5</v>
      </c>
      <c r="I235" s="184"/>
      <c r="J235" s="12"/>
      <c r="K235" s="12"/>
      <c r="L235" s="179"/>
      <c r="M235" s="185"/>
      <c r="N235" s="186"/>
      <c r="O235" s="186"/>
      <c r="P235" s="186"/>
      <c r="Q235" s="186"/>
      <c r="R235" s="186"/>
      <c r="S235" s="186"/>
      <c r="T235" s="187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T235" s="181" t="s">
        <v>164</v>
      </c>
      <c r="AU235" s="181" t="s">
        <v>84</v>
      </c>
      <c r="AV235" s="12" t="s">
        <v>86</v>
      </c>
      <c r="AW235" s="12" t="s">
        <v>34</v>
      </c>
      <c r="AX235" s="12" t="s">
        <v>77</v>
      </c>
      <c r="AY235" s="181" t="s">
        <v>158</v>
      </c>
    </row>
    <row r="236" s="14" customFormat="1">
      <c r="A236" s="14"/>
      <c r="B236" s="201"/>
      <c r="C236" s="14"/>
      <c r="D236" s="180" t="s">
        <v>164</v>
      </c>
      <c r="E236" s="202" t="s">
        <v>1</v>
      </c>
      <c r="F236" s="203" t="s">
        <v>1353</v>
      </c>
      <c r="G236" s="14"/>
      <c r="H236" s="202" t="s">
        <v>1</v>
      </c>
      <c r="I236" s="204"/>
      <c r="J236" s="14"/>
      <c r="K236" s="14"/>
      <c r="L236" s="201"/>
      <c r="M236" s="205"/>
      <c r="N236" s="206"/>
      <c r="O236" s="206"/>
      <c r="P236" s="206"/>
      <c r="Q236" s="206"/>
      <c r="R236" s="206"/>
      <c r="S236" s="206"/>
      <c r="T236" s="207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02" t="s">
        <v>164</v>
      </c>
      <c r="AU236" s="202" t="s">
        <v>84</v>
      </c>
      <c r="AV236" s="14" t="s">
        <v>84</v>
      </c>
      <c r="AW236" s="14" t="s">
        <v>34</v>
      </c>
      <c r="AX236" s="14" t="s">
        <v>77</v>
      </c>
      <c r="AY236" s="202" t="s">
        <v>158</v>
      </c>
    </row>
    <row r="237" s="13" customFormat="1">
      <c r="A237" s="13"/>
      <c r="B237" s="188"/>
      <c r="C237" s="13"/>
      <c r="D237" s="180" t="s">
        <v>164</v>
      </c>
      <c r="E237" s="189" t="s">
        <v>1</v>
      </c>
      <c r="F237" s="190" t="s">
        <v>166</v>
      </c>
      <c r="G237" s="13"/>
      <c r="H237" s="191">
        <v>409.5</v>
      </c>
      <c r="I237" s="192"/>
      <c r="J237" s="13"/>
      <c r="K237" s="13"/>
      <c r="L237" s="188"/>
      <c r="M237" s="193"/>
      <c r="N237" s="194"/>
      <c r="O237" s="194"/>
      <c r="P237" s="194"/>
      <c r="Q237" s="194"/>
      <c r="R237" s="194"/>
      <c r="S237" s="194"/>
      <c r="T237" s="19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89" t="s">
        <v>164</v>
      </c>
      <c r="AU237" s="189" t="s">
        <v>84</v>
      </c>
      <c r="AV237" s="13" t="s">
        <v>163</v>
      </c>
      <c r="AW237" s="13" t="s">
        <v>34</v>
      </c>
      <c r="AX237" s="13" t="s">
        <v>84</v>
      </c>
      <c r="AY237" s="189" t="s">
        <v>158</v>
      </c>
    </row>
    <row r="238" s="2" customFormat="1" ht="21.75" customHeight="1">
      <c r="A238" s="36"/>
      <c r="B238" s="164"/>
      <c r="C238" s="165" t="s">
        <v>345</v>
      </c>
      <c r="D238" s="165" t="s">
        <v>159</v>
      </c>
      <c r="E238" s="166" t="s">
        <v>1569</v>
      </c>
      <c r="F238" s="167" t="s">
        <v>1570</v>
      </c>
      <c r="G238" s="168" t="s">
        <v>247</v>
      </c>
      <c r="H238" s="169">
        <v>80</v>
      </c>
      <c r="I238" s="170"/>
      <c r="J238" s="171">
        <f>ROUND(I238*H238,2)</f>
        <v>0</v>
      </c>
      <c r="K238" s="172"/>
      <c r="L238" s="37"/>
      <c r="M238" s="173" t="s">
        <v>1</v>
      </c>
      <c r="N238" s="174" t="s">
        <v>42</v>
      </c>
      <c r="O238" s="75"/>
      <c r="P238" s="175">
        <f>O238*H238</f>
        <v>0</v>
      </c>
      <c r="Q238" s="175">
        <v>0</v>
      </c>
      <c r="R238" s="175">
        <f>Q238*H238</f>
        <v>0</v>
      </c>
      <c r="S238" s="175">
        <v>0</v>
      </c>
      <c r="T238" s="176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77" t="s">
        <v>163</v>
      </c>
      <c r="AT238" s="177" t="s">
        <v>159</v>
      </c>
      <c r="AU238" s="177" t="s">
        <v>84</v>
      </c>
      <c r="AY238" s="17" t="s">
        <v>158</v>
      </c>
      <c r="BE238" s="178">
        <f>IF(N238="základní",J238,0)</f>
        <v>0</v>
      </c>
      <c r="BF238" s="178">
        <f>IF(N238="snížená",J238,0)</f>
        <v>0</v>
      </c>
      <c r="BG238" s="178">
        <f>IF(N238="zákl. přenesená",J238,0)</f>
        <v>0</v>
      </c>
      <c r="BH238" s="178">
        <f>IF(N238="sníž. přenesená",J238,0)</f>
        <v>0</v>
      </c>
      <c r="BI238" s="178">
        <f>IF(N238="nulová",J238,0)</f>
        <v>0</v>
      </c>
      <c r="BJ238" s="17" t="s">
        <v>84</v>
      </c>
      <c r="BK238" s="178">
        <f>ROUND(I238*H238,2)</f>
        <v>0</v>
      </c>
      <c r="BL238" s="17" t="s">
        <v>163</v>
      </c>
      <c r="BM238" s="177" t="s">
        <v>498</v>
      </c>
    </row>
    <row r="239" s="2" customFormat="1" ht="21.75" customHeight="1">
      <c r="A239" s="36"/>
      <c r="B239" s="164"/>
      <c r="C239" s="165" t="s">
        <v>513</v>
      </c>
      <c r="D239" s="165" t="s">
        <v>159</v>
      </c>
      <c r="E239" s="166" t="s">
        <v>1571</v>
      </c>
      <c r="F239" s="167" t="s">
        <v>1572</v>
      </c>
      <c r="G239" s="168" t="s">
        <v>247</v>
      </c>
      <c r="H239" s="169">
        <v>84</v>
      </c>
      <c r="I239" s="170"/>
      <c r="J239" s="171">
        <f>ROUND(I239*H239,2)</f>
        <v>0</v>
      </c>
      <c r="K239" s="172"/>
      <c r="L239" s="37"/>
      <c r="M239" s="173" t="s">
        <v>1</v>
      </c>
      <c r="N239" s="174" t="s">
        <v>42</v>
      </c>
      <c r="O239" s="75"/>
      <c r="P239" s="175">
        <f>O239*H239</f>
        <v>0</v>
      </c>
      <c r="Q239" s="175">
        <v>0</v>
      </c>
      <c r="R239" s="175">
        <f>Q239*H239</f>
        <v>0</v>
      </c>
      <c r="S239" s="175">
        <v>0</v>
      </c>
      <c r="T239" s="176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177" t="s">
        <v>163</v>
      </c>
      <c r="AT239" s="177" t="s">
        <v>159</v>
      </c>
      <c r="AU239" s="177" t="s">
        <v>84</v>
      </c>
      <c r="AY239" s="17" t="s">
        <v>158</v>
      </c>
      <c r="BE239" s="178">
        <f>IF(N239="základní",J239,0)</f>
        <v>0</v>
      </c>
      <c r="BF239" s="178">
        <f>IF(N239="snížená",J239,0)</f>
        <v>0</v>
      </c>
      <c r="BG239" s="178">
        <f>IF(N239="zákl. přenesená",J239,0)</f>
        <v>0</v>
      </c>
      <c r="BH239" s="178">
        <f>IF(N239="sníž. přenesená",J239,0)</f>
        <v>0</v>
      </c>
      <c r="BI239" s="178">
        <f>IF(N239="nulová",J239,0)</f>
        <v>0</v>
      </c>
      <c r="BJ239" s="17" t="s">
        <v>84</v>
      </c>
      <c r="BK239" s="178">
        <f>ROUND(I239*H239,2)</f>
        <v>0</v>
      </c>
      <c r="BL239" s="17" t="s">
        <v>163</v>
      </c>
      <c r="BM239" s="177" t="s">
        <v>502</v>
      </c>
    </row>
    <row r="240" s="12" customFormat="1">
      <c r="A240" s="12"/>
      <c r="B240" s="179"/>
      <c r="C240" s="12"/>
      <c r="D240" s="180" t="s">
        <v>164</v>
      </c>
      <c r="E240" s="181" t="s">
        <v>1</v>
      </c>
      <c r="F240" s="182" t="s">
        <v>1573</v>
      </c>
      <c r="G240" s="12"/>
      <c r="H240" s="183">
        <v>84</v>
      </c>
      <c r="I240" s="184"/>
      <c r="J240" s="12"/>
      <c r="K240" s="12"/>
      <c r="L240" s="179"/>
      <c r="M240" s="185"/>
      <c r="N240" s="186"/>
      <c r="O240" s="186"/>
      <c r="P240" s="186"/>
      <c r="Q240" s="186"/>
      <c r="R240" s="186"/>
      <c r="S240" s="186"/>
      <c r="T240" s="187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T240" s="181" t="s">
        <v>164</v>
      </c>
      <c r="AU240" s="181" t="s">
        <v>84</v>
      </c>
      <c r="AV240" s="12" t="s">
        <v>86</v>
      </c>
      <c r="AW240" s="12" t="s">
        <v>34</v>
      </c>
      <c r="AX240" s="12" t="s">
        <v>77</v>
      </c>
      <c r="AY240" s="181" t="s">
        <v>158</v>
      </c>
    </row>
    <row r="241" s="14" customFormat="1">
      <c r="A241" s="14"/>
      <c r="B241" s="201"/>
      <c r="C241" s="14"/>
      <c r="D241" s="180" t="s">
        <v>164</v>
      </c>
      <c r="E241" s="202" t="s">
        <v>1</v>
      </c>
      <c r="F241" s="203" t="s">
        <v>1353</v>
      </c>
      <c r="G241" s="14"/>
      <c r="H241" s="202" t="s">
        <v>1</v>
      </c>
      <c r="I241" s="204"/>
      <c r="J241" s="14"/>
      <c r="K241" s="14"/>
      <c r="L241" s="201"/>
      <c r="M241" s="205"/>
      <c r="N241" s="206"/>
      <c r="O241" s="206"/>
      <c r="P241" s="206"/>
      <c r="Q241" s="206"/>
      <c r="R241" s="206"/>
      <c r="S241" s="206"/>
      <c r="T241" s="207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02" t="s">
        <v>164</v>
      </c>
      <c r="AU241" s="202" t="s">
        <v>84</v>
      </c>
      <c r="AV241" s="14" t="s">
        <v>84</v>
      </c>
      <c r="AW241" s="14" t="s">
        <v>34</v>
      </c>
      <c r="AX241" s="14" t="s">
        <v>77</v>
      </c>
      <c r="AY241" s="202" t="s">
        <v>158</v>
      </c>
    </row>
    <row r="242" s="13" customFormat="1">
      <c r="A242" s="13"/>
      <c r="B242" s="188"/>
      <c r="C242" s="13"/>
      <c r="D242" s="180" t="s">
        <v>164</v>
      </c>
      <c r="E242" s="189" t="s">
        <v>1</v>
      </c>
      <c r="F242" s="190" t="s">
        <v>166</v>
      </c>
      <c r="G242" s="13"/>
      <c r="H242" s="191">
        <v>84</v>
      </c>
      <c r="I242" s="192"/>
      <c r="J242" s="13"/>
      <c r="K242" s="13"/>
      <c r="L242" s="188"/>
      <c r="M242" s="193"/>
      <c r="N242" s="194"/>
      <c r="O242" s="194"/>
      <c r="P242" s="194"/>
      <c r="Q242" s="194"/>
      <c r="R242" s="194"/>
      <c r="S242" s="194"/>
      <c r="T242" s="19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89" t="s">
        <v>164</v>
      </c>
      <c r="AU242" s="189" t="s">
        <v>84</v>
      </c>
      <c r="AV242" s="13" t="s">
        <v>163</v>
      </c>
      <c r="AW242" s="13" t="s">
        <v>34</v>
      </c>
      <c r="AX242" s="13" t="s">
        <v>84</v>
      </c>
      <c r="AY242" s="189" t="s">
        <v>158</v>
      </c>
    </row>
    <row r="243" s="2" customFormat="1" ht="21.75" customHeight="1">
      <c r="A243" s="36"/>
      <c r="B243" s="164"/>
      <c r="C243" s="165" t="s">
        <v>349</v>
      </c>
      <c r="D243" s="165" t="s">
        <v>159</v>
      </c>
      <c r="E243" s="166" t="s">
        <v>1574</v>
      </c>
      <c r="F243" s="167" t="s">
        <v>1575</v>
      </c>
      <c r="G243" s="168" t="s">
        <v>247</v>
      </c>
      <c r="H243" s="169">
        <v>40</v>
      </c>
      <c r="I243" s="170"/>
      <c r="J243" s="171">
        <f>ROUND(I243*H243,2)</f>
        <v>0</v>
      </c>
      <c r="K243" s="172"/>
      <c r="L243" s="37"/>
      <c r="M243" s="173" t="s">
        <v>1</v>
      </c>
      <c r="N243" s="174" t="s">
        <v>42</v>
      </c>
      <c r="O243" s="75"/>
      <c r="P243" s="175">
        <f>O243*H243</f>
        <v>0</v>
      </c>
      <c r="Q243" s="175">
        <v>0</v>
      </c>
      <c r="R243" s="175">
        <f>Q243*H243</f>
        <v>0</v>
      </c>
      <c r="S243" s="175">
        <v>0</v>
      </c>
      <c r="T243" s="176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77" t="s">
        <v>163</v>
      </c>
      <c r="AT243" s="177" t="s">
        <v>159</v>
      </c>
      <c r="AU243" s="177" t="s">
        <v>84</v>
      </c>
      <c r="AY243" s="17" t="s">
        <v>158</v>
      </c>
      <c r="BE243" s="178">
        <f>IF(N243="základní",J243,0)</f>
        <v>0</v>
      </c>
      <c r="BF243" s="178">
        <f>IF(N243="snížená",J243,0)</f>
        <v>0</v>
      </c>
      <c r="BG243" s="178">
        <f>IF(N243="zákl. přenesená",J243,0)</f>
        <v>0</v>
      </c>
      <c r="BH243" s="178">
        <f>IF(N243="sníž. přenesená",J243,0)</f>
        <v>0</v>
      </c>
      <c r="BI243" s="178">
        <f>IF(N243="nulová",J243,0)</f>
        <v>0</v>
      </c>
      <c r="BJ243" s="17" t="s">
        <v>84</v>
      </c>
      <c r="BK243" s="178">
        <f>ROUND(I243*H243,2)</f>
        <v>0</v>
      </c>
      <c r="BL243" s="17" t="s">
        <v>163</v>
      </c>
      <c r="BM243" s="177" t="s">
        <v>507</v>
      </c>
    </row>
    <row r="244" s="2" customFormat="1" ht="21.75" customHeight="1">
      <c r="A244" s="36"/>
      <c r="B244" s="164"/>
      <c r="C244" s="165" t="s">
        <v>522</v>
      </c>
      <c r="D244" s="165" t="s">
        <v>159</v>
      </c>
      <c r="E244" s="166" t="s">
        <v>1576</v>
      </c>
      <c r="F244" s="167" t="s">
        <v>1577</v>
      </c>
      <c r="G244" s="168" t="s">
        <v>247</v>
      </c>
      <c r="H244" s="169">
        <v>42</v>
      </c>
      <c r="I244" s="170"/>
      <c r="J244" s="171">
        <f>ROUND(I244*H244,2)</f>
        <v>0</v>
      </c>
      <c r="K244" s="172"/>
      <c r="L244" s="37"/>
      <c r="M244" s="173" t="s">
        <v>1</v>
      </c>
      <c r="N244" s="174" t="s">
        <v>42</v>
      </c>
      <c r="O244" s="75"/>
      <c r="P244" s="175">
        <f>O244*H244</f>
        <v>0</v>
      </c>
      <c r="Q244" s="175">
        <v>0</v>
      </c>
      <c r="R244" s="175">
        <f>Q244*H244</f>
        <v>0</v>
      </c>
      <c r="S244" s="175">
        <v>0</v>
      </c>
      <c r="T244" s="176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77" t="s">
        <v>163</v>
      </c>
      <c r="AT244" s="177" t="s">
        <v>159</v>
      </c>
      <c r="AU244" s="177" t="s">
        <v>84</v>
      </c>
      <c r="AY244" s="17" t="s">
        <v>158</v>
      </c>
      <c r="BE244" s="178">
        <f>IF(N244="základní",J244,0)</f>
        <v>0</v>
      </c>
      <c r="BF244" s="178">
        <f>IF(N244="snížená",J244,0)</f>
        <v>0</v>
      </c>
      <c r="BG244" s="178">
        <f>IF(N244="zákl. přenesená",J244,0)</f>
        <v>0</v>
      </c>
      <c r="BH244" s="178">
        <f>IF(N244="sníž. přenesená",J244,0)</f>
        <v>0</v>
      </c>
      <c r="BI244" s="178">
        <f>IF(N244="nulová",J244,0)</f>
        <v>0</v>
      </c>
      <c r="BJ244" s="17" t="s">
        <v>84</v>
      </c>
      <c r="BK244" s="178">
        <f>ROUND(I244*H244,2)</f>
        <v>0</v>
      </c>
      <c r="BL244" s="17" t="s">
        <v>163</v>
      </c>
      <c r="BM244" s="177" t="s">
        <v>511</v>
      </c>
    </row>
    <row r="245" s="12" customFormat="1">
      <c r="A245" s="12"/>
      <c r="B245" s="179"/>
      <c r="C245" s="12"/>
      <c r="D245" s="180" t="s">
        <v>164</v>
      </c>
      <c r="E245" s="181" t="s">
        <v>1</v>
      </c>
      <c r="F245" s="182" t="s">
        <v>1578</v>
      </c>
      <c r="G245" s="12"/>
      <c r="H245" s="183">
        <v>42</v>
      </c>
      <c r="I245" s="184"/>
      <c r="J245" s="12"/>
      <c r="K245" s="12"/>
      <c r="L245" s="179"/>
      <c r="M245" s="185"/>
      <c r="N245" s="186"/>
      <c r="O245" s="186"/>
      <c r="P245" s="186"/>
      <c r="Q245" s="186"/>
      <c r="R245" s="186"/>
      <c r="S245" s="186"/>
      <c r="T245" s="187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T245" s="181" t="s">
        <v>164</v>
      </c>
      <c r="AU245" s="181" t="s">
        <v>84</v>
      </c>
      <c r="AV245" s="12" t="s">
        <v>86</v>
      </c>
      <c r="AW245" s="12" t="s">
        <v>34</v>
      </c>
      <c r="AX245" s="12" t="s">
        <v>77</v>
      </c>
      <c r="AY245" s="181" t="s">
        <v>158</v>
      </c>
    </row>
    <row r="246" s="14" customFormat="1">
      <c r="A246" s="14"/>
      <c r="B246" s="201"/>
      <c r="C246" s="14"/>
      <c r="D246" s="180" t="s">
        <v>164</v>
      </c>
      <c r="E246" s="202" t="s">
        <v>1</v>
      </c>
      <c r="F246" s="203" t="s">
        <v>1353</v>
      </c>
      <c r="G246" s="14"/>
      <c r="H246" s="202" t="s">
        <v>1</v>
      </c>
      <c r="I246" s="204"/>
      <c r="J246" s="14"/>
      <c r="K246" s="14"/>
      <c r="L246" s="201"/>
      <c r="M246" s="205"/>
      <c r="N246" s="206"/>
      <c r="O246" s="206"/>
      <c r="P246" s="206"/>
      <c r="Q246" s="206"/>
      <c r="R246" s="206"/>
      <c r="S246" s="206"/>
      <c r="T246" s="207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02" t="s">
        <v>164</v>
      </c>
      <c r="AU246" s="202" t="s">
        <v>84</v>
      </c>
      <c r="AV246" s="14" t="s">
        <v>84</v>
      </c>
      <c r="AW246" s="14" t="s">
        <v>34</v>
      </c>
      <c r="AX246" s="14" t="s">
        <v>77</v>
      </c>
      <c r="AY246" s="202" t="s">
        <v>158</v>
      </c>
    </row>
    <row r="247" s="13" customFormat="1">
      <c r="A247" s="13"/>
      <c r="B247" s="188"/>
      <c r="C247" s="13"/>
      <c r="D247" s="180" t="s">
        <v>164</v>
      </c>
      <c r="E247" s="189" t="s">
        <v>1</v>
      </c>
      <c r="F247" s="190" t="s">
        <v>166</v>
      </c>
      <c r="G247" s="13"/>
      <c r="H247" s="191">
        <v>42</v>
      </c>
      <c r="I247" s="192"/>
      <c r="J247" s="13"/>
      <c r="K247" s="13"/>
      <c r="L247" s="188"/>
      <c r="M247" s="193"/>
      <c r="N247" s="194"/>
      <c r="O247" s="194"/>
      <c r="P247" s="194"/>
      <c r="Q247" s="194"/>
      <c r="R247" s="194"/>
      <c r="S247" s="194"/>
      <c r="T247" s="19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89" t="s">
        <v>164</v>
      </c>
      <c r="AU247" s="189" t="s">
        <v>84</v>
      </c>
      <c r="AV247" s="13" t="s">
        <v>163</v>
      </c>
      <c r="AW247" s="13" t="s">
        <v>34</v>
      </c>
      <c r="AX247" s="13" t="s">
        <v>84</v>
      </c>
      <c r="AY247" s="189" t="s">
        <v>158</v>
      </c>
    </row>
    <row r="248" s="2" customFormat="1" ht="21.75" customHeight="1">
      <c r="A248" s="36"/>
      <c r="B248" s="164"/>
      <c r="C248" s="165" t="s">
        <v>353</v>
      </c>
      <c r="D248" s="165" t="s">
        <v>159</v>
      </c>
      <c r="E248" s="166" t="s">
        <v>1579</v>
      </c>
      <c r="F248" s="167" t="s">
        <v>1580</v>
      </c>
      <c r="G248" s="168" t="s">
        <v>247</v>
      </c>
      <c r="H248" s="169">
        <v>70</v>
      </c>
      <c r="I248" s="170"/>
      <c r="J248" s="171">
        <f>ROUND(I248*H248,2)</f>
        <v>0</v>
      </c>
      <c r="K248" s="172"/>
      <c r="L248" s="37"/>
      <c r="M248" s="173" t="s">
        <v>1</v>
      </c>
      <c r="N248" s="174" t="s">
        <v>42</v>
      </c>
      <c r="O248" s="75"/>
      <c r="P248" s="175">
        <f>O248*H248</f>
        <v>0</v>
      </c>
      <c r="Q248" s="175">
        <v>0</v>
      </c>
      <c r="R248" s="175">
        <f>Q248*H248</f>
        <v>0</v>
      </c>
      <c r="S248" s="175">
        <v>0</v>
      </c>
      <c r="T248" s="176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177" t="s">
        <v>163</v>
      </c>
      <c r="AT248" s="177" t="s">
        <v>159</v>
      </c>
      <c r="AU248" s="177" t="s">
        <v>84</v>
      </c>
      <c r="AY248" s="17" t="s">
        <v>158</v>
      </c>
      <c r="BE248" s="178">
        <f>IF(N248="základní",J248,0)</f>
        <v>0</v>
      </c>
      <c r="BF248" s="178">
        <f>IF(N248="snížená",J248,0)</f>
        <v>0</v>
      </c>
      <c r="BG248" s="178">
        <f>IF(N248="zákl. přenesená",J248,0)</f>
        <v>0</v>
      </c>
      <c r="BH248" s="178">
        <f>IF(N248="sníž. přenesená",J248,0)</f>
        <v>0</v>
      </c>
      <c r="BI248" s="178">
        <f>IF(N248="nulová",J248,0)</f>
        <v>0</v>
      </c>
      <c r="BJ248" s="17" t="s">
        <v>84</v>
      </c>
      <c r="BK248" s="178">
        <f>ROUND(I248*H248,2)</f>
        <v>0</v>
      </c>
      <c r="BL248" s="17" t="s">
        <v>163</v>
      </c>
      <c r="BM248" s="177" t="s">
        <v>516</v>
      </c>
    </row>
    <row r="249" s="2" customFormat="1" ht="21.75" customHeight="1">
      <c r="A249" s="36"/>
      <c r="B249" s="164"/>
      <c r="C249" s="165" t="s">
        <v>532</v>
      </c>
      <c r="D249" s="165" t="s">
        <v>159</v>
      </c>
      <c r="E249" s="166" t="s">
        <v>1581</v>
      </c>
      <c r="F249" s="167" t="s">
        <v>1582</v>
      </c>
      <c r="G249" s="168" t="s">
        <v>247</v>
      </c>
      <c r="H249" s="169">
        <v>73.5</v>
      </c>
      <c r="I249" s="170"/>
      <c r="J249" s="171">
        <f>ROUND(I249*H249,2)</f>
        <v>0</v>
      </c>
      <c r="K249" s="172"/>
      <c r="L249" s="37"/>
      <c r="M249" s="173" t="s">
        <v>1</v>
      </c>
      <c r="N249" s="174" t="s">
        <v>42</v>
      </c>
      <c r="O249" s="75"/>
      <c r="P249" s="175">
        <f>O249*H249</f>
        <v>0</v>
      </c>
      <c r="Q249" s="175">
        <v>0</v>
      </c>
      <c r="R249" s="175">
        <f>Q249*H249</f>
        <v>0</v>
      </c>
      <c r="S249" s="175">
        <v>0</v>
      </c>
      <c r="T249" s="176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77" t="s">
        <v>163</v>
      </c>
      <c r="AT249" s="177" t="s">
        <v>159</v>
      </c>
      <c r="AU249" s="177" t="s">
        <v>84</v>
      </c>
      <c r="AY249" s="17" t="s">
        <v>158</v>
      </c>
      <c r="BE249" s="178">
        <f>IF(N249="základní",J249,0)</f>
        <v>0</v>
      </c>
      <c r="BF249" s="178">
        <f>IF(N249="snížená",J249,0)</f>
        <v>0</v>
      </c>
      <c r="BG249" s="178">
        <f>IF(N249="zákl. přenesená",J249,0)</f>
        <v>0</v>
      </c>
      <c r="BH249" s="178">
        <f>IF(N249="sníž. přenesená",J249,0)</f>
        <v>0</v>
      </c>
      <c r="BI249" s="178">
        <f>IF(N249="nulová",J249,0)</f>
        <v>0</v>
      </c>
      <c r="BJ249" s="17" t="s">
        <v>84</v>
      </c>
      <c r="BK249" s="178">
        <f>ROUND(I249*H249,2)</f>
        <v>0</v>
      </c>
      <c r="BL249" s="17" t="s">
        <v>163</v>
      </c>
      <c r="BM249" s="177" t="s">
        <v>520</v>
      </c>
    </row>
    <row r="250" s="12" customFormat="1">
      <c r="A250" s="12"/>
      <c r="B250" s="179"/>
      <c r="C250" s="12"/>
      <c r="D250" s="180" t="s">
        <v>164</v>
      </c>
      <c r="E250" s="181" t="s">
        <v>1</v>
      </c>
      <c r="F250" s="182" t="s">
        <v>1477</v>
      </c>
      <c r="G250" s="12"/>
      <c r="H250" s="183">
        <v>73.5</v>
      </c>
      <c r="I250" s="184"/>
      <c r="J250" s="12"/>
      <c r="K250" s="12"/>
      <c r="L250" s="179"/>
      <c r="M250" s="185"/>
      <c r="N250" s="186"/>
      <c r="O250" s="186"/>
      <c r="P250" s="186"/>
      <c r="Q250" s="186"/>
      <c r="R250" s="186"/>
      <c r="S250" s="186"/>
      <c r="T250" s="187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T250" s="181" t="s">
        <v>164</v>
      </c>
      <c r="AU250" s="181" t="s">
        <v>84</v>
      </c>
      <c r="AV250" s="12" t="s">
        <v>86</v>
      </c>
      <c r="AW250" s="12" t="s">
        <v>34</v>
      </c>
      <c r="AX250" s="12" t="s">
        <v>77</v>
      </c>
      <c r="AY250" s="181" t="s">
        <v>158</v>
      </c>
    </row>
    <row r="251" s="14" customFormat="1">
      <c r="A251" s="14"/>
      <c r="B251" s="201"/>
      <c r="C251" s="14"/>
      <c r="D251" s="180" t="s">
        <v>164</v>
      </c>
      <c r="E251" s="202" t="s">
        <v>1</v>
      </c>
      <c r="F251" s="203" t="s">
        <v>1353</v>
      </c>
      <c r="G251" s="14"/>
      <c r="H251" s="202" t="s">
        <v>1</v>
      </c>
      <c r="I251" s="204"/>
      <c r="J251" s="14"/>
      <c r="K251" s="14"/>
      <c r="L251" s="201"/>
      <c r="M251" s="205"/>
      <c r="N251" s="206"/>
      <c r="O251" s="206"/>
      <c r="P251" s="206"/>
      <c r="Q251" s="206"/>
      <c r="R251" s="206"/>
      <c r="S251" s="206"/>
      <c r="T251" s="207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02" t="s">
        <v>164</v>
      </c>
      <c r="AU251" s="202" t="s">
        <v>84</v>
      </c>
      <c r="AV251" s="14" t="s">
        <v>84</v>
      </c>
      <c r="AW251" s="14" t="s">
        <v>34</v>
      </c>
      <c r="AX251" s="14" t="s">
        <v>77</v>
      </c>
      <c r="AY251" s="202" t="s">
        <v>158</v>
      </c>
    </row>
    <row r="252" s="13" customFormat="1">
      <c r="A252" s="13"/>
      <c r="B252" s="188"/>
      <c r="C252" s="13"/>
      <c r="D252" s="180" t="s">
        <v>164</v>
      </c>
      <c r="E252" s="189" t="s">
        <v>1</v>
      </c>
      <c r="F252" s="190" t="s">
        <v>166</v>
      </c>
      <c r="G252" s="13"/>
      <c r="H252" s="191">
        <v>73.5</v>
      </c>
      <c r="I252" s="192"/>
      <c r="J252" s="13"/>
      <c r="K252" s="13"/>
      <c r="L252" s="188"/>
      <c r="M252" s="193"/>
      <c r="N252" s="194"/>
      <c r="O252" s="194"/>
      <c r="P252" s="194"/>
      <c r="Q252" s="194"/>
      <c r="R252" s="194"/>
      <c r="S252" s="194"/>
      <c r="T252" s="19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189" t="s">
        <v>164</v>
      </c>
      <c r="AU252" s="189" t="s">
        <v>84</v>
      </c>
      <c r="AV252" s="13" t="s">
        <v>163</v>
      </c>
      <c r="AW252" s="13" t="s">
        <v>34</v>
      </c>
      <c r="AX252" s="13" t="s">
        <v>84</v>
      </c>
      <c r="AY252" s="189" t="s">
        <v>158</v>
      </c>
    </row>
    <row r="253" s="2" customFormat="1" ht="21.75" customHeight="1">
      <c r="A253" s="36"/>
      <c r="B253" s="164"/>
      <c r="C253" s="165" t="s">
        <v>357</v>
      </c>
      <c r="D253" s="165" t="s">
        <v>159</v>
      </c>
      <c r="E253" s="166" t="s">
        <v>1583</v>
      </c>
      <c r="F253" s="167" t="s">
        <v>1584</v>
      </c>
      <c r="G253" s="168" t="s">
        <v>247</v>
      </c>
      <c r="H253" s="169">
        <v>70</v>
      </c>
      <c r="I253" s="170"/>
      <c r="J253" s="171">
        <f>ROUND(I253*H253,2)</f>
        <v>0</v>
      </c>
      <c r="K253" s="172"/>
      <c r="L253" s="37"/>
      <c r="M253" s="173" t="s">
        <v>1</v>
      </c>
      <c r="N253" s="174" t="s">
        <v>42</v>
      </c>
      <c r="O253" s="75"/>
      <c r="P253" s="175">
        <f>O253*H253</f>
        <v>0</v>
      </c>
      <c r="Q253" s="175">
        <v>0</v>
      </c>
      <c r="R253" s="175">
        <f>Q253*H253</f>
        <v>0</v>
      </c>
      <c r="S253" s="175">
        <v>0</v>
      </c>
      <c r="T253" s="176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177" t="s">
        <v>163</v>
      </c>
      <c r="AT253" s="177" t="s">
        <v>159</v>
      </c>
      <c r="AU253" s="177" t="s">
        <v>84</v>
      </c>
      <c r="AY253" s="17" t="s">
        <v>158</v>
      </c>
      <c r="BE253" s="178">
        <f>IF(N253="základní",J253,0)</f>
        <v>0</v>
      </c>
      <c r="BF253" s="178">
        <f>IF(N253="snížená",J253,0)</f>
        <v>0</v>
      </c>
      <c r="BG253" s="178">
        <f>IF(N253="zákl. přenesená",J253,0)</f>
        <v>0</v>
      </c>
      <c r="BH253" s="178">
        <f>IF(N253="sníž. přenesená",J253,0)</f>
        <v>0</v>
      </c>
      <c r="BI253" s="178">
        <f>IF(N253="nulová",J253,0)</f>
        <v>0</v>
      </c>
      <c r="BJ253" s="17" t="s">
        <v>84</v>
      </c>
      <c r="BK253" s="178">
        <f>ROUND(I253*H253,2)</f>
        <v>0</v>
      </c>
      <c r="BL253" s="17" t="s">
        <v>163</v>
      </c>
      <c r="BM253" s="177" t="s">
        <v>525</v>
      </c>
    </row>
    <row r="254" s="2" customFormat="1" ht="21.75" customHeight="1">
      <c r="A254" s="36"/>
      <c r="B254" s="164"/>
      <c r="C254" s="165" t="s">
        <v>541</v>
      </c>
      <c r="D254" s="165" t="s">
        <v>159</v>
      </c>
      <c r="E254" s="166" t="s">
        <v>1585</v>
      </c>
      <c r="F254" s="167" t="s">
        <v>1586</v>
      </c>
      <c r="G254" s="168" t="s">
        <v>247</v>
      </c>
      <c r="H254" s="169">
        <v>73.5</v>
      </c>
      <c r="I254" s="170"/>
      <c r="J254" s="171">
        <f>ROUND(I254*H254,2)</f>
        <v>0</v>
      </c>
      <c r="K254" s="172"/>
      <c r="L254" s="37"/>
      <c r="M254" s="173" t="s">
        <v>1</v>
      </c>
      <c r="N254" s="174" t="s">
        <v>42</v>
      </c>
      <c r="O254" s="75"/>
      <c r="P254" s="175">
        <f>O254*H254</f>
        <v>0</v>
      </c>
      <c r="Q254" s="175">
        <v>0</v>
      </c>
      <c r="R254" s="175">
        <f>Q254*H254</f>
        <v>0</v>
      </c>
      <c r="S254" s="175">
        <v>0</v>
      </c>
      <c r="T254" s="176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77" t="s">
        <v>163</v>
      </c>
      <c r="AT254" s="177" t="s">
        <v>159</v>
      </c>
      <c r="AU254" s="177" t="s">
        <v>84</v>
      </c>
      <c r="AY254" s="17" t="s">
        <v>158</v>
      </c>
      <c r="BE254" s="178">
        <f>IF(N254="základní",J254,0)</f>
        <v>0</v>
      </c>
      <c r="BF254" s="178">
        <f>IF(N254="snížená",J254,0)</f>
        <v>0</v>
      </c>
      <c r="BG254" s="178">
        <f>IF(N254="zákl. přenesená",J254,0)</f>
        <v>0</v>
      </c>
      <c r="BH254" s="178">
        <f>IF(N254="sníž. přenesená",J254,0)</f>
        <v>0</v>
      </c>
      <c r="BI254" s="178">
        <f>IF(N254="nulová",J254,0)</f>
        <v>0</v>
      </c>
      <c r="BJ254" s="17" t="s">
        <v>84</v>
      </c>
      <c r="BK254" s="178">
        <f>ROUND(I254*H254,2)</f>
        <v>0</v>
      </c>
      <c r="BL254" s="17" t="s">
        <v>163</v>
      </c>
      <c r="BM254" s="177" t="s">
        <v>530</v>
      </c>
    </row>
    <row r="255" s="12" customFormat="1">
      <c r="A255" s="12"/>
      <c r="B255" s="179"/>
      <c r="C255" s="12"/>
      <c r="D255" s="180" t="s">
        <v>164</v>
      </c>
      <c r="E255" s="181" t="s">
        <v>1</v>
      </c>
      <c r="F255" s="182" t="s">
        <v>1477</v>
      </c>
      <c r="G255" s="12"/>
      <c r="H255" s="183">
        <v>73.5</v>
      </c>
      <c r="I255" s="184"/>
      <c r="J255" s="12"/>
      <c r="K255" s="12"/>
      <c r="L255" s="179"/>
      <c r="M255" s="185"/>
      <c r="N255" s="186"/>
      <c r="O255" s="186"/>
      <c r="P255" s="186"/>
      <c r="Q255" s="186"/>
      <c r="R255" s="186"/>
      <c r="S255" s="186"/>
      <c r="T255" s="187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T255" s="181" t="s">
        <v>164</v>
      </c>
      <c r="AU255" s="181" t="s">
        <v>84</v>
      </c>
      <c r="AV255" s="12" t="s">
        <v>86</v>
      </c>
      <c r="AW255" s="12" t="s">
        <v>34</v>
      </c>
      <c r="AX255" s="12" t="s">
        <v>77</v>
      </c>
      <c r="AY255" s="181" t="s">
        <v>158</v>
      </c>
    </row>
    <row r="256" s="14" customFormat="1">
      <c r="A256" s="14"/>
      <c r="B256" s="201"/>
      <c r="C256" s="14"/>
      <c r="D256" s="180" t="s">
        <v>164</v>
      </c>
      <c r="E256" s="202" t="s">
        <v>1</v>
      </c>
      <c r="F256" s="203" t="s">
        <v>1353</v>
      </c>
      <c r="G256" s="14"/>
      <c r="H256" s="202" t="s">
        <v>1</v>
      </c>
      <c r="I256" s="204"/>
      <c r="J256" s="14"/>
      <c r="K256" s="14"/>
      <c r="L256" s="201"/>
      <c r="M256" s="205"/>
      <c r="N256" s="206"/>
      <c r="O256" s="206"/>
      <c r="P256" s="206"/>
      <c r="Q256" s="206"/>
      <c r="R256" s="206"/>
      <c r="S256" s="206"/>
      <c r="T256" s="207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02" t="s">
        <v>164</v>
      </c>
      <c r="AU256" s="202" t="s">
        <v>84</v>
      </c>
      <c r="AV256" s="14" t="s">
        <v>84</v>
      </c>
      <c r="AW256" s="14" t="s">
        <v>34</v>
      </c>
      <c r="AX256" s="14" t="s">
        <v>77</v>
      </c>
      <c r="AY256" s="202" t="s">
        <v>158</v>
      </c>
    </row>
    <row r="257" s="13" customFormat="1">
      <c r="A257" s="13"/>
      <c r="B257" s="188"/>
      <c r="C257" s="13"/>
      <c r="D257" s="180" t="s">
        <v>164</v>
      </c>
      <c r="E257" s="189" t="s">
        <v>1</v>
      </c>
      <c r="F257" s="190" t="s">
        <v>166</v>
      </c>
      <c r="G257" s="13"/>
      <c r="H257" s="191">
        <v>73.5</v>
      </c>
      <c r="I257" s="192"/>
      <c r="J257" s="13"/>
      <c r="K257" s="13"/>
      <c r="L257" s="188"/>
      <c r="M257" s="193"/>
      <c r="N257" s="194"/>
      <c r="O257" s="194"/>
      <c r="P257" s="194"/>
      <c r="Q257" s="194"/>
      <c r="R257" s="194"/>
      <c r="S257" s="194"/>
      <c r="T257" s="19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9" t="s">
        <v>164</v>
      </c>
      <c r="AU257" s="189" t="s">
        <v>84</v>
      </c>
      <c r="AV257" s="13" t="s">
        <v>163</v>
      </c>
      <c r="AW257" s="13" t="s">
        <v>34</v>
      </c>
      <c r="AX257" s="13" t="s">
        <v>84</v>
      </c>
      <c r="AY257" s="189" t="s">
        <v>158</v>
      </c>
    </row>
    <row r="258" s="2" customFormat="1" ht="21.75" customHeight="1">
      <c r="A258" s="36"/>
      <c r="B258" s="164"/>
      <c r="C258" s="165" t="s">
        <v>363</v>
      </c>
      <c r="D258" s="165" t="s">
        <v>159</v>
      </c>
      <c r="E258" s="166" t="s">
        <v>1587</v>
      </c>
      <c r="F258" s="167" t="s">
        <v>1588</v>
      </c>
      <c r="G258" s="168" t="s">
        <v>247</v>
      </c>
      <c r="H258" s="169">
        <v>5</v>
      </c>
      <c r="I258" s="170"/>
      <c r="J258" s="171">
        <f>ROUND(I258*H258,2)</f>
        <v>0</v>
      </c>
      <c r="K258" s="172"/>
      <c r="L258" s="37"/>
      <c r="M258" s="173" t="s">
        <v>1</v>
      </c>
      <c r="N258" s="174" t="s">
        <v>42</v>
      </c>
      <c r="O258" s="75"/>
      <c r="P258" s="175">
        <f>O258*H258</f>
        <v>0</v>
      </c>
      <c r="Q258" s="175">
        <v>0</v>
      </c>
      <c r="R258" s="175">
        <f>Q258*H258</f>
        <v>0</v>
      </c>
      <c r="S258" s="175">
        <v>0</v>
      </c>
      <c r="T258" s="176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177" t="s">
        <v>163</v>
      </c>
      <c r="AT258" s="177" t="s">
        <v>159</v>
      </c>
      <c r="AU258" s="177" t="s">
        <v>84</v>
      </c>
      <c r="AY258" s="17" t="s">
        <v>158</v>
      </c>
      <c r="BE258" s="178">
        <f>IF(N258="základní",J258,0)</f>
        <v>0</v>
      </c>
      <c r="BF258" s="178">
        <f>IF(N258="snížená",J258,0)</f>
        <v>0</v>
      </c>
      <c r="BG258" s="178">
        <f>IF(N258="zákl. přenesená",J258,0)</f>
        <v>0</v>
      </c>
      <c r="BH258" s="178">
        <f>IF(N258="sníž. přenesená",J258,0)</f>
        <v>0</v>
      </c>
      <c r="BI258" s="178">
        <f>IF(N258="nulová",J258,0)</f>
        <v>0</v>
      </c>
      <c r="BJ258" s="17" t="s">
        <v>84</v>
      </c>
      <c r="BK258" s="178">
        <f>ROUND(I258*H258,2)</f>
        <v>0</v>
      </c>
      <c r="BL258" s="17" t="s">
        <v>163</v>
      </c>
      <c r="BM258" s="177" t="s">
        <v>535</v>
      </c>
    </row>
    <row r="259" s="2" customFormat="1" ht="21.75" customHeight="1">
      <c r="A259" s="36"/>
      <c r="B259" s="164"/>
      <c r="C259" s="165" t="s">
        <v>549</v>
      </c>
      <c r="D259" s="165" t="s">
        <v>159</v>
      </c>
      <c r="E259" s="166" t="s">
        <v>1589</v>
      </c>
      <c r="F259" s="167" t="s">
        <v>1590</v>
      </c>
      <c r="G259" s="168" t="s">
        <v>247</v>
      </c>
      <c r="H259" s="169">
        <v>5.25</v>
      </c>
      <c r="I259" s="170"/>
      <c r="J259" s="171">
        <f>ROUND(I259*H259,2)</f>
        <v>0</v>
      </c>
      <c r="K259" s="172"/>
      <c r="L259" s="37"/>
      <c r="M259" s="173" t="s">
        <v>1</v>
      </c>
      <c r="N259" s="174" t="s">
        <v>42</v>
      </c>
      <c r="O259" s="75"/>
      <c r="P259" s="175">
        <f>O259*H259</f>
        <v>0</v>
      </c>
      <c r="Q259" s="175">
        <v>0</v>
      </c>
      <c r="R259" s="175">
        <f>Q259*H259</f>
        <v>0</v>
      </c>
      <c r="S259" s="175">
        <v>0</v>
      </c>
      <c r="T259" s="176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77" t="s">
        <v>163</v>
      </c>
      <c r="AT259" s="177" t="s">
        <v>159</v>
      </c>
      <c r="AU259" s="177" t="s">
        <v>84</v>
      </c>
      <c r="AY259" s="17" t="s">
        <v>158</v>
      </c>
      <c r="BE259" s="178">
        <f>IF(N259="základní",J259,0)</f>
        <v>0</v>
      </c>
      <c r="BF259" s="178">
        <f>IF(N259="snížená",J259,0)</f>
        <v>0</v>
      </c>
      <c r="BG259" s="178">
        <f>IF(N259="zákl. přenesená",J259,0)</f>
        <v>0</v>
      </c>
      <c r="BH259" s="178">
        <f>IF(N259="sníž. přenesená",J259,0)</f>
        <v>0</v>
      </c>
      <c r="BI259" s="178">
        <f>IF(N259="nulová",J259,0)</f>
        <v>0</v>
      </c>
      <c r="BJ259" s="17" t="s">
        <v>84</v>
      </c>
      <c r="BK259" s="178">
        <f>ROUND(I259*H259,2)</f>
        <v>0</v>
      </c>
      <c r="BL259" s="17" t="s">
        <v>163</v>
      </c>
      <c r="BM259" s="177" t="s">
        <v>539</v>
      </c>
    </row>
    <row r="260" s="12" customFormat="1">
      <c r="A260" s="12"/>
      <c r="B260" s="179"/>
      <c r="C260" s="12"/>
      <c r="D260" s="180" t="s">
        <v>164</v>
      </c>
      <c r="E260" s="181" t="s">
        <v>1</v>
      </c>
      <c r="F260" s="182" t="s">
        <v>1487</v>
      </c>
      <c r="G260" s="12"/>
      <c r="H260" s="183">
        <v>5.25</v>
      </c>
      <c r="I260" s="184"/>
      <c r="J260" s="12"/>
      <c r="K260" s="12"/>
      <c r="L260" s="179"/>
      <c r="M260" s="185"/>
      <c r="N260" s="186"/>
      <c r="O260" s="186"/>
      <c r="P260" s="186"/>
      <c r="Q260" s="186"/>
      <c r="R260" s="186"/>
      <c r="S260" s="186"/>
      <c r="T260" s="187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T260" s="181" t="s">
        <v>164</v>
      </c>
      <c r="AU260" s="181" t="s">
        <v>84</v>
      </c>
      <c r="AV260" s="12" t="s">
        <v>86</v>
      </c>
      <c r="AW260" s="12" t="s">
        <v>34</v>
      </c>
      <c r="AX260" s="12" t="s">
        <v>77</v>
      </c>
      <c r="AY260" s="181" t="s">
        <v>158</v>
      </c>
    </row>
    <row r="261" s="14" customFormat="1">
      <c r="A261" s="14"/>
      <c r="B261" s="201"/>
      <c r="C261" s="14"/>
      <c r="D261" s="180" t="s">
        <v>164</v>
      </c>
      <c r="E261" s="202" t="s">
        <v>1</v>
      </c>
      <c r="F261" s="203" t="s">
        <v>1353</v>
      </c>
      <c r="G261" s="14"/>
      <c r="H261" s="202" t="s">
        <v>1</v>
      </c>
      <c r="I261" s="204"/>
      <c r="J261" s="14"/>
      <c r="K261" s="14"/>
      <c r="L261" s="201"/>
      <c r="M261" s="205"/>
      <c r="N261" s="206"/>
      <c r="O261" s="206"/>
      <c r="P261" s="206"/>
      <c r="Q261" s="206"/>
      <c r="R261" s="206"/>
      <c r="S261" s="206"/>
      <c r="T261" s="207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02" t="s">
        <v>164</v>
      </c>
      <c r="AU261" s="202" t="s">
        <v>84</v>
      </c>
      <c r="AV261" s="14" t="s">
        <v>84</v>
      </c>
      <c r="AW261" s="14" t="s">
        <v>34</v>
      </c>
      <c r="AX261" s="14" t="s">
        <v>77</v>
      </c>
      <c r="AY261" s="202" t="s">
        <v>158</v>
      </c>
    </row>
    <row r="262" s="13" customFormat="1">
      <c r="A262" s="13"/>
      <c r="B262" s="188"/>
      <c r="C262" s="13"/>
      <c r="D262" s="180" t="s">
        <v>164</v>
      </c>
      <c r="E262" s="189" t="s">
        <v>1</v>
      </c>
      <c r="F262" s="190" t="s">
        <v>166</v>
      </c>
      <c r="G262" s="13"/>
      <c r="H262" s="191">
        <v>5.25</v>
      </c>
      <c r="I262" s="192"/>
      <c r="J262" s="13"/>
      <c r="K262" s="13"/>
      <c r="L262" s="188"/>
      <c r="M262" s="193"/>
      <c r="N262" s="194"/>
      <c r="O262" s="194"/>
      <c r="P262" s="194"/>
      <c r="Q262" s="194"/>
      <c r="R262" s="194"/>
      <c r="S262" s="194"/>
      <c r="T262" s="19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189" t="s">
        <v>164</v>
      </c>
      <c r="AU262" s="189" t="s">
        <v>84</v>
      </c>
      <c r="AV262" s="13" t="s">
        <v>163</v>
      </c>
      <c r="AW262" s="13" t="s">
        <v>34</v>
      </c>
      <c r="AX262" s="13" t="s">
        <v>84</v>
      </c>
      <c r="AY262" s="189" t="s">
        <v>158</v>
      </c>
    </row>
    <row r="263" s="2" customFormat="1" ht="21.75" customHeight="1">
      <c r="A263" s="36"/>
      <c r="B263" s="164"/>
      <c r="C263" s="165" t="s">
        <v>368</v>
      </c>
      <c r="D263" s="165" t="s">
        <v>159</v>
      </c>
      <c r="E263" s="166" t="s">
        <v>1591</v>
      </c>
      <c r="F263" s="167" t="s">
        <v>1592</v>
      </c>
      <c r="G263" s="168" t="s">
        <v>247</v>
      </c>
      <c r="H263" s="169">
        <v>60</v>
      </c>
      <c r="I263" s="170"/>
      <c r="J263" s="171">
        <f>ROUND(I263*H263,2)</f>
        <v>0</v>
      </c>
      <c r="K263" s="172"/>
      <c r="L263" s="37"/>
      <c r="M263" s="173" t="s">
        <v>1</v>
      </c>
      <c r="N263" s="174" t="s">
        <v>42</v>
      </c>
      <c r="O263" s="75"/>
      <c r="P263" s="175">
        <f>O263*H263</f>
        <v>0</v>
      </c>
      <c r="Q263" s="175">
        <v>0</v>
      </c>
      <c r="R263" s="175">
        <f>Q263*H263</f>
        <v>0</v>
      </c>
      <c r="S263" s="175">
        <v>0</v>
      </c>
      <c r="T263" s="176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177" t="s">
        <v>163</v>
      </c>
      <c r="AT263" s="177" t="s">
        <v>159</v>
      </c>
      <c r="AU263" s="177" t="s">
        <v>84</v>
      </c>
      <c r="AY263" s="17" t="s">
        <v>158</v>
      </c>
      <c r="BE263" s="178">
        <f>IF(N263="základní",J263,0)</f>
        <v>0</v>
      </c>
      <c r="BF263" s="178">
        <f>IF(N263="snížená",J263,0)</f>
        <v>0</v>
      </c>
      <c r="BG263" s="178">
        <f>IF(N263="zákl. přenesená",J263,0)</f>
        <v>0</v>
      </c>
      <c r="BH263" s="178">
        <f>IF(N263="sníž. přenesená",J263,0)</f>
        <v>0</v>
      </c>
      <c r="BI263" s="178">
        <f>IF(N263="nulová",J263,0)</f>
        <v>0</v>
      </c>
      <c r="BJ263" s="17" t="s">
        <v>84</v>
      </c>
      <c r="BK263" s="178">
        <f>ROUND(I263*H263,2)</f>
        <v>0</v>
      </c>
      <c r="BL263" s="17" t="s">
        <v>163</v>
      </c>
      <c r="BM263" s="177" t="s">
        <v>544</v>
      </c>
    </row>
    <row r="264" s="2" customFormat="1" ht="16.5" customHeight="1">
      <c r="A264" s="36"/>
      <c r="B264" s="164"/>
      <c r="C264" s="165" t="s">
        <v>558</v>
      </c>
      <c r="D264" s="165" t="s">
        <v>159</v>
      </c>
      <c r="E264" s="166" t="s">
        <v>1593</v>
      </c>
      <c r="F264" s="167" t="s">
        <v>1594</v>
      </c>
      <c r="G264" s="168" t="s">
        <v>247</v>
      </c>
      <c r="H264" s="169">
        <v>63</v>
      </c>
      <c r="I264" s="170"/>
      <c r="J264" s="171">
        <f>ROUND(I264*H264,2)</f>
        <v>0</v>
      </c>
      <c r="K264" s="172"/>
      <c r="L264" s="37"/>
      <c r="M264" s="173" t="s">
        <v>1</v>
      </c>
      <c r="N264" s="174" t="s">
        <v>42</v>
      </c>
      <c r="O264" s="75"/>
      <c r="P264" s="175">
        <f>O264*H264</f>
        <v>0</v>
      </c>
      <c r="Q264" s="175">
        <v>0</v>
      </c>
      <c r="R264" s="175">
        <f>Q264*H264</f>
        <v>0</v>
      </c>
      <c r="S264" s="175">
        <v>0</v>
      </c>
      <c r="T264" s="176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177" t="s">
        <v>163</v>
      </c>
      <c r="AT264" s="177" t="s">
        <v>159</v>
      </c>
      <c r="AU264" s="177" t="s">
        <v>84</v>
      </c>
      <c r="AY264" s="17" t="s">
        <v>158</v>
      </c>
      <c r="BE264" s="178">
        <f>IF(N264="základní",J264,0)</f>
        <v>0</v>
      </c>
      <c r="BF264" s="178">
        <f>IF(N264="snížená",J264,0)</f>
        <v>0</v>
      </c>
      <c r="BG264" s="178">
        <f>IF(N264="zákl. přenesená",J264,0)</f>
        <v>0</v>
      </c>
      <c r="BH264" s="178">
        <f>IF(N264="sníž. přenesená",J264,0)</f>
        <v>0</v>
      </c>
      <c r="BI264" s="178">
        <f>IF(N264="nulová",J264,0)</f>
        <v>0</v>
      </c>
      <c r="BJ264" s="17" t="s">
        <v>84</v>
      </c>
      <c r="BK264" s="178">
        <f>ROUND(I264*H264,2)</f>
        <v>0</v>
      </c>
      <c r="BL264" s="17" t="s">
        <v>163</v>
      </c>
      <c r="BM264" s="177" t="s">
        <v>548</v>
      </c>
    </row>
    <row r="265" s="12" customFormat="1">
      <c r="A265" s="12"/>
      <c r="B265" s="179"/>
      <c r="C265" s="12"/>
      <c r="D265" s="180" t="s">
        <v>164</v>
      </c>
      <c r="E265" s="181" t="s">
        <v>1</v>
      </c>
      <c r="F265" s="182" t="s">
        <v>1549</v>
      </c>
      <c r="G265" s="12"/>
      <c r="H265" s="183">
        <v>63</v>
      </c>
      <c r="I265" s="184"/>
      <c r="J265" s="12"/>
      <c r="K265" s="12"/>
      <c r="L265" s="179"/>
      <c r="M265" s="185"/>
      <c r="N265" s="186"/>
      <c r="O265" s="186"/>
      <c r="P265" s="186"/>
      <c r="Q265" s="186"/>
      <c r="R265" s="186"/>
      <c r="S265" s="186"/>
      <c r="T265" s="187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T265" s="181" t="s">
        <v>164</v>
      </c>
      <c r="AU265" s="181" t="s">
        <v>84</v>
      </c>
      <c r="AV265" s="12" t="s">
        <v>86</v>
      </c>
      <c r="AW265" s="12" t="s">
        <v>34</v>
      </c>
      <c r="AX265" s="12" t="s">
        <v>77</v>
      </c>
      <c r="AY265" s="181" t="s">
        <v>158</v>
      </c>
    </row>
    <row r="266" s="14" customFormat="1">
      <c r="A266" s="14"/>
      <c r="B266" s="201"/>
      <c r="C266" s="14"/>
      <c r="D266" s="180" t="s">
        <v>164</v>
      </c>
      <c r="E266" s="202" t="s">
        <v>1</v>
      </c>
      <c r="F266" s="203" t="s">
        <v>1353</v>
      </c>
      <c r="G266" s="14"/>
      <c r="H266" s="202" t="s">
        <v>1</v>
      </c>
      <c r="I266" s="204"/>
      <c r="J266" s="14"/>
      <c r="K266" s="14"/>
      <c r="L266" s="201"/>
      <c r="M266" s="205"/>
      <c r="N266" s="206"/>
      <c r="O266" s="206"/>
      <c r="P266" s="206"/>
      <c r="Q266" s="206"/>
      <c r="R266" s="206"/>
      <c r="S266" s="206"/>
      <c r="T266" s="207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02" t="s">
        <v>164</v>
      </c>
      <c r="AU266" s="202" t="s">
        <v>84</v>
      </c>
      <c r="AV266" s="14" t="s">
        <v>84</v>
      </c>
      <c r="AW266" s="14" t="s">
        <v>34</v>
      </c>
      <c r="AX266" s="14" t="s">
        <v>77</v>
      </c>
      <c r="AY266" s="202" t="s">
        <v>158</v>
      </c>
    </row>
    <row r="267" s="13" customFormat="1">
      <c r="A267" s="13"/>
      <c r="B267" s="188"/>
      <c r="C267" s="13"/>
      <c r="D267" s="180" t="s">
        <v>164</v>
      </c>
      <c r="E267" s="189" t="s">
        <v>1</v>
      </c>
      <c r="F267" s="190" t="s">
        <v>166</v>
      </c>
      <c r="G267" s="13"/>
      <c r="H267" s="191">
        <v>63</v>
      </c>
      <c r="I267" s="192"/>
      <c r="J267" s="13"/>
      <c r="K267" s="13"/>
      <c r="L267" s="188"/>
      <c r="M267" s="193"/>
      <c r="N267" s="194"/>
      <c r="O267" s="194"/>
      <c r="P267" s="194"/>
      <c r="Q267" s="194"/>
      <c r="R267" s="194"/>
      <c r="S267" s="194"/>
      <c r="T267" s="19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89" t="s">
        <v>164</v>
      </c>
      <c r="AU267" s="189" t="s">
        <v>84</v>
      </c>
      <c r="AV267" s="13" t="s">
        <v>163</v>
      </c>
      <c r="AW267" s="13" t="s">
        <v>34</v>
      </c>
      <c r="AX267" s="13" t="s">
        <v>84</v>
      </c>
      <c r="AY267" s="189" t="s">
        <v>158</v>
      </c>
    </row>
    <row r="268" s="2" customFormat="1" ht="21.75" customHeight="1">
      <c r="A268" s="36"/>
      <c r="B268" s="164"/>
      <c r="C268" s="165" t="s">
        <v>373</v>
      </c>
      <c r="D268" s="165" t="s">
        <v>159</v>
      </c>
      <c r="E268" s="166" t="s">
        <v>1595</v>
      </c>
      <c r="F268" s="167" t="s">
        <v>1596</v>
      </c>
      <c r="G268" s="168" t="s">
        <v>247</v>
      </c>
      <c r="H268" s="169">
        <v>20</v>
      </c>
      <c r="I268" s="170"/>
      <c r="J268" s="171">
        <f>ROUND(I268*H268,2)</f>
        <v>0</v>
      </c>
      <c r="K268" s="172"/>
      <c r="L268" s="37"/>
      <c r="M268" s="173" t="s">
        <v>1</v>
      </c>
      <c r="N268" s="174" t="s">
        <v>42</v>
      </c>
      <c r="O268" s="75"/>
      <c r="P268" s="175">
        <f>O268*H268</f>
        <v>0</v>
      </c>
      <c r="Q268" s="175">
        <v>0</v>
      </c>
      <c r="R268" s="175">
        <f>Q268*H268</f>
        <v>0</v>
      </c>
      <c r="S268" s="175">
        <v>0</v>
      </c>
      <c r="T268" s="176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177" t="s">
        <v>163</v>
      </c>
      <c r="AT268" s="177" t="s">
        <v>159</v>
      </c>
      <c r="AU268" s="177" t="s">
        <v>84</v>
      </c>
      <c r="AY268" s="17" t="s">
        <v>158</v>
      </c>
      <c r="BE268" s="178">
        <f>IF(N268="základní",J268,0)</f>
        <v>0</v>
      </c>
      <c r="BF268" s="178">
        <f>IF(N268="snížená",J268,0)</f>
        <v>0</v>
      </c>
      <c r="BG268" s="178">
        <f>IF(N268="zákl. přenesená",J268,0)</f>
        <v>0</v>
      </c>
      <c r="BH268" s="178">
        <f>IF(N268="sníž. přenesená",J268,0)</f>
        <v>0</v>
      </c>
      <c r="BI268" s="178">
        <f>IF(N268="nulová",J268,0)</f>
        <v>0</v>
      </c>
      <c r="BJ268" s="17" t="s">
        <v>84</v>
      </c>
      <c r="BK268" s="178">
        <f>ROUND(I268*H268,2)</f>
        <v>0</v>
      </c>
      <c r="BL268" s="17" t="s">
        <v>163</v>
      </c>
      <c r="BM268" s="177" t="s">
        <v>552</v>
      </c>
    </row>
    <row r="269" s="2" customFormat="1" ht="16.5" customHeight="1">
      <c r="A269" s="36"/>
      <c r="B269" s="164"/>
      <c r="C269" s="165" t="s">
        <v>566</v>
      </c>
      <c r="D269" s="165" t="s">
        <v>159</v>
      </c>
      <c r="E269" s="166" t="s">
        <v>1597</v>
      </c>
      <c r="F269" s="167" t="s">
        <v>1598</v>
      </c>
      <c r="G269" s="168" t="s">
        <v>247</v>
      </c>
      <c r="H269" s="169">
        <v>21</v>
      </c>
      <c r="I269" s="170"/>
      <c r="J269" s="171">
        <f>ROUND(I269*H269,2)</f>
        <v>0</v>
      </c>
      <c r="K269" s="172"/>
      <c r="L269" s="37"/>
      <c r="M269" s="173" t="s">
        <v>1</v>
      </c>
      <c r="N269" s="174" t="s">
        <v>42</v>
      </c>
      <c r="O269" s="75"/>
      <c r="P269" s="175">
        <f>O269*H269</f>
        <v>0</v>
      </c>
      <c r="Q269" s="175">
        <v>0</v>
      </c>
      <c r="R269" s="175">
        <f>Q269*H269</f>
        <v>0</v>
      </c>
      <c r="S269" s="175">
        <v>0</v>
      </c>
      <c r="T269" s="176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177" t="s">
        <v>163</v>
      </c>
      <c r="AT269" s="177" t="s">
        <v>159</v>
      </c>
      <c r="AU269" s="177" t="s">
        <v>84</v>
      </c>
      <c r="AY269" s="17" t="s">
        <v>158</v>
      </c>
      <c r="BE269" s="178">
        <f>IF(N269="základní",J269,0)</f>
        <v>0</v>
      </c>
      <c r="BF269" s="178">
        <f>IF(N269="snížená",J269,0)</f>
        <v>0</v>
      </c>
      <c r="BG269" s="178">
        <f>IF(N269="zákl. přenesená",J269,0)</f>
        <v>0</v>
      </c>
      <c r="BH269" s="178">
        <f>IF(N269="sníž. přenesená",J269,0)</f>
        <v>0</v>
      </c>
      <c r="BI269" s="178">
        <f>IF(N269="nulová",J269,0)</f>
        <v>0</v>
      </c>
      <c r="BJ269" s="17" t="s">
        <v>84</v>
      </c>
      <c r="BK269" s="178">
        <f>ROUND(I269*H269,2)</f>
        <v>0</v>
      </c>
      <c r="BL269" s="17" t="s">
        <v>163</v>
      </c>
      <c r="BM269" s="177" t="s">
        <v>557</v>
      </c>
    </row>
    <row r="270" s="12" customFormat="1">
      <c r="A270" s="12"/>
      <c r="B270" s="179"/>
      <c r="C270" s="12"/>
      <c r="D270" s="180" t="s">
        <v>164</v>
      </c>
      <c r="E270" s="181" t="s">
        <v>1</v>
      </c>
      <c r="F270" s="182" t="s">
        <v>1599</v>
      </c>
      <c r="G270" s="12"/>
      <c r="H270" s="183">
        <v>21</v>
      </c>
      <c r="I270" s="184"/>
      <c r="J270" s="12"/>
      <c r="K270" s="12"/>
      <c r="L270" s="179"/>
      <c r="M270" s="185"/>
      <c r="N270" s="186"/>
      <c r="O270" s="186"/>
      <c r="P270" s="186"/>
      <c r="Q270" s="186"/>
      <c r="R270" s="186"/>
      <c r="S270" s="186"/>
      <c r="T270" s="187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T270" s="181" t="s">
        <v>164</v>
      </c>
      <c r="AU270" s="181" t="s">
        <v>84</v>
      </c>
      <c r="AV270" s="12" t="s">
        <v>86</v>
      </c>
      <c r="AW270" s="12" t="s">
        <v>34</v>
      </c>
      <c r="AX270" s="12" t="s">
        <v>77</v>
      </c>
      <c r="AY270" s="181" t="s">
        <v>158</v>
      </c>
    </row>
    <row r="271" s="14" customFormat="1">
      <c r="A271" s="14"/>
      <c r="B271" s="201"/>
      <c r="C271" s="14"/>
      <c r="D271" s="180" t="s">
        <v>164</v>
      </c>
      <c r="E271" s="202" t="s">
        <v>1</v>
      </c>
      <c r="F271" s="203" t="s">
        <v>1353</v>
      </c>
      <c r="G271" s="14"/>
      <c r="H271" s="202" t="s">
        <v>1</v>
      </c>
      <c r="I271" s="204"/>
      <c r="J271" s="14"/>
      <c r="K271" s="14"/>
      <c r="L271" s="201"/>
      <c r="M271" s="205"/>
      <c r="N271" s="206"/>
      <c r="O271" s="206"/>
      <c r="P271" s="206"/>
      <c r="Q271" s="206"/>
      <c r="R271" s="206"/>
      <c r="S271" s="206"/>
      <c r="T271" s="207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02" t="s">
        <v>164</v>
      </c>
      <c r="AU271" s="202" t="s">
        <v>84</v>
      </c>
      <c r="AV271" s="14" t="s">
        <v>84</v>
      </c>
      <c r="AW271" s="14" t="s">
        <v>34</v>
      </c>
      <c r="AX271" s="14" t="s">
        <v>77</v>
      </c>
      <c r="AY271" s="202" t="s">
        <v>158</v>
      </c>
    </row>
    <row r="272" s="13" customFormat="1">
      <c r="A272" s="13"/>
      <c r="B272" s="188"/>
      <c r="C272" s="13"/>
      <c r="D272" s="180" t="s">
        <v>164</v>
      </c>
      <c r="E272" s="189" t="s">
        <v>1</v>
      </c>
      <c r="F272" s="190" t="s">
        <v>166</v>
      </c>
      <c r="G272" s="13"/>
      <c r="H272" s="191">
        <v>21</v>
      </c>
      <c r="I272" s="192"/>
      <c r="J272" s="13"/>
      <c r="K272" s="13"/>
      <c r="L272" s="188"/>
      <c r="M272" s="193"/>
      <c r="N272" s="194"/>
      <c r="O272" s="194"/>
      <c r="P272" s="194"/>
      <c r="Q272" s="194"/>
      <c r="R272" s="194"/>
      <c r="S272" s="194"/>
      <c r="T272" s="19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89" t="s">
        <v>164</v>
      </c>
      <c r="AU272" s="189" t="s">
        <v>84</v>
      </c>
      <c r="AV272" s="13" t="s">
        <v>163</v>
      </c>
      <c r="AW272" s="13" t="s">
        <v>34</v>
      </c>
      <c r="AX272" s="13" t="s">
        <v>84</v>
      </c>
      <c r="AY272" s="189" t="s">
        <v>158</v>
      </c>
    </row>
    <row r="273" s="2" customFormat="1" ht="16.5" customHeight="1">
      <c r="A273" s="36"/>
      <c r="B273" s="164"/>
      <c r="C273" s="165" t="s">
        <v>376</v>
      </c>
      <c r="D273" s="165" t="s">
        <v>159</v>
      </c>
      <c r="E273" s="166" t="s">
        <v>1600</v>
      </c>
      <c r="F273" s="167" t="s">
        <v>1601</v>
      </c>
      <c r="G273" s="168" t="s">
        <v>252</v>
      </c>
      <c r="H273" s="169">
        <v>25</v>
      </c>
      <c r="I273" s="170"/>
      <c r="J273" s="171">
        <f>ROUND(I273*H273,2)</f>
        <v>0</v>
      </c>
      <c r="K273" s="172"/>
      <c r="L273" s="37"/>
      <c r="M273" s="173" t="s">
        <v>1</v>
      </c>
      <c r="N273" s="174" t="s">
        <v>42</v>
      </c>
      <c r="O273" s="75"/>
      <c r="P273" s="175">
        <f>O273*H273</f>
        <v>0</v>
      </c>
      <c r="Q273" s="175">
        <v>0</v>
      </c>
      <c r="R273" s="175">
        <f>Q273*H273</f>
        <v>0</v>
      </c>
      <c r="S273" s="175">
        <v>0</v>
      </c>
      <c r="T273" s="176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77" t="s">
        <v>163</v>
      </c>
      <c r="AT273" s="177" t="s">
        <v>159</v>
      </c>
      <c r="AU273" s="177" t="s">
        <v>84</v>
      </c>
      <c r="AY273" s="17" t="s">
        <v>158</v>
      </c>
      <c r="BE273" s="178">
        <f>IF(N273="základní",J273,0)</f>
        <v>0</v>
      </c>
      <c r="BF273" s="178">
        <f>IF(N273="snížená",J273,0)</f>
        <v>0</v>
      </c>
      <c r="BG273" s="178">
        <f>IF(N273="zákl. přenesená",J273,0)</f>
        <v>0</v>
      </c>
      <c r="BH273" s="178">
        <f>IF(N273="sníž. přenesená",J273,0)</f>
        <v>0</v>
      </c>
      <c r="BI273" s="178">
        <f>IF(N273="nulová",J273,0)</f>
        <v>0</v>
      </c>
      <c r="BJ273" s="17" t="s">
        <v>84</v>
      </c>
      <c r="BK273" s="178">
        <f>ROUND(I273*H273,2)</f>
        <v>0</v>
      </c>
      <c r="BL273" s="17" t="s">
        <v>163</v>
      </c>
      <c r="BM273" s="177" t="s">
        <v>561</v>
      </c>
    </row>
    <row r="274" s="2" customFormat="1" ht="16.5" customHeight="1">
      <c r="A274" s="36"/>
      <c r="B274" s="164"/>
      <c r="C274" s="165" t="s">
        <v>573</v>
      </c>
      <c r="D274" s="165" t="s">
        <v>159</v>
      </c>
      <c r="E274" s="166" t="s">
        <v>1602</v>
      </c>
      <c r="F274" s="167" t="s">
        <v>1603</v>
      </c>
      <c r="G274" s="168" t="s">
        <v>252</v>
      </c>
      <c r="H274" s="169">
        <v>12</v>
      </c>
      <c r="I274" s="170"/>
      <c r="J274" s="171">
        <f>ROUND(I274*H274,2)</f>
        <v>0</v>
      </c>
      <c r="K274" s="172"/>
      <c r="L274" s="37"/>
      <c r="M274" s="173" t="s">
        <v>1</v>
      </c>
      <c r="N274" s="174" t="s">
        <v>42</v>
      </c>
      <c r="O274" s="75"/>
      <c r="P274" s="175">
        <f>O274*H274</f>
        <v>0</v>
      </c>
      <c r="Q274" s="175">
        <v>0</v>
      </c>
      <c r="R274" s="175">
        <f>Q274*H274</f>
        <v>0</v>
      </c>
      <c r="S274" s="175">
        <v>0</v>
      </c>
      <c r="T274" s="176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177" t="s">
        <v>163</v>
      </c>
      <c r="AT274" s="177" t="s">
        <v>159</v>
      </c>
      <c r="AU274" s="177" t="s">
        <v>84</v>
      </c>
      <c r="AY274" s="17" t="s">
        <v>158</v>
      </c>
      <c r="BE274" s="178">
        <f>IF(N274="základní",J274,0)</f>
        <v>0</v>
      </c>
      <c r="BF274" s="178">
        <f>IF(N274="snížená",J274,0)</f>
        <v>0</v>
      </c>
      <c r="BG274" s="178">
        <f>IF(N274="zákl. přenesená",J274,0)</f>
        <v>0</v>
      </c>
      <c r="BH274" s="178">
        <f>IF(N274="sníž. přenesená",J274,0)</f>
        <v>0</v>
      </c>
      <c r="BI274" s="178">
        <f>IF(N274="nulová",J274,0)</f>
        <v>0</v>
      </c>
      <c r="BJ274" s="17" t="s">
        <v>84</v>
      </c>
      <c r="BK274" s="178">
        <f>ROUND(I274*H274,2)</f>
        <v>0</v>
      </c>
      <c r="BL274" s="17" t="s">
        <v>163</v>
      </c>
      <c r="BM274" s="177" t="s">
        <v>565</v>
      </c>
    </row>
    <row r="275" s="2" customFormat="1" ht="16.5" customHeight="1">
      <c r="A275" s="36"/>
      <c r="B275" s="164"/>
      <c r="C275" s="165" t="s">
        <v>314</v>
      </c>
      <c r="D275" s="165" t="s">
        <v>159</v>
      </c>
      <c r="E275" s="166" t="s">
        <v>1604</v>
      </c>
      <c r="F275" s="167" t="s">
        <v>1605</v>
      </c>
      <c r="G275" s="168" t="s">
        <v>252</v>
      </c>
      <c r="H275" s="169">
        <v>2</v>
      </c>
      <c r="I275" s="170"/>
      <c r="J275" s="171">
        <f>ROUND(I275*H275,2)</f>
        <v>0</v>
      </c>
      <c r="K275" s="172"/>
      <c r="L275" s="37"/>
      <c r="M275" s="173" t="s">
        <v>1</v>
      </c>
      <c r="N275" s="174" t="s">
        <v>42</v>
      </c>
      <c r="O275" s="75"/>
      <c r="P275" s="175">
        <f>O275*H275</f>
        <v>0</v>
      </c>
      <c r="Q275" s="175">
        <v>0</v>
      </c>
      <c r="R275" s="175">
        <f>Q275*H275</f>
        <v>0</v>
      </c>
      <c r="S275" s="175">
        <v>0</v>
      </c>
      <c r="T275" s="176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77" t="s">
        <v>163</v>
      </c>
      <c r="AT275" s="177" t="s">
        <v>159</v>
      </c>
      <c r="AU275" s="177" t="s">
        <v>84</v>
      </c>
      <c r="AY275" s="17" t="s">
        <v>158</v>
      </c>
      <c r="BE275" s="178">
        <f>IF(N275="základní",J275,0)</f>
        <v>0</v>
      </c>
      <c r="BF275" s="178">
        <f>IF(N275="snížená",J275,0)</f>
        <v>0</v>
      </c>
      <c r="BG275" s="178">
        <f>IF(N275="zákl. přenesená",J275,0)</f>
        <v>0</v>
      </c>
      <c r="BH275" s="178">
        <f>IF(N275="sníž. přenesená",J275,0)</f>
        <v>0</v>
      </c>
      <c r="BI275" s="178">
        <f>IF(N275="nulová",J275,0)</f>
        <v>0</v>
      </c>
      <c r="BJ275" s="17" t="s">
        <v>84</v>
      </c>
      <c r="BK275" s="178">
        <f>ROUND(I275*H275,2)</f>
        <v>0</v>
      </c>
      <c r="BL275" s="17" t="s">
        <v>163</v>
      </c>
      <c r="BM275" s="177" t="s">
        <v>569</v>
      </c>
    </row>
    <row r="276" s="2" customFormat="1" ht="16.5" customHeight="1">
      <c r="A276" s="36"/>
      <c r="B276" s="164"/>
      <c r="C276" s="165" t="s">
        <v>325</v>
      </c>
      <c r="D276" s="165" t="s">
        <v>159</v>
      </c>
      <c r="E276" s="166" t="s">
        <v>1606</v>
      </c>
      <c r="F276" s="167" t="s">
        <v>1607</v>
      </c>
      <c r="G276" s="168" t="s">
        <v>252</v>
      </c>
      <c r="H276" s="169">
        <v>9</v>
      </c>
      <c r="I276" s="170"/>
      <c r="J276" s="171">
        <f>ROUND(I276*H276,2)</f>
        <v>0</v>
      </c>
      <c r="K276" s="172"/>
      <c r="L276" s="37"/>
      <c r="M276" s="173" t="s">
        <v>1</v>
      </c>
      <c r="N276" s="174" t="s">
        <v>42</v>
      </c>
      <c r="O276" s="75"/>
      <c r="P276" s="175">
        <f>O276*H276</f>
        <v>0</v>
      </c>
      <c r="Q276" s="175">
        <v>0</v>
      </c>
      <c r="R276" s="175">
        <f>Q276*H276</f>
        <v>0</v>
      </c>
      <c r="S276" s="175">
        <v>0</v>
      </c>
      <c r="T276" s="176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177" t="s">
        <v>163</v>
      </c>
      <c r="AT276" s="177" t="s">
        <v>159</v>
      </c>
      <c r="AU276" s="177" t="s">
        <v>84</v>
      </c>
      <c r="AY276" s="17" t="s">
        <v>158</v>
      </c>
      <c r="BE276" s="178">
        <f>IF(N276="základní",J276,0)</f>
        <v>0</v>
      </c>
      <c r="BF276" s="178">
        <f>IF(N276="snížená",J276,0)</f>
        <v>0</v>
      </c>
      <c r="BG276" s="178">
        <f>IF(N276="zákl. přenesená",J276,0)</f>
        <v>0</v>
      </c>
      <c r="BH276" s="178">
        <f>IF(N276="sníž. přenesená",J276,0)</f>
        <v>0</v>
      </c>
      <c r="BI276" s="178">
        <f>IF(N276="nulová",J276,0)</f>
        <v>0</v>
      </c>
      <c r="BJ276" s="17" t="s">
        <v>84</v>
      </c>
      <c r="BK276" s="178">
        <f>ROUND(I276*H276,2)</f>
        <v>0</v>
      </c>
      <c r="BL276" s="17" t="s">
        <v>163</v>
      </c>
      <c r="BM276" s="177" t="s">
        <v>572</v>
      </c>
    </row>
    <row r="277" s="2" customFormat="1" ht="16.5" customHeight="1">
      <c r="A277" s="36"/>
      <c r="B277" s="164"/>
      <c r="C277" s="165" t="s">
        <v>383</v>
      </c>
      <c r="D277" s="165" t="s">
        <v>159</v>
      </c>
      <c r="E277" s="166" t="s">
        <v>1608</v>
      </c>
      <c r="F277" s="167" t="s">
        <v>1609</v>
      </c>
      <c r="G277" s="168" t="s">
        <v>252</v>
      </c>
      <c r="H277" s="169">
        <v>2</v>
      </c>
      <c r="I277" s="170"/>
      <c r="J277" s="171">
        <f>ROUND(I277*H277,2)</f>
        <v>0</v>
      </c>
      <c r="K277" s="172"/>
      <c r="L277" s="37"/>
      <c r="M277" s="173" t="s">
        <v>1</v>
      </c>
      <c r="N277" s="174" t="s">
        <v>42</v>
      </c>
      <c r="O277" s="75"/>
      <c r="P277" s="175">
        <f>O277*H277</f>
        <v>0</v>
      </c>
      <c r="Q277" s="175">
        <v>0</v>
      </c>
      <c r="R277" s="175">
        <f>Q277*H277</f>
        <v>0</v>
      </c>
      <c r="S277" s="175">
        <v>0</v>
      </c>
      <c r="T277" s="176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177" t="s">
        <v>163</v>
      </c>
      <c r="AT277" s="177" t="s">
        <v>159</v>
      </c>
      <c r="AU277" s="177" t="s">
        <v>84</v>
      </c>
      <c r="AY277" s="17" t="s">
        <v>158</v>
      </c>
      <c r="BE277" s="178">
        <f>IF(N277="základní",J277,0)</f>
        <v>0</v>
      </c>
      <c r="BF277" s="178">
        <f>IF(N277="snížená",J277,0)</f>
        <v>0</v>
      </c>
      <c r="BG277" s="178">
        <f>IF(N277="zákl. přenesená",J277,0)</f>
        <v>0</v>
      </c>
      <c r="BH277" s="178">
        <f>IF(N277="sníž. přenesená",J277,0)</f>
        <v>0</v>
      </c>
      <c r="BI277" s="178">
        <f>IF(N277="nulová",J277,0)</f>
        <v>0</v>
      </c>
      <c r="BJ277" s="17" t="s">
        <v>84</v>
      </c>
      <c r="BK277" s="178">
        <f>ROUND(I277*H277,2)</f>
        <v>0</v>
      </c>
      <c r="BL277" s="17" t="s">
        <v>163</v>
      </c>
      <c r="BM277" s="177" t="s">
        <v>576</v>
      </c>
    </row>
    <row r="278" s="2" customFormat="1" ht="16.5" customHeight="1">
      <c r="A278" s="36"/>
      <c r="B278" s="164"/>
      <c r="C278" s="165" t="s">
        <v>592</v>
      </c>
      <c r="D278" s="165" t="s">
        <v>159</v>
      </c>
      <c r="E278" s="166" t="s">
        <v>1610</v>
      </c>
      <c r="F278" s="167" t="s">
        <v>1611</v>
      </c>
      <c r="G278" s="168" t="s">
        <v>252</v>
      </c>
      <c r="H278" s="169">
        <v>7</v>
      </c>
      <c r="I278" s="170"/>
      <c r="J278" s="171">
        <f>ROUND(I278*H278,2)</f>
        <v>0</v>
      </c>
      <c r="K278" s="172"/>
      <c r="L278" s="37"/>
      <c r="M278" s="173" t="s">
        <v>1</v>
      </c>
      <c r="N278" s="174" t="s">
        <v>42</v>
      </c>
      <c r="O278" s="75"/>
      <c r="P278" s="175">
        <f>O278*H278</f>
        <v>0</v>
      </c>
      <c r="Q278" s="175">
        <v>0</v>
      </c>
      <c r="R278" s="175">
        <f>Q278*H278</f>
        <v>0</v>
      </c>
      <c r="S278" s="175">
        <v>0</v>
      </c>
      <c r="T278" s="176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77" t="s">
        <v>163</v>
      </c>
      <c r="AT278" s="177" t="s">
        <v>159</v>
      </c>
      <c r="AU278" s="177" t="s">
        <v>84</v>
      </c>
      <c r="AY278" s="17" t="s">
        <v>158</v>
      </c>
      <c r="BE278" s="178">
        <f>IF(N278="základní",J278,0)</f>
        <v>0</v>
      </c>
      <c r="BF278" s="178">
        <f>IF(N278="snížená",J278,0)</f>
        <v>0</v>
      </c>
      <c r="BG278" s="178">
        <f>IF(N278="zákl. přenesená",J278,0)</f>
        <v>0</v>
      </c>
      <c r="BH278" s="178">
        <f>IF(N278="sníž. přenesená",J278,0)</f>
        <v>0</v>
      </c>
      <c r="BI278" s="178">
        <f>IF(N278="nulová",J278,0)</f>
        <v>0</v>
      </c>
      <c r="BJ278" s="17" t="s">
        <v>84</v>
      </c>
      <c r="BK278" s="178">
        <f>ROUND(I278*H278,2)</f>
        <v>0</v>
      </c>
      <c r="BL278" s="17" t="s">
        <v>163</v>
      </c>
      <c r="BM278" s="177" t="s">
        <v>580</v>
      </c>
    </row>
    <row r="279" s="2" customFormat="1" ht="16.5" customHeight="1">
      <c r="A279" s="36"/>
      <c r="B279" s="164"/>
      <c r="C279" s="165" t="s">
        <v>388</v>
      </c>
      <c r="D279" s="165" t="s">
        <v>159</v>
      </c>
      <c r="E279" s="166" t="s">
        <v>1612</v>
      </c>
      <c r="F279" s="167" t="s">
        <v>1613</v>
      </c>
      <c r="G279" s="168" t="s">
        <v>252</v>
      </c>
      <c r="H279" s="169">
        <v>2</v>
      </c>
      <c r="I279" s="170"/>
      <c r="J279" s="171">
        <f>ROUND(I279*H279,2)</f>
        <v>0</v>
      </c>
      <c r="K279" s="172"/>
      <c r="L279" s="37"/>
      <c r="M279" s="173" t="s">
        <v>1</v>
      </c>
      <c r="N279" s="174" t="s">
        <v>42</v>
      </c>
      <c r="O279" s="75"/>
      <c r="P279" s="175">
        <f>O279*H279</f>
        <v>0</v>
      </c>
      <c r="Q279" s="175">
        <v>0</v>
      </c>
      <c r="R279" s="175">
        <f>Q279*H279</f>
        <v>0</v>
      </c>
      <c r="S279" s="175">
        <v>0</v>
      </c>
      <c r="T279" s="176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177" t="s">
        <v>163</v>
      </c>
      <c r="AT279" s="177" t="s">
        <v>159</v>
      </c>
      <c r="AU279" s="177" t="s">
        <v>84</v>
      </c>
      <c r="AY279" s="17" t="s">
        <v>158</v>
      </c>
      <c r="BE279" s="178">
        <f>IF(N279="základní",J279,0)</f>
        <v>0</v>
      </c>
      <c r="BF279" s="178">
        <f>IF(N279="snížená",J279,0)</f>
        <v>0</v>
      </c>
      <c r="BG279" s="178">
        <f>IF(N279="zákl. přenesená",J279,0)</f>
        <v>0</v>
      </c>
      <c r="BH279" s="178">
        <f>IF(N279="sníž. přenesená",J279,0)</f>
        <v>0</v>
      </c>
      <c r="BI279" s="178">
        <f>IF(N279="nulová",J279,0)</f>
        <v>0</v>
      </c>
      <c r="BJ279" s="17" t="s">
        <v>84</v>
      </c>
      <c r="BK279" s="178">
        <f>ROUND(I279*H279,2)</f>
        <v>0</v>
      </c>
      <c r="BL279" s="17" t="s">
        <v>163</v>
      </c>
      <c r="BM279" s="177" t="s">
        <v>585</v>
      </c>
    </row>
    <row r="280" s="2" customFormat="1" ht="16.5" customHeight="1">
      <c r="A280" s="36"/>
      <c r="B280" s="164"/>
      <c r="C280" s="165" t="s">
        <v>335</v>
      </c>
      <c r="D280" s="165" t="s">
        <v>159</v>
      </c>
      <c r="E280" s="166" t="s">
        <v>1614</v>
      </c>
      <c r="F280" s="167" t="s">
        <v>1615</v>
      </c>
      <c r="G280" s="168" t="s">
        <v>252</v>
      </c>
      <c r="H280" s="169">
        <v>5</v>
      </c>
      <c r="I280" s="170"/>
      <c r="J280" s="171">
        <f>ROUND(I280*H280,2)</f>
        <v>0</v>
      </c>
      <c r="K280" s="172"/>
      <c r="L280" s="37"/>
      <c r="M280" s="173" t="s">
        <v>1</v>
      </c>
      <c r="N280" s="174" t="s">
        <v>42</v>
      </c>
      <c r="O280" s="75"/>
      <c r="P280" s="175">
        <f>O280*H280</f>
        <v>0</v>
      </c>
      <c r="Q280" s="175">
        <v>0</v>
      </c>
      <c r="R280" s="175">
        <f>Q280*H280</f>
        <v>0</v>
      </c>
      <c r="S280" s="175">
        <v>0</v>
      </c>
      <c r="T280" s="176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177" t="s">
        <v>163</v>
      </c>
      <c r="AT280" s="177" t="s">
        <v>159</v>
      </c>
      <c r="AU280" s="177" t="s">
        <v>84</v>
      </c>
      <c r="AY280" s="17" t="s">
        <v>158</v>
      </c>
      <c r="BE280" s="178">
        <f>IF(N280="základní",J280,0)</f>
        <v>0</v>
      </c>
      <c r="BF280" s="178">
        <f>IF(N280="snížená",J280,0)</f>
        <v>0</v>
      </c>
      <c r="BG280" s="178">
        <f>IF(N280="zákl. přenesená",J280,0)</f>
        <v>0</v>
      </c>
      <c r="BH280" s="178">
        <f>IF(N280="sníž. přenesená",J280,0)</f>
        <v>0</v>
      </c>
      <c r="BI280" s="178">
        <f>IF(N280="nulová",J280,0)</f>
        <v>0</v>
      </c>
      <c r="BJ280" s="17" t="s">
        <v>84</v>
      </c>
      <c r="BK280" s="178">
        <f>ROUND(I280*H280,2)</f>
        <v>0</v>
      </c>
      <c r="BL280" s="17" t="s">
        <v>163</v>
      </c>
      <c r="BM280" s="177" t="s">
        <v>591</v>
      </c>
    </row>
    <row r="281" s="2" customFormat="1" ht="16.5" customHeight="1">
      <c r="A281" s="36"/>
      <c r="B281" s="164"/>
      <c r="C281" s="165" t="s">
        <v>392</v>
      </c>
      <c r="D281" s="165" t="s">
        <v>159</v>
      </c>
      <c r="E281" s="166" t="s">
        <v>1616</v>
      </c>
      <c r="F281" s="167" t="s">
        <v>1617</v>
      </c>
      <c r="G281" s="168" t="s">
        <v>252</v>
      </c>
      <c r="H281" s="169">
        <v>1</v>
      </c>
      <c r="I281" s="170"/>
      <c r="J281" s="171">
        <f>ROUND(I281*H281,2)</f>
        <v>0</v>
      </c>
      <c r="K281" s="172"/>
      <c r="L281" s="37"/>
      <c r="M281" s="173" t="s">
        <v>1</v>
      </c>
      <c r="N281" s="174" t="s">
        <v>42</v>
      </c>
      <c r="O281" s="75"/>
      <c r="P281" s="175">
        <f>O281*H281</f>
        <v>0</v>
      </c>
      <c r="Q281" s="175">
        <v>0</v>
      </c>
      <c r="R281" s="175">
        <f>Q281*H281</f>
        <v>0</v>
      </c>
      <c r="S281" s="175">
        <v>0</v>
      </c>
      <c r="T281" s="176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177" t="s">
        <v>163</v>
      </c>
      <c r="AT281" s="177" t="s">
        <v>159</v>
      </c>
      <c r="AU281" s="177" t="s">
        <v>84</v>
      </c>
      <c r="AY281" s="17" t="s">
        <v>158</v>
      </c>
      <c r="BE281" s="178">
        <f>IF(N281="základní",J281,0)</f>
        <v>0</v>
      </c>
      <c r="BF281" s="178">
        <f>IF(N281="snížená",J281,0)</f>
        <v>0</v>
      </c>
      <c r="BG281" s="178">
        <f>IF(N281="zákl. přenesená",J281,0)</f>
        <v>0</v>
      </c>
      <c r="BH281" s="178">
        <f>IF(N281="sníž. přenesená",J281,0)</f>
        <v>0</v>
      </c>
      <c r="BI281" s="178">
        <f>IF(N281="nulová",J281,0)</f>
        <v>0</v>
      </c>
      <c r="BJ281" s="17" t="s">
        <v>84</v>
      </c>
      <c r="BK281" s="178">
        <f>ROUND(I281*H281,2)</f>
        <v>0</v>
      </c>
      <c r="BL281" s="17" t="s">
        <v>163</v>
      </c>
      <c r="BM281" s="177" t="s">
        <v>595</v>
      </c>
    </row>
    <row r="282" s="2" customFormat="1" ht="16.5" customHeight="1">
      <c r="A282" s="36"/>
      <c r="B282" s="164"/>
      <c r="C282" s="165" t="s">
        <v>606</v>
      </c>
      <c r="D282" s="165" t="s">
        <v>159</v>
      </c>
      <c r="E282" s="166" t="s">
        <v>1618</v>
      </c>
      <c r="F282" s="167" t="s">
        <v>1619</v>
      </c>
      <c r="G282" s="168" t="s">
        <v>252</v>
      </c>
      <c r="H282" s="169">
        <v>1</v>
      </c>
      <c r="I282" s="170"/>
      <c r="J282" s="171">
        <f>ROUND(I282*H282,2)</f>
        <v>0</v>
      </c>
      <c r="K282" s="172"/>
      <c r="L282" s="37"/>
      <c r="M282" s="173" t="s">
        <v>1</v>
      </c>
      <c r="N282" s="174" t="s">
        <v>42</v>
      </c>
      <c r="O282" s="75"/>
      <c r="P282" s="175">
        <f>O282*H282</f>
        <v>0</v>
      </c>
      <c r="Q282" s="175">
        <v>0</v>
      </c>
      <c r="R282" s="175">
        <f>Q282*H282</f>
        <v>0</v>
      </c>
      <c r="S282" s="175">
        <v>0</v>
      </c>
      <c r="T282" s="176">
        <f>S282*H282</f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177" t="s">
        <v>163</v>
      </c>
      <c r="AT282" s="177" t="s">
        <v>159</v>
      </c>
      <c r="AU282" s="177" t="s">
        <v>84</v>
      </c>
      <c r="AY282" s="17" t="s">
        <v>158</v>
      </c>
      <c r="BE282" s="178">
        <f>IF(N282="základní",J282,0)</f>
        <v>0</v>
      </c>
      <c r="BF282" s="178">
        <f>IF(N282="snížená",J282,0)</f>
        <v>0</v>
      </c>
      <c r="BG282" s="178">
        <f>IF(N282="zákl. přenesená",J282,0)</f>
        <v>0</v>
      </c>
      <c r="BH282" s="178">
        <f>IF(N282="sníž. přenesená",J282,0)</f>
        <v>0</v>
      </c>
      <c r="BI282" s="178">
        <f>IF(N282="nulová",J282,0)</f>
        <v>0</v>
      </c>
      <c r="BJ282" s="17" t="s">
        <v>84</v>
      </c>
      <c r="BK282" s="178">
        <f>ROUND(I282*H282,2)</f>
        <v>0</v>
      </c>
      <c r="BL282" s="17" t="s">
        <v>163</v>
      </c>
      <c r="BM282" s="177" t="s">
        <v>598</v>
      </c>
    </row>
    <row r="283" s="2" customFormat="1" ht="16.5" customHeight="1">
      <c r="A283" s="36"/>
      <c r="B283" s="164"/>
      <c r="C283" s="165" t="s">
        <v>397</v>
      </c>
      <c r="D283" s="165" t="s">
        <v>159</v>
      </c>
      <c r="E283" s="166" t="s">
        <v>1620</v>
      </c>
      <c r="F283" s="167" t="s">
        <v>1621</v>
      </c>
      <c r="G283" s="168" t="s">
        <v>252</v>
      </c>
      <c r="H283" s="169">
        <v>6</v>
      </c>
      <c r="I283" s="170"/>
      <c r="J283" s="171">
        <f>ROUND(I283*H283,2)</f>
        <v>0</v>
      </c>
      <c r="K283" s="172"/>
      <c r="L283" s="37"/>
      <c r="M283" s="173" t="s">
        <v>1</v>
      </c>
      <c r="N283" s="174" t="s">
        <v>42</v>
      </c>
      <c r="O283" s="75"/>
      <c r="P283" s="175">
        <f>O283*H283</f>
        <v>0</v>
      </c>
      <c r="Q283" s="175">
        <v>0</v>
      </c>
      <c r="R283" s="175">
        <f>Q283*H283</f>
        <v>0</v>
      </c>
      <c r="S283" s="175">
        <v>0</v>
      </c>
      <c r="T283" s="176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177" t="s">
        <v>163</v>
      </c>
      <c r="AT283" s="177" t="s">
        <v>159</v>
      </c>
      <c r="AU283" s="177" t="s">
        <v>84</v>
      </c>
      <c r="AY283" s="17" t="s">
        <v>158</v>
      </c>
      <c r="BE283" s="178">
        <f>IF(N283="základní",J283,0)</f>
        <v>0</v>
      </c>
      <c r="BF283" s="178">
        <f>IF(N283="snížená",J283,0)</f>
        <v>0</v>
      </c>
      <c r="BG283" s="178">
        <f>IF(N283="zákl. přenesená",J283,0)</f>
        <v>0</v>
      </c>
      <c r="BH283" s="178">
        <f>IF(N283="sníž. přenesená",J283,0)</f>
        <v>0</v>
      </c>
      <c r="BI283" s="178">
        <f>IF(N283="nulová",J283,0)</f>
        <v>0</v>
      </c>
      <c r="BJ283" s="17" t="s">
        <v>84</v>
      </c>
      <c r="BK283" s="178">
        <f>ROUND(I283*H283,2)</f>
        <v>0</v>
      </c>
      <c r="BL283" s="17" t="s">
        <v>163</v>
      </c>
      <c r="BM283" s="177" t="s">
        <v>602</v>
      </c>
    </row>
    <row r="284" s="2" customFormat="1" ht="16.5" customHeight="1">
      <c r="A284" s="36"/>
      <c r="B284" s="164"/>
      <c r="C284" s="165" t="s">
        <v>613</v>
      </c>
      <c r="D284" s="165" t="s">
        <v>159</v>
      </c>
      <c r="E284" s="166" t="s">
        <v>1622</v>
      </c>
      <c r="F284" s="167" t="s">
        <v>1623</v>
      </c>
      <c r="G284" s="168" t="s">
        <v>252</v>
      </c>
      <c r="H284" s="169">
        <v>8</v>
      </c>
      <c r="I284" s="170"/>
      <c r="J284" s="171">
        <f>ROUND(I284*H284,2)</f>
        <v>0</v>
      </c>
      <c r="K284" s="172"/>
      <c r="L284" s="37"/>
      <c r="M284" s="173" t="s">
        <v>1</v>
      </c>
      <c r="N284" s="174" t="s">
        <v>42</v>
      </c>
      <c r="O284" s="75"/>
      <c r="P284" s="175">
        <f>O284*H284</f>
        <v>0</v>
      </c>
      <c r="Q284" s="175">
        <v>0</v>
      </c>
      <c r="R284" s="175">
        <f>Q284*H284</f>
        <v>0</v>
      </c>
      <c r="S284" s="175">
        <v>0</v>
      </c>
      <c r="T284" s="176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177" t="s">
        <v>163</v>
      </c>
      <c r="AT284" s="177" t="s">
        <v>159</v>
      </c>
      <c r="AU284" s="177" t="s">
        <v>84</v>
      </c>
      <c r="AY284" s="17" t="s">
        <v>158</v>
      </c>
      <c r="BE284" s="178">
        <f>IF(N284="základní",J284,0)</f>
        <v>0</v>
      </c>
      <c r="BF284" s="178">
        <f>IF(N284="snížená",J284,0)</f>
        <v>0</v>
      </c>
      <c r="BG284" s="178">
        <f>IF(N284="zákl. přenesená",J284,0)</f>
        <v>0</v>
      </c>
      <c r="BH284" s="178">
        <f>IF(N284="sníž. přenesená",J284,0)</f>
        <v>0</v>
      </c>
      <c r="BI284" s="178">
        <f>IF(N284="nulová",J284,0)</f>
        <v>0</v>
      </c>
      <c r="BJ284" s="17" t="s">
        <v>84</v>
      </c>
      <c r="BK284" s="178">
        <f>ROUND(I284*H284,2)</f>
        <v>0</v>
      </c>
      <c r="BL284" s="17" t="s">
        <v>163</v>
      </c>
      <c r="BM284" s="177" t="s">
        <v>605</v>
      </c>
    </row>
    <row r="285" s="2" customFormat="1" ht="21.75" customHeight="1">
      <c r="A285" s="36"/>
      <c r="B285" s="164"/>
      <c r="C285" s="165" t="s">
        <v>401</v>
      </c>
      <c r="D285" s="165" t="s">
        <v>159</v>
      </c>
      <c r="E285" s="166" t="s">
        <v>1624</v>
      </c>
      <c r="F285" s="167" t="s">
        <v>1625</v>
      </c>
      <c r="G285" s="168" t="s">
        <v>252</v>
      </c>
      <c r="H285" s="169">
        <v>1</v>
      </c>
      <c r="I285" s="170"/>
      <c r="J285" s="171">
        <f>ROUND(I285*H285,2)</f>
        <v>0</v>
      </c>
      <c r="K285" s="172"/>
      <c r="L285" s="37"/>
      <c r="M285" s="173" t="s">
        <v>1</v>
      </c>
      <c r="N285" s="174" t="s">
        <v>42</v>
      </c>
      <c r="O285" s="75"/>
      <c r="P285" s="175">
        <f>O285*H285</f>
        <v>0</v>
      </c>
      <c r="Q285" s="175">
        <v>0</v>
      </c>
      <c r="R285" s="175">
        <f>Q285*H285</f>
        <v>0</v>
      </c>
      <c r="S285" s="175">
        <v>0</v>
      </c>
      <c r="T285" s="176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177" t="s">
        <v>163</v>
      </c>
      <c r="AT285" s="177" t="s">
        <v>159</v>
      </c>
      <c r="AU285" s="177" t="s">
        <v>84</v>
      </c>
      <c r="AY285" s="17" t="s">
        <v>158</v>
      </c>
      <c r="BE285" s="178">
        <f>IF(N285="základní",J285,0)</f>
        <v>0</v>
      </c>
      <c r="BF285" s="178">
        <f>IF(N285="snížená",J285,0)</f>
        <v>0</v>
      </c>
      <c r="BG285" s="178">
        <f>IF(N285="zákl. přenesená",J285,0)</f>
        <v>0</v>
      </c>
      <c r="BH285" s="178">
        <f>IF(N285="sníž. přenesená",J285,0)</f>
        <v>0</v>
      </c>
      <c r="BI285" s="178">
        <f>IF(N285="nulová",J285,0)</f>
        <v>0</v>
      </c>
      <c r="BJ285" s="17" t="s">
        <v>84</v>
      </c>
      <c r="BK285" s="178">
        <f>ROUND(I285*H285,2)</f>
        <v>0</v>
      </c>
      <c r="BL285" s="17" t="s">
        <v>163</v>
      </c>
      <c r="BM285" s="177" t="s">
        <v>609</v>
      </c>
    </row>
    <row r="286" s="2" customFormat="1" ht="16.5" customHeight="1">
      <c r="A286" s="36"/>
      <c r="B286" s="164"/>
      <c r="C286" s="165" t="s">
        <v>620</v>
      </c>
      <c r="D286" s="165" t="s">
        <v>159</v>
      </c>
      <c r="E286" s="166" t="s">
        <v>1626</v>
      </c>
      <c r="F286" s="167" t="s">
        <v>1627</v>
      </c>
      <c r="G286" s="168" t="s">
        <v>252</v>
      </c>
      <c r="H286" s="169">
        <v>1</v>
      </c>
      <c r="I286" s="170"/>
      <c r="J286" s="171">
        <f>ROUND(I286*H286,2)</f>
        <v>0</v>
      </c>
      <c r="K286" s="172"/>
      <c r="L286" s="37"/>
      <c r="M286" s="173" t="s">
        <v>1</v>
      </c>
      <c r="N286" s="174" t="s">
        <v>42</v>
      </c>
      <c r="O286" s="75"/>
      <c r="P286" s="175">
        <f>O286*H286</f>
        <v>0</v>
      </c>
      <c r="Q286" s="175">
        <v>0</v>
      </c>
      <c r="R286" s="175">
        <f>Q286*H286</f>
        <v>0</v>
      </c>
      <c r="S286" s="175">
        <v>0</v>
      </c>
      <c r="T286" s="176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177" t="s">
        <v>163</v>
      </c>
      <c r="AT286" s="177" t="s">
        <v>159</v>
      </c>
      <c r="AU286" s="177" t="s">
        <v>84</v>
      </c>
      <c r="AY286" s="17" t="s">
        <v>158</v>
      </c>
      <c r="BE286" s="178">
        <f>IF(N286="základní",J286,0)</f>
        <v>0</v>
      </c>
      <c r="BF286" s="178">
        <f>IF(N286="snížená",J286,0)</f>
        <v>0</v>
      </c>
      <c r="BG286" s="178">
        <f>IF(N286="zákl. přenesená",J286,0)</f>
        <v>0</v>
      </c>
      <c r="BH286" s="178">
        <f>IF(N286="sníž. přenesená",J286,0)</f>
        <v>0</v>
      </c>
      <c r="BI286" s="178">
        <f>IF(N286="nulová",J286,0)</f>
        <v>0</v>
      </c>
      <c r="BJ286" s="17" t="s">
        <v>84</v>
      </c>
      <c r="BK286" s="178">
        <f>ROUND(I286*H286,2)</f>
        <v>0</v>
      </c>
      <c r="BL286" s="17" t="s">
        <v>163</v>
      </c>
      <c r="BM286" s="177" t="s">
        <v>612</v>
      </c>
    </row>
    <row r="287" s="2" customFormat="1" ht="16.5" customHeight="1">
      <c r="A287" s="36"/>
      <c r="B287" s="164"/>
      <c r="C287" s="165" t="s">
        <v>405</v>
      </c>
      <c r="D287" s="165" t="s">
        <v>159</v>
      </c>
      <c r="E287" s="166" t="s">
        <v>1628</v>
      </c>
      <c r="F287" s="167" t="s">
        <v>1629</v>
      </c>
      <c r="G287" s="168" t="s">
        <v>1630</v>
      </c>
      <c r="H287" s="169">
        <v>1</v>
      </c>
      <c r="I287" s="170"/>
      <c r="J287" s="171">
        <f>ROUND(I287*H287,2)</f>
        <v>0</v>
      </c>
      <c r="K287" s="172"/>
      <c r="L287" s="37"/>
      <c r="M287" s="173" t="s">
        <v>1</v>
      </c>
      <c r="N287" s="174" t="s">
        <v>42</v>
      </c>
      <c r="O287" s="75"/>
      <c r="P287" s="175">
        <f>O287*H287</f>
        <v>0</v>
      </c>
      <c r="Q287" s="175">
        <v>0</v>
      </c>
      <c r="R287" s="175">
        <f>Q287*H287</f>
        <v>0</v>
      </c>
      <c r="S287" s="175">
        <v>0</v>
      </c>
      <c r="T287" s="176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177" t="s">
        <v>163</v>
      </c>
      <c r="AT287" s="177" t="s">
        <v>159</v>
      </c>
      <c r="AU287" s="177" t="s">
        <v>84</v>
      </c>
      <c r="AY287" s="17" t="s">
        <v>158</v>
      </c>
      <c r="BE287" s="178">
        <f>IF(N287="základní",J287,0)</f>
        <v>0</v>
      </c>
      <c r="BF287" s="178">
        <f>IF(N287="snížená",J287,0)</f>
        <v>0</v>
      </c>
      <c r="BG287" s="178">
        <f>IF(N287="zákl. přenesená",J287,0)</f>
        <v>0</v>
      </c>
      <c r="BH287" s="178">
        <f>IF(N287="sníž. přenesená",J287,0)</f>
        <v>0</v>
      </c>
      <c r="BI287" s="178">
        <f>IF(N287="nulová",J287,0)</f>
        <v>0</v>
      </c>
      <c r="BJ287" s="17" t="s">
        <v>84</v>
      </c>
      <c r="BK287" s="178">
        <f>ROUND(I287*H287,2)</f>
        <v>0</v>
      </c>
      <c r="BL287" s="17" t="s">
        <v>163</v>
      </c>
      <c r="BM287" s="177" t="s">
        <v>616</v>
      </c>
    </row>
    <row r="288" s="11" customFormat="1" ht="25.92" customHeight="1">
      <c r="A288" s="11"/>
      <c r="B288" s="153"/>
      <c r="C288" s="11"/>
      <c r="D288" s="154" t="s">
        <v>76</v>
      </c>
      <c r="E288" s="155" t="s">
        <v>847</v>
      </c>
      <c r="F288" s="155" t="s">
        <v>1631</v>
      </c>
      <c r="G288" s="11"/>
      <c r="H288" s="11"/>
      <c r="I288" s="156"/>
      <c r="J288" s="157">
        <f>BK288</f>
        <v>0</v>
      </c>
      <c r="K288" s="11"/>
      <c r="L288" s="153"/>
      <c r="M288" s="158"/>
      <c r="N288" s="159"/>
      <c r="O288" s="159"/>
      <c r="P288" s="160">
        <f>SUM(P289:P316)</f>
        <v>0</v>
      </c>
      <c r="Q288" s="159"/>
      <c r="R288" s="160">
        <f>SUM(R289:R316)</f>
        <v>0</v>
      </c>
      <c r="S288" s="159"/>
      <c r="T288" s="161">
        <f>SUM(T289:T316)</f>
        <v>0</v>
      </c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R288" s="154" t="s">
        <v>84</v>
      </c>
      <c r="AT288" s="162" t="s">
        <v>76</v>
      </c>
      <c r="AU288" s="162" t="s">
        <v>77</v>
      </c>
      <c r="AY288" s="154" t="s">
        <v>158</v>
      </c>
      <c r="BK288" s="163">
        <f>SUM(BK289:BK316)</f>
        <v>0</v>
      </c>
    </row>
    <row r="289" s="2" customFormat="1" ht="24.15" customHeight="1">
      <c r="A289" s="36"/>
      <c r="B289" s="164"/>
      <c r="C289" s="165" t="s">
        <v>629</v>
      </c>
      <c r="D289" s="165" t="s">
        <v>159</v>
      </c>
      <c r="E289" s="166" t="s">
        <v>1632</v>
      </c>
      <c r="F289" s="167" t="s">
        <v>1633</v>
      </c>
      <c r="G289" s="168" t="s">
        <v>252</v>
      </c>
      <c r="H289" s="169">
        <v>1</v>
      </c>
      <c r="I289" s="170"/>
      <c r="J289" s="171">
        <f>ROUND(I289*H289,2)</f>
        <v>0</v>
      </c>
      <c r="K289" s="172"/>
      <c r="L289" s="37"/>
      <c r="M289" s="173" t="s">
        <v>1</v>
      </c>
      <c r="N289" s="174" t="s">
        <v>42</v>
      </c>
      <c r="O289" s="75"/>
      <c r="P289" s="175">
        <f>O289*H289</f>
        <v>0</v>
      </c>
      <c r="Q289" s="175">
        <v>0</v>
      </c>
      <c r="R289" s="175">
        <f>Q289*H289</f>
        <v>0</v>
      </c>
      <c r="S289" s="175">
        <v>0</v>
      </c>
      <c r="T289" s="176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177" t="s">
        <v>163</v>
      </c>
      <c r="AT289" s="177" t="s">
        <v>159</v>
      </c>
      <c r="AU289" s="177" t="s">
        <v>84</v>
      </c>
      <c r="AY289" s="17" t="s">
        <v>158</v>
      </c>
      <c r="BE289" s="178">
        <f>IF(N289="základní",J289,0)</f>
        <v>0</v>
      </c>
      <c r="BF289" s="178">
        <f>IF(N289="snížená",J289,0)</f>
        <v>0</v>
      </c>
      <c r="BG289" s="178">
        <f>IF(N289="zákl. přenesená",J289,0)</f>
        <v>0</v>
      </c>
      <c r="BH289" s="178">
        <f>IF(N289="sníž. přenesená",J289,0)</f>
        <v>0</v>
      </c>
      <c r="BI289" s="178">
        <f>IF(N289="nulová",J289,0)</f>
        <v>0</v>
      </c>
      <c r="BJ289" s="17" t="s">
        <v>84</v>
      </c>
      <c r="BK289" s="178">
        <f>ROUND(I289*H289,2)</f>
        <v>0</v>
      </c>
      <c r="BL289" s="17" t="s">
        <v>163</v>
      </c>
      <c r="BM289" s="177" t="s">
        <v>619</v>
      </c>
    </row>
    <row r="290" s="2" customFormat="1" ht="16.5" customHeight="1">
      <c r="A290" s="36"/>
      <c r="B290" s="164"/>
      <c r="C290" s="165" t="s">
        <v>408</v>
      </c>
      <c r="D290" s="165" t="s">
        <v>159</v>
      </c>
      <c r="E290" s="166" t="s">
        <v>1634</v>
      </c>
      <c r="F290" s="167" t="s">
        <v>1635</v>
      </c>
      <c r="G290" s="168" t="s">
        <v>252</v>
      </c>
      <c r="H290" s="169">
        <v>1</v>
      </c>
      <c r="I290" s="170"/>
      <c r="J290" s="171">
        <f>ROUND(I290*H290,2)</f>
        <v>0</v>
      </c>
      <c r="K290" s="172"/>
      <c r="L290" s="37"/>
      <c r="M290" s="173" t="s">
        <v>1</v>
      </c>
      <c r="N290" s="174" t="s">
        <v>42</v>
      </c>
      <c r="O290" s="75"/>
      <c r="P290" s="175">
        <f>O290*H290</f>
        <v>0</v>
      </c>
      <c r="Q290" s="175">
        <v>0</v>
      </c>
      <c r="R290" s="175">
        <f>Q290*H290</f>
        <v>0</v>
      </c>
      <c r="S290" s="175">
        <v>0</v>
      </c>
      <c r="T290" s="176">
        <f>S290*H290</f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177" t="s">
        <v>163</v>
      </c>
      <c r="AT290" s="177" t="s">
        <v>159</v>
      </c>
      <c r="AU290" s="177" t="s">
        <v>84</v>
      </c>
      <c r="AY290" s="17" t="s">
        <v>158</v>
      </c>
      <c r="BE290" s="178">
        <f>IF(N290="základní",J290,0)</f>
        <v>0</v>
      </c>
      <c r="BF290" s="178">
        <f>IF(N290="snížená",J290,0)</f>
        <v>0</v>
      </c>
      <c r="BG290" s="178">
        <f>IF(N290="zákl. přenesená",J290,0)</f>
        <v>0</v>
      </c>
      <c r="BH290" s="178">
        <f>IF(N290="sníž. přenesená",J290,0)</f>
        <v>0</v>
      </c>
      <c r="BI290" s="178">
        <f>IF(N290="nulová",J290,0)</f>
        <v>0</v>
      </c>
      <c r="BJ290" s="17" t="s">
        <v>84</v>
      </c>
      <c r="BK290" s="178">
        <f>ROUND(I290*H290,2)</f>
        <v>0</v>
      </c>
      <c r="BL290" s="17" t="s">
        <v>163</v>
      </c>
      <c r="BM290" s="177" t="s">
        <v>623</v>
      </c>
    </row>
    <row r="291" s="2" customFormat="1" ht="16.5" customHeight="1">
      <c r="A291" s="36"/>
      <c r="B291" s="164"/>
      <c r="C291" s="165" t="s">
        <v>639</v>
      </c>
      <c r="D291" s="165" t="s">
        <v>159</v>
      </c>
      <c r="E291" s="166" t="s">
        <v>1636</v>
      </c>
      <c r="F291" s="167" t="s">
        <v>1637</v>
      </c>
      <c r="G291" s="168" t="s">
        <v>252</v>
      </c>
      <c r="H291" s="169">
        <v>13</v>
      </c>
      <c r="I291" s="170"/>
      <c r="J291" s="171">
        <f>ROUND(I291*H291,2)</f>
        <v>0</v>
      </c>
      <c r="K291" s="172"/>
      <c r="L291" s="37"/>
      <c r="M291" s="173" t="s">
        <v>1</v>
      </c>
      <c r="N291" s="174" t="s">
        <v>42</v>
      </c>
      <c r="O291" s="75"/>
      <c r="P291" s="175">
        <f>O291*H291</f>
        <v>0</v>
      </c>
      <c r="Q291" s="175">
        <v>0</v>
      </c>
      <c r="R291" s="175">
        <f>Q291*H291</f>
        <v>0</v>
      </c>
      <c r="S291" s="175">
        <v>0</v>
      </c>
      <c r="T291" s="176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177" t="s">
        <v>163</v>
      </c>
      <c r="AT291" s="177" t="s">
        <v>159</v>
      </c>
      <c r="AU291" s="177" t="s">
        <v>84</v>
      </c>
      <c r="AY291" s="17" t="s">
        <v>158</v>
      </c>
      <c r="BE291" s="178">
        <f>IF(N291="základní",J291,0)</f>
        <v>0</v>
      </c>
      <c r="BF291" s="178">
        <f>IF(N291="snížená",J291,0)</f>
        <v>0</v>
      </c>
      <c r="BG291" s="178">
        <f>IF(N291="zákl. přenesená",J291,0)</f>
        <v>0</v>
      </c>
      <c r="BH291" s="178">
        <f>IF(N291="sníž. přenesená",J291,0)</f>
        <v>0</v>
      </c>
      <c r="BI291" s="178">
        <f>IF(N291="nulová",J291,0)</f>
        <v>0</v>
      </c>
      <c r="BJ291" s="17" t="s">
        <v>84</v>
      </c>
      <c r="BK291" s="178">
        <f>ROUND(I291*H291,2)</f>
        <v>0</v>
      </c>
      <c r="BL291" s="17" t="s">
        <v>163</v>
      </c>
      <c r="BM291" s="177" t="s">
        <v>628</v>
      </c>
    </row>
    <row r="292" s="2" customFormat="1" ht="16.5" customHeight="1">
      <c r="A292" s="36"/>
      <c r="B292" s="164"/>
      <c r="C292" s="165" t="s">
        <v>414</v>
      </c>
      <c r="D292" s="165" t="s">
        <v>159</v>
      </c>
      <c r="E292" s="166" t="s">
        <v>1490</v>
      </c>
      <c r="F292" s="167" t="s">
        <v>1491</v>
      </c>
      <c r="G292" s="168" t="s">
        <v>252</v>
      </c>
      <c r="H292" s="169">
        <v>13</v>
      </c>
      <c r="I292" s="170"/>
      <c r="J292" s="171">
        <f>ROUND(I292*H292,2)</f>
        <v>0</v>
      </c>
      <c r="K292" s="172"/>
      <c r="L292" s="37"/>
      <c r="M292" s="173" t="s">
        <v>1</v>
      </c>
      <c r="N292" s="174" t="s">
        <v>42</v>
      </c>
      <c r="O292" s="75"/>
      <c r="P292" s="175">
        <f>O292*H292</f>
        <v>0</v>
      </c>
      <c r="Q292" s="175">
        <v>0</v>
      </c>
      <c r="R292" s="175">
        <f>Q292*H292</f>
        <v>0</v>
      </c>
      <c r="S292" s="175">
        <v>0</v>
      </c>
      <c r="T292" s="176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177" t="s">
        <v>163</v>
      </c>
      <c r="AT292" s="177" t="s">
        <v>159</v>
      </c>
      <c r="AU292" s="177" t="s">
        <v>84</v>
      </c>
      <c r="AY292" s="17" t="s">
        <v>158</v>
      </c>
      <c r="BE292" s="178">
        <f>IF(N292="základní",J292,0)</f>
        <v>0</v>
      </c>
      <c r="BF292" s="178">
        <f>IF(N292="snížená",J292,0)</f>
        <v>0</v>
      </c>
      <c r="BG292" s="178">
        <f>IF(N292="zákl. přenesená",J292,0)</f>
        <v>0</v>
      </c>
      <c r="BH292" s="178">
        <f>IF(N292="sníž. přenesená",J292,0)</f>
        <v>0</v>
      </c>
      <c r="BI292" s="178">
        <f>IF(N292="nulová",J292,0)</f>
        <v>0</v>
      </c>
      <c r="BJ292" s="17" t="s">
        <v>84</v>
      </c>
      <c r="BK292" s="178">
        <f>ROUND(I292*H292,2)</f>
        <v>0</v>
      </c>
      <c r="BL292" s="17" t="s">
        <v>163</v>
      </c>
      <c r="BM292" s="177" t="s">
        <v>632</v>
      </c>
    </row>
    <row r="293" s="2" customFormat="1" ht="16.5" customHeight="1">
      <c r="A293" s="36"/>
      <c r="B293" s="164"/>
      <c r="C293" s="165" t="s">
        <v>647</v>
      </c>
      <c r="D293" s="165" t="s">
        <v>159</v>
      </c>
      <c r="E293" s="166" t="s">
        <v>1638</v>
      </c>
      <c r="F293" s="167" t="s">
        <v>1639</v>
      </c>
      <c r="G293" s="168" t="s">
        <v>252</v>
      </c>
      <c r="H293" s="169">
        <v>5</v>
      </c>
      <c r="I293" s="170"/>
      <c r="J293" s="171">
        <f>ROUND(I293*H293,2)</f>
        <v>0</v>
      </c>
      <c r="K293" s="172"/>
      <c r="L293" s="37"/>
      <c r="M293" s="173" t="s">
        <v>1</v>
      </c>
      <c r="N293" s="174" t="s">
        <v>42</v>
      </c>
      <c r="O293" s="75"/>
      <c r="P293" s="175">
        <f>O293*H293</f>
        <v>0</v>
      </c>
      <c r="Q293" s="175">
        <v>0</v>
      </c>
      <c r="R293" s="175">
        <f>Q293*H293</f>
        <v>0</v>
      </c>
      <c r="S293" s="175">
        <v>0</v>
      </c>
      <c r="T293" s="176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177" t="s">
        <v>163</v>
      </c>
      <c r="AT293" s="177" t="s">
        <v>159</v>
      </c>
      <c r="AU293" s="177" t="s">
        <v>84</v>
      </c>
      <c r="AY293" s="17" t="s">
        <v>158</v>
      </c>
      <c r="BE293" s="178">
        <f>IF(N293="základní",J293,0)</f>
        <v>0</v>
      </c>
      <c r="BF293" s="178">
        <f>IF(N293="snížená",J293,0)</f>
        <v>0</v>
      </c>
      <c r="BG293" s="178">
        <f>IF(N293="zákl. přenesená",J293,0)</f>
        <v>0</v>
      </c>
      <c r="BH293" s="178">
        <f>IF(N293="sníž. přenesená",J293,0)</f>
        <v>0</v>
      </c>
      <c r="BI293" s="178">
        <f>IF(N293="nulová",J293,0)</f>
        <v>0</v>
      </c>
      <c r="BJ293" s="17" t="s">
        <v>84</v>
      </c>
      <c r="BK293" s="178">
        <f>ROUND(I293*H293,2)</f>
        <v>0</v>
      </c>
      <c r="BL293" s="17" t="s">
        <v>163</v>
      </c>
      <c r="BM293" s="177" t="s">
        <v>636</v>
      </c>
    </row>
    <row r="294" s="2" customFormat="1" ht="21.75" customHeight="1">
      <c r="A294" s="36"/>
      <c r="B294" s="164"/>
      <c r="C294" s="165" t="s">
        <v>418</v>
      </c>
      <c r="D294" s="165" t="s">
        <v>159</v>
      </c>
      <c r="E294" s="166" t="s">
        <v>1640</v>
      </c>
      <c r="F294" s="167" t="s">
        <v>1641</v>
      </c>
      <c r="G294" s="168" t="s">
        <v>252</v>
      </c>
      <c r="H294" s="169">
        <v>5</v>
      </c>
      <c r="I294" s="170"/>
      <c r="J294" s="171">
        <f>ROUND(I294*H294,2)</f>
        <v>0</v>
      </c>
      <c r="K294" s="172"/>
      <c r="L294" s="37"/>
      <c r="M294" s="173" t="s">
        <v>1</v>
      </c>
      <c r="N294" s="174" t="s">
        <v>42</v>
      </c>
      <c r="O294" s="75"/>
      <c r="P294" s="175">
        <f>O294*H294</f>
        <v>0</v>
      </c>
      <c r="Q294" s="175">
        <v>0</v>
      </c>
      <c r="R294" s="175">
        <f>Q294*H294</f>
        <v>0</v>
      </c>
      <c r="S294" s="175">
        <v>0</v>
      </c>
      <c r="T294" s="176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177" t="s">
        <v>163</v>
      </c>
      <c r="AT294" s="177" t="s">
        <v>159</v>
      </c>
      <c r="AU294" s="177" t="s">
        <v>84</v>
      </c>
      <c r="AY294" s="17" t="s">
        <v>158</v>
      </c>
      <c r="BE294" s="178">
        <f>IF(N294="základní",J294,0)</f>
        <v>0</v>
      </c>
      <c r="BF294" s="178">
        <f>IF(N294="snížená",J294,0)</f>
        <v>0</v>
      </c>
      <c r="BG294" s="178">
        <f>IF(N294="zákl. přenesená",J294,0)</f>
        <v>0</v>
      </c>
      <c r="BH294" s="178">
        <f>IF(N294="sníž. přenesená",J294,0)</f>
        <v>0</v>
      </c>
      <c r="BI294" s="178">
        <f>IF(N294="nulová",J294,0)</f>
        <v>0</v>
      </c>
      <c r="BJ294" s="17" t="s">
        <v>84</v>
      </c>
      <c r="BK294" s="178">
        <f>ROUND(I294*H294,2)</f>
        <v>0</v>
      </c>
      <c r="BL294" s="17" t="s">
        <v>163</v>
      </c>
      <c r="BM294" s="177" t="s">
        <v>642</v>
      </c>
    </row>
    <row r="295" s="2" customFormat="1" ht="16.5" customHeight="1">
      <c r="A295" s="36"/>
      <c r="B295" s="164"/>
      <c r="C295" s="165" t="s">
        <v>655</v>
      </c>
      <c r="D295" s="165" t="s">
        <v>159</v>
      </c>
      <c r="E295" s="166" t="s">
        <v>1642</v>
      </c>
      <c r="F295" s="167" t="s">
        <v>1643</v>
      </c>
      <c r="G295" s="168" t="s">
        <v>247</v>
      </c>
      <c r="H295" s="169">
        <v>140</v>
      </c>
      <c r="I295" s="170"/>
      <c r="J295" s="171">
        <f>ROUND(I295*H295,2)</f>
        <v>0</v>
      </c>
      <c r="K295" s="172"/>
      <c r="L295" s="37"/>
      <c r="M295" s="173" t="s">
        <v>1</v>
      </c>
      <c r="N295" s="174" t="s">
        <v>42</v>
      </c>
      <c r="O295" s="75"/>
      <c r="P295" s="175">
        <f>O295*H295</f>
        <v>0</v>
      </c>
      <c r="Q295" s="175">
        <v>0</v>
      </c>
      <c r="R295" s="175">
        <f>Q295*H295</f>
        <v>0</v>
      </c>
      <c r="S295" s="175">
        <v>0</v>
      </c>
      <c r="T295" s="176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177" t="s">
        <v>163</v>
      </c>
      <c r="AT295" s="177" t="s">
        <v>159</v>
      </c>
      <c r="AU295" s="177" t="s">
        <v>84</v>
      </c>
      <c r="AY295" s="17" t="s">
        <v>158</v>
      </c>
      <c r="BE295" s="178">
        <f>IF(N295="základní",J295,0)</f>
        <v>0</v>
      </c>
      <c r="BF295" s="178">
        <f>IF(N295="snížená",J295,0)</f>
        <v>0</v>
      </c>
      <c r="BG295" s="178">
        <f>IF(N295="zákl. přenesená",J295,0)</f>
        <v>0</v>
      </c>
      <c r="BH295" s="178">
        <f>IF(N295="sníž. přenesená",J295,0)</f>
        <v>0</v>
      </c>
      <c r="BI295" s="178">
        <f>IF(N295="nulová",J295,0)</f>
        <v>0</v>
      </c>
      <c r="BJ295" s="17" t="s">
        <v>84</v>
      </c>
      <c r="BK295" s="178">
        <f>ROUND(I295*H295,2)</f>
        <v>0</v>
      </c>
      <c r="BL295" s="17" t="s">
        <v>163</v>
      </c>
      <c r="BM295" s="177" t="s">
        <v>646</v>
      </c>
    </row>
    <row r="296" s="2" customFormat="1" ht="16.5" customHeight="1">
      <c r="A296" s="36"/>
      <c r="B296" s="164"/>
      <c r="C296" s="165" t="s">
        <v>422</v>
      </c>
      <c r="D296" s="165" t="s">
        <v>159</v>
      </c>
      <c r="E296" s="166" t="s">
        <v>1644</v>
      </c>
      <c r="F296" s="167" t="s">
        <v>1645</v>
      </c>
      <c r="G296" s="168" t="s">
        <v>247</v>
      </c>
      <c r="H296" s="169">
        <v>140</v>
      </c>
      <c r="I296" s="170"/>
      <c r="J296" s="171">
        <f>ROUND(I296*H296,2)</f>
        <v>0</v>
      </c>
      <c r="K296" s="172"/>
      <c r="L296" s="37"/>
      <c r="M296" s="173" t="s">
        <v>1</v>
      </c>
      <c r="N296" s="174" t="s">
        <v>42</v>
      </c>
      <c r="O296" s="75"/>
      <c r="P296" s="175">
        <f>O296*H296</f>
        <v>0</v>
      </c>
      <c r="Q296" s="175">
        <v>0</v>
      </c>
      <c r="R296" s="175">
        <f>Q296*H296</f>
        <v>0</v>
      </c>
      <c r="S296" s="175">
        <v>0</v>
      </c>
      <c r="T296" s="176">
        <f>S296*H296</f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177" t="s">
        <v>163</v>
      </c>
      <c r="AT296" s="177" t="s">
        <v>159</v>
      </c>
      <c r="AU296" s="177" t="s">
        <v>84</v>
      </c>
      <c r="AY296" s="17" t="s">
        <v>158</v>
      </c>
      <c r="BE296" s="178">
        <f>IF(N296="základní",J296,0)</f>
        <v>0</v>
      </c>
      <c r="BF296" s="178">
        <f>IF(N296="snížená",J296,0)</f>
        <v>0</v>
      </c>
      <c r="BG296" s="178">
        <f>IF(N296="zákl. přenesená",J296,0)</f>
        <v>0</v>
      </c>
      <c r="BH296" s="178">
        <f>IF(N296="sníž. přenesená",J296,0)</f>
        <v>0</v>
      </c>
      <c r="BI296" s="178">
        <f>IF(N296="nulová",J296,0)</f>
        <v>0</v>
      </c>
      <c r="BJ296" s="17" t="s">
        <v>84</v>
      </c>
      <c r="BK296" s="178">
        <f>ROUND(I296*H296,2)</f>
        <v>0</v>
      </c>
      <c r="BL296" s="17" t="s">
        <v>163</v>
      </c>
      <c r="BM296" s="177" t="s">
        <v>650</v>
      </c>
    </row>
    <row r="297" s="12" customFormat="1">
      <c r="A297" s="12"/>
      <c r="B297" s="179"/>
      <c r="C297" s="12"/>
      <c r="D297" s="180" t="s">
        <v>164</v>
      </c>
      <c r="E297" s="181" t="s">
        <v>1</v>
      </c>
      <c r="F297" s="182" t="s">
        <v>1646</v>
      </c>
      <c r="G297" s="12"/>
      <c r="H297" s="183">
        <v>140</v>
      </c>
      <c r="I297" s="184"/>
      <c r="J297" s="12"/>
      <c r="K297" s="12"/>
      <c r="L297" s="179"/>
      <c r="M297" s="185"/>
      <c r="N297" s="186"/>
      <c r="O297" s="186"/>
      <c r="P297" s="186"/>
      <c r="Q297" s="186"/>
      <c r="R297" s="186"/>
      <c r="S297" s="186"/>
      <c r="T297" s="187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T297" s="181" t="s">
        <v>164</v>
      </c>
      <c r="AU297" s="181" t="s">
        <v>84</v>
      </c>
      <c r="AV297" s="12" t="s">
        <v>86</v>
      </c>
      <c r="AW297" s="12" t="s">
        <v>34</v>
      </c>
      <c r="AX297" s="12" t="s">
        <v>77</v>
      </c>
      <c r="AY297" s="181" t="s">
        <v>158</v>
      </c>
    </row>
    <row r="298" s="14" customFormat="1">
      <c r="A298" s="14"/>
      <c r="B298" s="201"/>
      <c r="C298" s="14"/>
      <c r="D298" s="180" t="s">
        <v>164</v>
      </c>
      <c r="E298" s="202" t="s">
        <v>1</v>
      </c>
      <c r="F298" s="203" t="s">
        <v>1353</v>
      </c>
      <c r="G298" s="14"/>
      <c r="H298" s="202" t="s">
        <v>1</v>
      </c>
      <c r="I298" s="204"/>
      <c r="J298" s="14"/>
      <c r="K298" s="14"/>
      <c r="L298" s="201"/>
      <c r="M298" s="205"/>
      <c r="N298" s="206"/>
      <c r="O298" s="206"/>
      <c r="P298" s="206"/>
      <c r="Q298" s="206"/>
      <c r="R298" s="206"/>
      <c r="S298" s="206"/>
      <c r="T298" s="207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02" t="s">
        <v>164</v>
      </c>
      <c r="AU298" s="202" t="s">
        <v>84</v>
      </c>
      <c r="AV298" s="14" t="s">
        <v>84</v>
      </c>
      <c r="AW298" s="14" t="s">
        <v>34</v>
      </c>
      <c r="AX298" s="14" t="s">
        <v>77</v>
      </c>
      <c r="AY298" s="202" t="s">
        <v>158</v>
      </c>
    </row>
    <row r="299" s="13" customFormat="1">
      <c r="A299" s="13"/>
      <c r="B299" s="188"/>
      <c r="C299" s="13"/>
      <c r="D299" s="180" t="s">
        <v>164</v>
      </c>
      <c r="E299" s="189" t="s">
        <v>1</v>
      </c>
      <c r="F299" s="190" t="s">
        <v>166</v>
      </c>
      <c r="G299" s="13"/>
      <c r="H299" s="191">
        <v>140</v>
      </c>
      <c r="I299" s="192"/>
      <c r="J299" s="13"/>
      <c r="K299" s="13"/>
      <c r="L299" s="188"/>
      <c r="M299" s="193"/>
      <c r="N299" s="194"/>
      <c r="O299" s="194"/>
      <c r="P299" s="194"/>
      <c r="Q299" s="194"/>
      <c r="R299" s="194"/>
      <c r="S299" s="194"/>
      <c r="T299" s="195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189" t="s">
        <v>164</v>
      </c>
      <c r="AU299" s="189" t="s">
        <v>84</v>
      </c>
      <c r="AV299" s="13" t="s">
        <v>163</v>
      </c>
      <c r="AW299" s="13" t="s">
        <v>34</v>
      </c>
      <c r="AX299" s="13" t="s">
        <v>84</v>
      </c>
      <c r="AY299" s="189" t="s">
        <v>158</v>
      </c>
    </row>
    <row r="300" s="2" customFormat="1" ht="16.5" customHeight="1">
      <c r="A300" s="36"/>
      <c r="B300" s="164"/>
      <c r="C300" s="165" t="s">
        <v>662</v>
      </c>
      <c r="D300" s="165" t="s">
        <v>159</v>
      </c>
      <c r="E300" s="166" t="s">
        <v>1647</v>
      </c>
      <c r="F300" s="167" t="s">
        <v>1648</v>
      </c>
      <c r="G300" s="168" t="s">
        <v>247</v>
      </c>
      <c r="H300" s="169">
        <v>170</v>
      </c>
      <c r="I300" s="170"/>
      <c r="J300" s="171">
        <f>ROUND(I300*H300,2)</f>
        <v>0</v>
      </c>
      <c r="K300" s="172"/>
      <c r="L300" s="37"/>
      <c r="M300" s="173" t="s">
        <v>1</v>
      </c>
      <c r="N300" s="174" t="s">
        <v>42</v>
      </c>
      <c r="O300" s="75"/>
      <c r="P300" s="175">
        <f>O300*H300</f>
        <v>0</v>
      </c>
      <c r="Q300" s="175">
        <v>0</v>
      </c>
      <c r="R300" s="175">
        <f>Q300*H300</f>
        <v>0</v>
      </c>
      <c r="S300" s="175">
        <v>0</v>
      </c>
      <c r="T300" s="176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177" t="s">
        <v>163</v>
      </c>
      <c r="AT300" s="177" t="s">
        <v>159</v>
      </c>
      <c r="AU300" s="177" t="s">
        <v>84</v>
      </c>
      <c r="AY300" s="17" t="s">
        <v>158</v>
      </c>
      <c r="BE300" s="178">
        <f>IF(N300="základní",J300,0)</f>
        <v>0</v>
      </c>
      <c r="BF300" s="178">
        <f>IF(N300="snížená",J300,0)</f>
        <v>0</v>
      </c>
      <c r="BG300" s="178">
        <f>IF(N300="zákl. přenesená",J300,0)</f>
        <v>0</v>
      </c>
      <c r="BH300" s="178">
        <f>IF(N300="sníž. přenesená",J300,0)</f>
        <v>0</v>
      </c>
      <c r="BI300" s="178">
        <f>IF(N300="nulová",J300,0)</f>
        <v>0</v>
      </c>
      <c r="BJ300" s="17" t="s">
        <v>84</v>
      </c>
      <c r="BK300" s="178">
        <f>ROUND(I300*H300,2)</f>
        <v>0</v>
      </c>
      <c r="BL300" s="17" t="s">
        <v>163</v>
      </c>
      <c r="BM300" s="177" t="s">
        <v>653</v>
      </c>
    </row>
    <row r="301" s="2" customFormat="1" ht="16.5" customHeight="1">
      <c r="A301" s="36"/>
      <c r="B301" s="164"/>
      <c r="C301" s="165" t="s">
        <v>424</v>
      </c>
      <c r="D301" s="165" t="s">
        <v>159</v>
      </c>
      <c r="E301" s="166" t="s">
        <v>1649</v>
      </c>
      <c r="F301" s="167" t="s">
        <v>1650</v>
      </c>
      <c r="G301" s="168" t="s">
        <v>247</v>
      </c>
      <c r="H301" s="169">
        <v>42</v>
      </c>
      <c r="I301" s="170"/>
      <c r="J301" s="171">
        <f>ROUND(I301*H301,2)</f>
        <v>0</v>
      </c>
      <c r="K301" s="172"/>
      <c r="L301" s="37"/>
      <c r="M301" s="173" t="s">
        <v>1</v>
      </c>
      <c r="N301" s="174" t="s">
        <v>42</v>
      </c>
      <c r="O301" s="75"/>
      <c r="P301" s="175">
        <f>O301*H301</f>
        <v>0</v>
      </c>
      <c r="Q301" s="175">
        <v>0</v>
      </c>
      <c r="R301" s="175">
        <f>Q301*H301</f>
        <v>0</v>
      </c>
      <c r="S301" s="175">
        <v>0</v>
      </c>
      <c r="T301" s="176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177" t="s">
        <v>163</v>
      </c>
      <c r="AT301" s="177" t="s">
        <v>159</v>
      </c>
      <c r="AU301" s="177" t="s">
        <v>84</v>
      </c>
      <c r="AY301" s="17" t="s">
        <v>158</v>
      </c>
      <c r="BE301" s="178">
        <f>IF(N301="základní",J301,0)</f>
        <v>0</v>
      </c>
      <c r="BF301" s="178">
        <f>IF(N301="snížená",J301,0)</f>
        <v>0</v>
      </c>
      <c r="BG301" s="178">
        <f>IF(N301="zákl. přenesená",J301,0)</f>
        <v>0</v>
      </c>
      <c r="BH301" s="178">
        <f>IF(N301="sníž. přenesená",J301,0)</f>
        <v>0</v>
      </c>
      <c r="BI301" s="178">
        <f>IF(N301="nulová",J301,0)</f>
        <v>0</v>
      </c>
      <c r="BJ301" s="17" t="s">
        <v>84</v>
      </c>
      <c r="BK301" s="178">
        <f>ROUND(I301*H301,2)</f>
        <v>0</v>
      </c>
      <c r="BL301" s="17" t="s">
        <v>163</v>
      </c>
      <c r="BM301" s="177" t="s">
        <v>658</v>
      </c>
    </row>
    <row r="302" s="12" customFormat="1">
      <c r="A302" s="12"/>
      <c r="B302" s="179"/>
      <c r="C302" s="12"/>
      <c r="D302" s="180" t="s">
        <v>164</v>
      </c>
      <c r="E302" s="181" t="s">
        <v>1</v>
      </c>
      <c r="F302" s="182" t="s">
        <v>1578</v>
      </c>
      <c r="G302" s="12"/>
      <c r="H302" s="183">
        <v>42</v>
      </c>
      <c r="I302" s="184"/>
      <c r="J302" s="12"/>
      <c r="K302" s="12"/>
      <c r="L302" s="179"/>
      <c r="M302" s="185"/>
      <c r="N302" s="186"/>
      <c r="O302" s="186"/>
      <c r="P302" s="186"/>
      <c r="Q302" s="186"/>
      <c r="R302" s="186"/>
      <c r="S302" s="186"/>
      <c r="T302" s="187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T302" s="181" t="s">
        <v>164</v>
      </c>
      <c r="AU302" s="181" t="s">
        <v>84</v>
      </c>
      <c r="AV302" s="12" t="s">
        <v>86</v>
      </c>
      <c r="AW302" s="12" t="s">
        <v>34</v>
      </c>
      <c r="AX302" s="12" t="s">
        <v>77</v>
      </c>
      <c r="AY302" s="181" t="s">
        <v>158</v>
      </c>
    </row>
    <row r="303" s="14" customFormat="1">
      <c r="A303" s="14"/>
      <c r="B303" s="201"/>
      <c r="C303" s="14"/>
      <c r="D303" s="180" t="s">
        <v>164</v>
      </c>
      <c r="E303" s="202" t="s">
        <v>1</v>
      </c>
      <c r="F303" s="203" t="s">
        <v>1353</v>
      </c>
      <c r="G303" s="14"/>
      <c r="H303" s="202" t="s">
        <v>1</v>
      </c>
      <c r="I303" s="204"/>
      <c r="J303" s="14"/>
      <c r="K303" s="14"/>
      <c r="L303" s="201"/>
      <c r="M303" s="205"/>
      <c r="N303" s="206"/>
      <c r="O303" s="206"/>
      <c r="P303" s="206"/>
      <c r="Q303" s="206"/>
      <c r="R303" s="206"/>
      <c r="S303" s="206"/>
      <c r="T303" s="207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02" t="s">
        <v>164</v>
      </c>
      <c r="AU303" s="202" t="s">
        <v>84</v>
      </c>
      <c r="AV303" s="14" t="s">
        <v>84</v>
      </c>
      <c r="AW303" s="14" t="s">
        <v>34</v>
      </c>
      <c r="AX303" s="14" t="s">
        <v>77</v>
      </c>
      <c r="AY303" s="202" t="s">
        <v>158</v>
      </c>
    </row>
    <row r="304" s="13" customFormat="1">
      <c r="A304" s="13"/>
      <c r="B304" s="188"/>
      <c r="C304" s="13"/>
      <c r="D304" s="180" t="s">
        <v>164</v>
      </c>
      <c r="E304" s="189" t="s">
        <v>1</v>
      </c>
      <c r="F304" s="190" t="s">
        <v>166</v>
      </c>
      <c r="G304" s="13"/>
      <c r="H304" s="191">
        <v>42</v>
      </c>
      <c r="I304" s="192"/>
      <c r="J304" s="13"/>
      <c r="K304" s="13"/>
      <c r="L304" s="188"/>
      <c r="M304" s="193"/>
      <c r="N304" s="194"/>
      <c r="O304" s="194"/>
      <c r="P304" s="194"/>
      <c r="Q304" s="194"/>
      <c r="R304" s="194"/>
      <c r="S304" s="194"/>
      <c r="T304" s="19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189" t="s">
        <v>164</v>
      </c>
      <c r="AU304" s="189" t="s">
        <v>84</v>
      </c>
      <c r="AV304" s="13" t="s">
        <v>163</v>
      </c>
      <c r="AW304" s="13" t="s">
        <v>34</v>
      </c>
      <c r="AX304" s="13" t="s">
        <v>84</v>
      </c>
      <c r="AY304" s="189" t="s">
        <v>158</v>
      </c>
    </row>
    <row r="305" s="2" customFormat="1" ht="16.5" customHeight="1">
      <c r="A305" s="36"/>
      <c r="B305" s="164"/>
      <c r="C305" s="165" t="s">
        <v>670</v>
      </c>
      <c r="D305" s="165" t="s">
        <v>159</v>
      </c>
      <c r="E305" s="166" t="s">
        <v>1651</v>
      </c>
      <c r="F305" s="167" t="s">
        <v>1652</v>
      </c>
      <c r="G305" s="168" t="s">
        <v>247</v>
      </c>
      <c r="H305" s="169">
        <v>136.5</v>
      </c>
      <c r="I305" s="170"/>
      <c r="J305" s="171">
        <f>ROUND(I305*H305,2)</f>
        <v>0</v>
      </c>
      <c r="K305" s="172"/>
      <c r="L305" s="37"/>
      <c r="M305" s="173" t="s">
        <v>1</v>
      </c>
      <c r="N305" s="174" t="s">
        <v>42</v>
      </c>
      <c r="O305" s="75"/>
      <c r="P305" s="175">
        <f>O305*H305</f>
        <v>0</v>
      </c>
      <c r="Q305" s="175">
        <v>0</v>
      </c>
      <c r="R305" s="175">
        <f>Q305*H305</f>
        <v>0</v>
      </c>
      <c r="S305" s="175">
        <v>0</v>
      </c>
      <c r="T305" s="176">
        <f>S305*H305</f>
        <v>0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177" t="s">
        <v>163</v>
      </c>
      <c r="AT305" s="177" t="s">
        <v>159</v>
      </c>
      <c r="AU305" s="177" t="s">
        <v>84</v>
      </c>
      <c r="AY305" s="17" t="s">
        <v>158</v>
      </c>
      <c r="BE305" s="178">
        <f>IF(N305="základní",J305,0)</f>
        <v>0</v>
      </c>
      <c r="BF305" s="178">
        <f>IF(N305="snížená",J305,0)</f>
        <v>0</v>
      </c>
      <c r="BG305" s="178">
        <f>IF(N305="zákl. přenesená",J305,0)</f>
        <v>0</v>
      </c>
      <c r="BH305" s="178">
        <f>IF(N305="sníž. přenesená",J305,0)</f>
        <v>0</v>
      </c>
      <c r="BI305" s="178">
        <f>IF(N305="nulová",J305,0)</f>
        <v>0</v>
      </c>
      <c r="BJ305" s="17" t="s">
        <v>84</v>
      </c>
      <c r="BK305" s="178">
        <f>ROUND(I305*H305,2)</f>
        <v>0</v>
      </c>
      <c r="BL305" s="17" t="s">
        <v>163</v>
      </c>
      <c r="BM305" s="177" t="s">
        <v>661</v>
      </c>
    </row>
    <row r="306" s="12" customFormat="1">
      <c r="A306" s="12"/>
      <c r="B306" s="179"/>
      <c r="C306" s="12"/>
      <c r="D306" s="180" t="s">
        <v>164</v>
      </c>
      <c r="E306" s="181" t="s">
        <v>1</v>
      </c>
      <c r="F306" s="182" t="s">
        <v>1653</v>
      </c>
      <c r="G306" s="12"/>
      <c r="H306" s="183">
        <v>136.5</v>
      </c>
      <c r="I306" s="184"/>
      <c r="J306" s="12"/>
      <c r="K306" s="12"/>
      <c r="L306" s="179"/>
      <c r="M306" s="185"/>
      <c r="N306" s="186"/>
      <c r="O306" s="186"/>
      <c r="P306" s="186"/>
      <c r="Q306" s="186"/>
      <c r="R306" s="186"/>
      <c r="S306" s="186"/>
      <c r="T306" s="187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T306" s="181" t="s">
        <v>164</v>
      </c>
      <c r="AU306" s="181" t="s">
        <v>84</v>
      </c>
      <c r="AV306" s="12" t="s">
        <v>86</v>
      </c>
      <c r="AW306" s="12" t="s">
        <v>34</v>
      </c>
      <c r="AX306" s="12" t="s">
        <v>77</v>
      </c>
      <c r="AY306" s="181" t="s">
        <v>158</v>
      </c>
    </row>
    <row r="307" s="14" customFormat="1">
      <c r="A307" s="14"/>
      <c r="B307" s="201"/>
      <c r="C307" s="14"/>
      <c r="D307" s="180" t="s">
        <v>164</v>
      </c>
      <c r="E307" s="202" t="s">
        <v>1</v>
      </c>
      <c r="F307" s="203" t="s">
        <v>1353</v>
      </c>
      <c r="G307" s="14"/>
      <c r="H307" s="202" t="s">
        <v>1</v>
      </c>
      <c r="I307" s="204"/>
      <c r="J307" s="14"/>
      <c r="K307" s="14"/>
      <c r="L307" s="201"/>
      <c r="M307" s="205"/>
      <c r="N307" s="206"/>
      <c r="O307" s="206"/>
      <c r="P307" s="206"/>
      <c r="Q307" s="206"/>
      <c r="R307" s="206"/>
      <c r="S307" s="206"/>
      <c r="T307" s="207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02" t="s">
        <v>164</v>
      </c>
      <c r="AU307" s="202" t="s">
        <v>84</v>
      </c>
      <c r="AV307" s="14" t="s">
        <v>84</v>
      </c>
      <c r="AW307" s="14" t="s">
        <v>34</v>
      </c>
      <c r="AX307" s="14" t="s">
        <v>77</v>
      </c>
      <c r="AY307" s="202" t="s">
        <v>158</v>
      </c>
    </row>
    <row r="308" s="13" customFormat="1">
      <c r="A308" s="13"/>
      <c r="B308" s="188"/>
      <c r="C308" s="13"/>
      <c r="D308" s="180" t="s">
        <v>164</v>
      </c>
      <c r="E308" s="189" t="s">
        <v>1</v>
      </c>
      <c r="F308" s="190" t="s">
        <v>166</v>
      </c>
      <c r="G308" s="13"/>
      <c r="H308" s="191">
        <v>136.5</v>
      </c>
      <c r="I308" s="192"/>
      <c r="J308" s="13"/>
      <c r="K308" s="13"/>
      <c r="L308" s="188"/>
      <c r="M308" s="193"/>
      <c r="N308" s="194"/>
      <c r="O308" s="194"/>
      <c r="P308" s="194"/>
      <c r="Q308" s="194"/>
      <c r="R308" s="194"/>
      <c r="S308" s="194"/>
      <c r="T308" s="19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189" t="s">
        <v>164</v>
      </c>
      <c r="AU308" s="189" t="s">
        <v>84</v>
      </c>
      <c r="AV308" s="13" t="s">
        <v>163</v>
      </c>
      <c r="AW308" s="13" t="s">
        <v>34</v>
      </c>
      <c r="AX308" s="13" t="s">
        <v>84</v>
      </c>
      <c r="AY308" s="189" t="s">
        <v>158</v>
      </c>
    </row>
    <row r="309" s="2" customFormat="1" ht="16.5" customHeight="1">
      <c r="A309" s="36"/>
      <c r="B309" s="164"/>
      <c r="C309" s="165" t="s">
        <v>428</v>
      </c>
      <c r="D309" s="165" t="s">
        <v>159</v>
      </c>
      <c r="E309" s="166" t="s">
        <v>1654</v>
      </c>
      <c r="F309" s="167" t="s">
        <v>1655</v>
      </c>
      <c r="G309" s="168" t="s">
        <v>252</v>
      </c>
      <c r="H309" s="169">
        <v>2</v>
      </c>
      <c r="I309" s="170"/>
      <c r="J309" s="171">
        <f>ROUND(I309*H309,2)</f>
        <v>0</v>
      </c>
      <c r="K309" s="172"/>
      <c r="L309" s="37"/>
      <c r="M309" s="173" t="s">
        <v>1</v>
      </c>
      <c r="N309" s="174" t="s">
        <v>42</v>
      </c>
      <c r="O309" s="75"/>
      <c r="P309" s="175">
        <f>O309*H309</f>
        <v>0</v>
      </c>
      <c r="Q309" s="175">
        <v>0</v>
      </c>
      <c r="R309" s="175">
        <f>Q309*H309</f>
        <v>0</v>
      </c>
      <c r="S309" s="175">
        <v>0</v>
      </c>
      <c r="T309" s="176">
        <f>S309*H309</f>
        <v>0</v>
      </c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R309" s="177" t="s">
        <v>163</v>
      </c>
      <c r="AT309" s="177" t="s">
        <v>159</v>
      </c>
      <c r="AU309" s="177" t="s">
        <v>84</v>
      </c>
      <c r="AY309" s="17" t="s">
        <v>158</v>
      </c>
      <c r="BE309" s="178">
        <f>IF(N309="základní",J309,0)</f>
        <v>0</v>
      </c>
      <c r="BF309" s="178">
        <f>IF(N309="snížená",J309,0)</f>
        <v>0</v>
      </c>
      <c r="BG309" s="178">
        <f>IF(N309="zákl. přenesená",J309,0)</f>
        <v>0</v>
      </c>
      <c r="BH309" s="178">
        <f>IF(N309="sníž. přenesená",J309,0)</f>
        <v>0</v>
      </c>
      <c r="BI309" s="178">
        <f>IF(N309="nulová",J309,0)</f>
        <v>0</v>
      </c>
      <c r="BJ309" s="17" t="s">
        <v>84</v>
      </c>
      <c r="BK309" s="178">
        <f>ROUND(I309*H309,2)</f>
        <v>0</v>
      </c>
      <c r="BL309" s="17" t="s">
        <v>163</v>
      </c>
      <c r="BM309" s="177" t="s">
        <v>665</v>
      </c>
    </row>
    <row r="310" s="2" customFormat="1" ht="16.5" customHeight="1">
      <c r="A310" s="36"/>
      <c r="B310" s="164"/>
      <c r="C310" s="165" t="s">
        <v>679</v>
      </c>
      <c r="D310" s="165" t="s">
        <v>159</v>
      </c>
      <c r="E310" s="166" t="s">
        <v>1656</v>
      </c>
      <c r="F310" s="167" t="s">
        <v>1657</v>
      </c>
      <c r="G310" s="168" t="s">
        <v>252</v>
      </c>
      <c r="H310" s="169">
        <v>2</v>
      </c>
      <c r="I310" s="170"/>
      <c r="J310" s="171">
        <f>ROUND(I310*H310,2)</f>
        <v>0</v>
      </c>
      <c r="K310" s="172"/>
      <c r="L310" s="37"/>
      <c r="M310" s="173" t="s">
        <v>1</v>
      </c>
      <c r="N310" s="174" t="s">
        <v>42</v>
      </c>
      <c r="O310" s="75"/>
      <c r="P310" s="175">
        <f>O310*H310</f>
        <v>0</v>
      </c>
      <c r="Q310" s="175">
        <v>0</v>
      </c>
      <c r="R310" s="175">
        <f>Q310*H310</f>
        <v>0</v>
      </c>
      <c r="S310" s="175">
        <v>0</v>
      </c>
      <c r="T310" s="176">
        <f>S310*H310</f>
        <v>0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177" t="s">
        <v>163</v>
      </c>
      <c r="AT310" s="177" t="s">
        <v>159</v>
      </c>
      <c r="AU310" s="177" t="s">
        <v>84</v>
      </c>
      <c r="AY310" s="17" t="s">
        <v>158</v>
      </c>
      <c r="BE310" s="178">
        <f>IF(N310="základní",J310,0)</f>
        <v>0</v>
      </c>
      <c r="BF310" s="178">
        <f>IF(N310="snížená",J310,0)</f>
        <v>0</v>
      </c>
      <c r="BG310" s="178">
        <f>IF(N310="zákl. přenesená",J310,0)</f>
        <v>0</v>
      </c>
      <c r="BH310" s="178">
        <f>IF(N310="sníž. přenesená",J310,0)</f>
        <v>0</v>
      </c>
      <c r="BI310" s="178">
        <f>IF(N310="nulová",J310,0)</f>
        <v>0</v>
      </c>
      <c r="BJ310" s="17" t="s">
        <v>84</v>
      </c>
      <c r="BK310" s="178">
        <f>ROUND(I310*H310,2)</f>
        <v>0</v>
      </c>
      <c r="BL310" s="17" t="s">
        <v>163</v>
      </c>
      <c r="BM310" s="177" t="s">
        <v>669</v>
      </c>
    </row>
    <row r="311" s="2" customFormat="1" ht="16.5" customHeight="1">
      <c r="A311" s="36"/>
      <c r="B311" s="164"/>
      <c r="C311" s="165" t="s">
        <v>432</v>
      </c>
      <c r="D311" s="165" t="s">
        <v>159</v>
      </c>
      <c r="E311" s="166" t="s">
        <v>1658</v>
      </c>
      <c r="F311" s="167" t="s">
        <v>1659</v>
      </c>
      <c r="G311" s="168" t="s">
        <v>252</v>
      </c>
      <c r="H311" s="169">
        <v>3</v>
      </c>
      <c r="I311" s="170"/>
      <c r="J311" s="171">
        <f>ROUND(I311*H311,2)</f>
        <v>0</v>
      </c>
      <c r="K311" s="172"/>
      <c r="L311" s="37"/>
      <c r="M311" s="173" t="s">
        <v>1</v>
      </c>
      <c r="N311" s="174" t="s">
        <v>42</v>
      </c>
      <c r="O311" s="75"/>
      <c r="P311" s="175">
        <f>O311*H311</f>
        <v>0</v>
      </c>
      <c r="Q311" s="175">
        <v>0</v>
      </c>
      <c r="R311" s="175">
        <f>Q311*H311</f>
        <v>0</v>
      </c>
      <c r="S311" s="175">
        <v>0</v>
      </c>
      <c r="T311" s="176">
        <f>S311*H311</f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177" t="s">
        <v>163</v>
      </c>
      <c r="AT311" s="177" t="s">
        <v>159</v>
      </c>
      <c r="AU311" s="177" t="s">
        <v>84</v>
      </c>
      <c r="AY311" s="17" t="s">
        <v>158</v>
      </c>
      <c r="BE311" s="178">
        <f>IF(N311="základní",J311,0)</f>
        <v>0</v>
      </c>
      <c r="BF311" s="178">
        <f>IF(N311="snížená",J311,0)</f>
        <v>0</v>
      </c>
      <c r="BG311" s="178">
        <f>IF(N311="zákl. přenesená",J311,0)</f>
        <v>0</v>
      </c>
      <c r="BH311" s="178">
        <f>IF(N311="sníž. přenesená",J311,0)</f>
        <v>0</v>
      </c>
      <c r="BI311" s="178">
        <f>IF(N311="nulová",J311,0)</f>
        <v>0</v>
      </c>
      <c r="BJ311" s="17" t="s">
        <v>84</v>
      </c>
      <c r="BK311" s="178">
        <f>ROUND(I311*H311,2)</f>
        <v>0</v>
      </c>
      <c r="BL311" s="17" t="s">
        <v>163</v>
      </c>
      <c r="BM311" s="177" t="s">
        <v>673</v>
      </c>
    </row>
    <row r="312" s="2" customFormat="1" ht="16.5" customHeight="1">
      <c r="A312" s="36"/>
      <c r="B312" s="164"/>
      <c r="C312" s="165" t="s">
        <v>688</v>
      </c>
      <c r="D312" s="165" t="s">
        <v>159</v>
      </c>
      <c r="E312" s="166" t="s">
        <v>1660</v>
      </c>
      <c r="F312" s="167" t="s">
        <v>1661</v>
      </c>
      <c r="G312" s="168" t="s">
        <v>252</v>
      </c>
      <c r="H312" s="169">
        <v>3</v>
      </c>
      <c r="I312" s="170"/>
      <c r="J312" s="171">
        <f>ROUND(I312*H312,2)</f>
        <v>0</v>
      </c>
      <c r="K312" s="172"/>
      <c r="L312" s="37"/>
      <c r="M312" s="173" t="s">
        <v>1</v>
      </c>
      <c r="N312" s="174" t="s">
        <v>42</v>
      </c>
      <c r="O312" s="75"/>
      <c r="P312" s="175">
        <f>O312*H312</f>
        <v>0</v>
      </c>
      <c r="Q312" s="175">
        <v>0</v>
      </c>
      <c r="R312" s="175">
        <f>Q312*H312</f>
        <v>0</v>
      </c>
      <c r="S312" s="175">
        <v>0</v>
      </c>
      <c r="T312" s="176">
        <f>S312*H312</f>
        <v>0</v>
      </c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R312" s="177" t="s">
        <v>163</v>
      </c>
      <c r="AT312" s="177" t="s">
        <v>159</v>
      </c>
      <c r="AU312" s="177" t="s">
        <v>84</v>
      </c>
      <c r="AY312" s="17" t="s">
        <v>158</v>
      </c>
      <c r="BE312" s="178">
        <f>IF(N312="základní",J312,0)</f>
        <v>0</v>
      </c>
      <c r="BF312" s="178">
        <f>IF(N312="snížená",J312,0)</f>
        <v>0</v>
      </c>
      <c r="BG312" s="178">
        <f>IF(N312="zákl. přenesená",J312,0)</f>
        <v>0</v>
      </c>
      <c r="BH312" s="178">
        <f>IF(N312="sníž. přenesená",J312,0)</f>
        <v>0</v>
      </c>
      <c r="BI312" s="178">
        <f>IF(N312="nulová",J312,0)</f>
        <v>0</v>
      </c>
      <c r="BJ312" s="17" t="s">
        <v>84</v>
      </c>
      <c r="BK312" s="178">
        <f>ROUND(I312*H312,2)</f>
        <v>0</v>
      </c>
      <c r="BL312" s="17" t="s">
        <v>163</v>
      </c>
      <c r="BM312" s="177" t="s">
        <v>676</v>
      </c>
    </row>
    <row r="313" s="2" customFormat="1" ht="16.5" customHeight="1">
      <c r="A313" s="36"/>
      <c r="B313" s="164"/>
      <c r="C313" s="165" t="s">
        <v>437</v>
      </c>
      <c r="D313" s="165" t="s">
        <v>159</v>
      </c>
      <c r="E313" s="166" t="s">
        <v>1662</v>
      </c>
      <c r="F313" s="167" t="s">
        <v>1663</v>
      </c>
      <c r="G313" s="168" t="s">
        <v>252</v>
      </c>
      <c r="H313" s="169">
        <v>2</v>
      </c>
      <c r="I313" s="170"/>
      <c r="J313" s="171">
        <f>ROUND(I313*H313,2)</f>
        <v>0</v>
      </c>
      <c r="K313" s="172"/>
      <c r="L313" s="37"/>
      <c r="M313" s="173" t="s">
        <v>1</v>
      </c>
      <c r="N313" s="174" t="s">
        <v>42</v>
      </c>
      <c r="O313" s="75"/>
      <c r="P313" s="175">
        <f>O313*H313</f>
        <v>0</v>
      </c>
      <c r="Q313" s="175">
        <v>0</v>
      </c>
      <c r="R313" s="175">
        <f>Q313*H313</f>
        <v>0</v>
      </c>
      <c r="S313" s="175">
        <v>0</v>
      </c>
      <c r="T313" s="176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177" t="s">
        <v>163</v>
      </c>
      <c r="AT313" s="177" t="s">
        <v>159</v>
      </c>
      <c r="AU313" s="177" t="s">
        <v>84</v>
      </c>
      <c r="AY313" s="17" t="s">
        <v>158</v>
      </c>
      <c r="BE313" s="178">
        <f>IF(N313="základní",J313,0)</f>
        <v>0</v>
      </c>
      <c r="BF313" s="178">
        <f>IF(N313="snížená",J313,0)</f>
        <v>0</v>
      </c>
      <c r="BG313" s="178">
        <f>IF(N313="zákl. přenesená",J313,0)</f>
        <v>0</v>
      </c>
      <c r="BH313" s="178">
        <f>IF(N313="sníž. přenesená",J313,0)</f>
        <v>0</v>
      </c>
      <c r="BI313" s="178">
        <f>IF(N313="nulová",J313,0)</f>
        <v>0</v>
      </c>
      <c r="BJ313" s="17" t="s">
        <v>84</v>
      </c>
      <c r="BK313" s="178">
        <f>ROUND(I313*H313,2)</f>
        <v>0</v>
      </c>
      <c r="BL313" s="17" t="s">
        <v>163</v>
      </c>
      <c r="BM313" s="177" t="s">
        <v>682</v>
      </c>
    </row>
    <row r="314" s="2" customFormat="1" ht="24.15" customHeight="1">
      <c r="A314" s="36"/>
      <c r="B314" s="164"/>
      <c r="C314" s="165" t="s">
        <v>704</v>
      </c>
      <c r="D314" s="165" t="s">
        <v>159</v>
      </c>
      <c r="E314" s="166" t="s">
        <v>1664</v>
      </c>
      <c r="F314" s="167" t="s">
        <v>1665</v>
      </c>
      <c r="G314" s="168" t="s">
        <v>1630</v>
      </c>
      <c r="H314" s="169">
        <v>1</v>
      </c>
      <c r="I314" s="170"/>
      <c r="J314" s="171">
        <f>ROUND(I314*H314,2)</f>
        <v>0</v>
      </c>
      <c r="K314" s="172"/>
      <c r="L314" s="37"/>
      <c r="M314" s="173" t="s">
        <v>1</v>
      </c>
      <c r="N314" s="174" t="s">
        <v>42</v>
      </c>
      <c r="O314" s="75"/>
      <c r="P314" s="175">
        <f>O314*H314</f>
        <v>0</v>
      </c>
      <c r="Q314" s="175">
        <v>0</v>
      </c>
      <c r="R314" s="175">
        <f>Q314*H314</f>
        <v>0</v>
      </c>
      <c r="S314" s="175">
        <v>0</v>
      </c>
      <c r="T314" s="176">
        <f>S314*H314</f>
        <v>0</v>
      </c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R314" s="177" t="s">
        <v>163</v>
      </c>
      <c r="AT314" s="177" t="s">
        <v>159</v>
      </c>
      <c r="AU314" s="177" t="s">
        <v>84</v>
      </c>
      <c r="AY314" s="17" t="s">
        <v>158</v>
      </c>
      <c r="BE314" s="178">
        <f>IF(N314="základní",J314,0)</f>
        <v>0</v>
      </c>
      <c r="BF314" s="178">
        <f>IF(N314="snížená",J314,0)</f>
        <v>0</v>
      </c>
      <c r="BG314" s="178">
        <f>IF(N314="zákl. přenesená",J314,0)</f>
        <v>0</v>
      </c>
      <c r="BH314" s="178">
        <f>IF(N314="sníž. přenesená",J314,0)</f>
        <v>0</v>
      </c>
      <c r="BI314" s="178">
        <f>IF(N314="nulová",J314,0)</f>
        <v>0</v>
      </c>
      <c r="BJ314" s="17" t="s">
        <v>84</v>
      </c>
      <c r="BK314" s="178">
        <f>ROUND(I314*H314,2)</f>
        <v>0</v>
      </c>
      <c r="BL314" s="17" t="s">
        <v>163</v>
      </c>
      <c r="BM314" s="177" t="s">
        <v>685</v>
      </c>
    </row>
    <row r="315" s="2" customFormat="1" ht="24.15" customHeight="1">
      <c r="A315" s="36"/>
      <c r="B315" s="164"/>
      <c r="C315" s="165" t="s">
        <v>440</v>
      </c>
      <c r="D315" s="165" t="s">
        <v>159</v>
      </c>
      <c r="E315" s="166" t="s">
        <v>1666</v>
      </c>
      <c r="F315" s="167" t="s">
        <v>1667</v>
      </c>
      <c r="G315" s="168" t="s">
        <v>252</v>
      </c>
      <c r="H315" s="169">
        <v>1</v>
      </c>
      <c r="I315" s="170"/>
      <c r="J315" s="171">
        <f>ROUND(I315*H315,2)</f>
        <v>0</v>
      </c>
      <c r="K315" s="172"/>
      <c r="L315" s="37"/>
      <c r="M315" s="173" t="s">
        <v>1</v>
      </c>
      <c r="N315" s="174" t="s">
        <v>42</v>
      </c>
      <c r="O315" s="75"/>
      <c r="P315" s="175">
        <f>O315*H315</f>
        <v>0</v>
      </c>
      <c r="Q315" s="175">
        <v>0</v>
      </c>
      <c r="R315" s="175">
        <f>Q315*H315</f>
        <v>0</v>
      </c>
      <c r="S315" s="175">
        <v>0</v>
      </c>
      <c r="T315" s="176">
        <f>S315*H315</f>
        <v>0</v>
      </c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R315" s="177" t="s">
        <v>163</v>
      </c>
      <c r="AT315" s="177" t="s">
        <v>159</v>
      </c>
      <c r="AU315" s="177" t="s">
        <v>84</v>
      </c>
      <c r="AY315" s="17" t="s">
        <v>158</v>
      </c>
      <c r="BE315" s="178">
        <f>IF(N315="základní",J315,0)</f>
        <v>0</v>
      </c>
      <c r="BF315" s="178">
        <f>IF(N315="snížená",J315,0)</f>
        <v>0</v>
      </c>
      <c r="BG315" s="178">
        <f>IF(N315="zákl. přenesená",J315,0)</f>
        <v>0</v>
      </c>
      <c r="BH315" s="178">
        <f>IF(N315="sníž. přenesená",J315,0)</f>
        <v>0</v>
      </c>
      <c r="BI315" s="178">
        <f>IF(N315="nulová",J315,0)</f>
        <v>0</v>
      </c>
      <c r="BJ315" s="17" t="s">
        <v>84</v>
      </c>
      <c r="BK315" s="178">
        <f>ROUND(I315*H315,2)</f>
        <v>0</v>
      </c>
      <c r="BL315" s="17" t="s">
        <v>163</v>
      </c>
      <c r="BM315" s="177" t="s">
        <v>691</v>
      </c>
    </row>
    <row r="316" s="2" customFormat="1" ht="16.5" customHeight="1">
      <c r="A316" s="36"/>
      <c r="B316" s="164"/>
      <c r="C316" s="165" t="s">
        <v>715</v>
      </c>
      <c r="D316" s="165" t="s">
        <v>159</v>
      </c>
      <c r="E316" s="166" t="s">
        <v>1668</v>
      </c>
      <c r="F316" s="167" t="s">
        <v>1669</v>
      </c>
      <c r="G316" s="168" t="s">
        <v>1630</v>
      </c>
      <c r="H316" s="169">
        <v>1</v>
      </c>
      <c r="I316" s="170"/>
      <c r="J316" s="171">
        <f>ROUND(I316*H316,2)</f>
        <v>0</v>
      </c>
      <c r="K316" s="172"/>
      <c r="L316" s="37"/>
      <c r="M316" s="173" t="s">
        <v>1</v>
      </c>
      <c r="N316" s="174" t="s">
        <v>42</v>
      </c>
      <c r="O316" s="75"/>
      <c r="P316" s="175">
        <f>O316*H316</f>
        <v>0</v>
      </c>
      <c r="Q316" s="175">
        <v>0</v>
      </c>
      <c r="R316" s="175">
        <f>Q316*H316</f>
        <v>0</v>
      </c>
      <c r="S316" s="175">
        <v>0</v>
      </c>
      <c r="T316" s="176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177" t="s">
        <v>163</v>
      </c>
      <c r="AT316" s="177" t="s">
        <v>159</v>
      </c>
      <c r="AU316" s="177" t="s">
        <v>84</v>
      </c>
      <c r="AY316" s="17" t="s">
        <v>158</v>
      </c>
      <c r="BE316" s="178">
        <f>IF(N316="základní",J316,0)</f>
        <v>0</v>
      </c>
      <c r="BF316" s="178">
        <f>IF(N316="snížená",J316,0)</f>
        <v>0</v>
      </c>
      <c r="BG316" s="178">
        <f>IF(N316="zákl. přenesená",J316,0)</f>
        <v>0</v>
      </c>
      <c r="BH316" s="178">
        <f>IF(N316="sníž. přenesená",J316,0)</f>
        <v>0</v>
      </c>
      <c r="BI316" s="178">
        <f>IF(N316="nulová",J316,0)</f>
        <v>0</v>
      </c>
      <c r="BJ316" s="17" t="s">
        <v>84</v>
      </c>
      <c r="BK316" s="178">
        <f>ROUND(I316*H316,2)</f>
        <v>0</v>
      </c>
      <c r="BL316" s="17" t="s">
        <v>163</v>
      </c>
      <c r="BM316" s="177" t="s">
        <v>701</v>
      </c>
    </row>
    <row r="317" s="11" customFormat="1" ht="25.92" customHeight="1">
      <c r="A317" s="11"/>
      <c r="B317" s="153"/>
      <c r="C317" s="11"/>
      <c r="D317" s="154" t="s">
        <v>76</v>
      </c>
      <c r="E317" s="155" t="s">
        <v>853</v>
      </c>
      <c r="F317" s="155" t="s">
        <v>1670</v>
      </c>
      <c r="G317" s="11"/>
      <c r="H317" s="11"/>
      <c r="I317" s="156"/>
      <c r="J317" s="157">
        <f>BK317</f>
        <v>0</v>
      </c>
      <c r="K317" s="11"/>
      <c r="L317" s="153"/>
      <c r="M317" s="158"/>
      <c r="N317" s="159"/>
      <c r="O317" s="159"/>
      <c r="P317" s="160">
        <f>SUM(P318:P327)</f>
        <v>0</v>
      </c>
      <c r="Q317" s="159"/>
      <c r="R317" s="160">
        <f>SUM(R318:R327)</f>
        <v>0</v>
      </c>
      <c r="S317" s="159"/>
      <c r="T317" s="161">
        <f>SUM(T318:T327)</f>
        <v>0</v>
      </c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R317" s="154" t="s">
        <v>84</v>
      </c>
      <c r="AT317" s="162" t="s">
        <v>76</v>
      </c>
      <c r="AU317" s="162" t="s">
        <v>77</v>
      </c>
      <c r="AY317" s="154" t="s">
        <v>158</v>
      </c>
      <c r="BK317" s="163">
        <f>SUM(BK318:BK327)</f>
        <v>0</v>
      </c>
    </row>
    <row r="318" s="2" customFormat="1" ht="16.5" customHeight="1">
      <c r="A318" s="36"/>
      <c r="B318" s="164"/>
      <c r="C318" s="165" t="s">
        <v>444</v>
      </c>
      <c r="D318" s="165" t="s">
        <v>159</v>
      </c>
      <c r="E318" s="166" t="s">
        <v>1671</v>
      </c>
      <c r="F318" s="167" t="s">
        <v>1672</v>
      </c>
      <c r="G318" s="168" t="s">
        <v>247</v>
      </c>
      <c r="H318" s="169">
        <v>44</v>
      </c>
      <c r="I318" s="170"/>
      <c r="J318" s="171">
        <f>ROUND(I318*H318,2)</f>
        <v>0</v>
      </c>
      <c r="K318" s="172"/>
      <c r="L318" s="37"/>
      <c r="M318" s="173" t="s">
        <v>1</v>
      </c>
      <c r="N318" s="174" t="s">
        <v>42</v>
      </c>
      <c r="O318" s="75"/>
      <c r="P318" s="175">
        <f>O318*H318</f>
        <v>0</v>
      </c>
      <c r="Q318" s="175">
        <v>0</v>
      </c>
      <c r="R318" s="175">
        <f>Q318*H318</f>
        <v>0</v>
      </c>
      <c r="S318" s="175">
        <v>0</v>
      </c>
      <c r="T318" s="176">
        <f>S318*H318</f>
        <v>0</v>
      </c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R318" s="177" t="s">
        <v>163</v>
      </c>
      <c r="AT318" s="177" t="s">
        <v>159</v>
      </c>
      <c r="AU318" s="177" t="s">
        <v>84</v>
      </c>
      <c r="AY318" s="17" t="s">
        <v>158</v>
      </c>
      <c r="BE318" s="178">
        <f>IF(N318="základní",J318,0)</f>
        <v>0</v>
      </c>
      <c r="BF318" s="178">
        <f>IF(N318="snížená",J318,0)</f>
        <v>0</v>
      </c>
      <c r="BG318" s="178">
        <f>IF(N318="zákl. přenesená",J318,0)</f>
        <v>0</v>
      </c>
      <c r="BH318" s="178">
        <f>IF(N318="sníž. přenesená",J318,0)</f>
        <v>0</v>
      </c>
      <c r="BI318" s="178">
        <f>IF(N318="nulová",J318,0)</f>
        <v>0</v>
      </c>
      <c r="BJ318" s="17" t="s">
        <v>84</v>
      </c>
      <c r="BK318" s="178">
        <f>ROUND(I318*H318,2)</f>
        <v>0</v>
      </c>
      <c r="BL318" s="17" t="s">
        <v>163</v>
      </c>
      <c r="BM318" s="177" t="s">
        <v>707</v>
      </c>
    </row>
    <row r="319" s="2" customFormat="1" ht="21.75" customHeight="1">
      <c r="A319" s="36"/>
      <c r="B319" s="164"/>
      <c r="C319" s="165" t="s">
        <v>723</v>
      </c>
      <c r="D319" s="165" t="s">
        <v>159</v>
      </c>
      <c r="E319" s="166" t="s">
        <v>1673</v>
      </c>
      <c r="F319" s="167" t="s">
        <v>1674</v>
      </c>
      <c r="G319" s="168" t="s">
        <v>247</v>
      </c>
      <c r="H319" s="169">
        <v>44</v>
      </c>
      <c r="I319" s="170"/>
      <c r="J319" s="171">
        <f>ROUND(I319*H319,2)</f>
        <v>0</v>
      </c>
      <c r="K319" s="172"/>
      <c r="L319" s="37"/>
      <c r="M319" s="173" t="s">
        <v>1</v>
      </c>
      <c r="N319" s="174" t="s">
        <v>42</v>
      </c>
      <c r="O319" s="75"/>
      <c r="P319" s="175">
        <f>O319*H319</f>
        <v>0</v>
      </c>
      <c r="Q319" s="175">
        <v>0</v>
      </c>
      <c r="R319" s="175">
        <f>Q319*H319</f>
        <v>0</v>
      </c>
      <c r="S319" s="175">
        <v>0</v>
      </c>
      <c r="T319" s="176">
        <f>S319*H319</f>
        <v>0</v>
      </c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R319" s="177" t="s">
        <v>163</v>
      </c>
      <c r="AT319" s="177" t="s">
        <v>159</v>
      </c>
      <c r="AU319" s="177" t="s">
        <v>84</v>
      </c>
      <c r="AY319" s="17" t="s">
        <v>158</v>
      </c>
      <c r="BE319" s="178">
        <f>IF(N319="základní",J319,0)</f>
        <v>0</v>
      </c>
      <c r="BF319" s="178">
        <f>IF(N319="snížená",J319,0)</f>
        <v>0</v>
      </c>
      <c r="BG319" s="178">
        <f>IF(N319="zákl. přenesená",J319,0)</f>
        <v>0</v>
      </c>
      <c r="BH319" s="178">
        <f>IF(N319="sníž. přenesená",J319,0)</f>
        <v>0</v>
      </c>
      <c r="BI319" s="178">
        <f>IF(N319="nulová",J319,0)</f>
        <v>0</v>
      </c>
      <c r="BJ319" s="17" t="s">
        <v>84</v>
      </c>
      <c r="BK319" s="178">
        <f>ROUND(I319*H319,2)</f>
        <v>0</v>
      </c>
      <c r="BL319" s="17" t="s">
        <v>163</v>
      </c>
      <c r="BM319" s="177" t="s">
        <v>713</v>
      </c>
    </row>
    <row r="320" s="2" customFormat="1" ht="16.5" customHeight="1">
      <c r="A320" s="36"/>
      <c r="B320" s="164"/>
      <c r="C320" s="165" t="s">
        <v>447</v>
      </c>
      <c r="D320" s="165" t="s">
        <v>159</v>
      </c>
      <c r="E320" s="166" t="s">
        <v>1675</v>
      </c>
      <c r="F320" s="167" t="s">
        <v>1676</v>
      </c>
      <c r="G320" s="168" t="s">
        <v>247</v>
      </c>
      <c r="H320" s="169">
        <v>44</v>
      </c>
      <c r="I320" s="170"/>
      <c r="J320" s="171">
        <f>ROUND(I320*H320,2)</f>
        <v>0</v>
      </c>
      <c r="K320" s="172"/>
      <c r="L320" s="37"/>
      <c r="M320" s="173" t="s">
        <v>1</v>
      </c>
      <c r="N320" s="174" t="s">
        <v>42</v>
      </c>
      <c r="O320" s="75"/>
      <c r="P320" s="175">
        <f>O320*H320</f>
        <v>0</v>
      </c>
      <c r="Q320" s="175">
        <v>0</v>
      </c>
      <c r="R320" s="175">
        <f>Q320*H320</f>
        <v>0</v>
      </c>
      <c r="S320" s="175">
        <v>0</v>
      </c>
      <c r="T320" s="176">
        <f>S320*H320</f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177" t="s">
        <v>163</v>
      </c>
      <c r="AT320" s="177" t="s">
        <v>159</v>
      </c>
      <c r="AU320" s="177" t="s">
        <v>84</v>
      </c>
      <c r="AY320" s="17" t="s">
        <v>158</v>
      </c>
      <c r="BE320" s="178">
        <f>IF(N320="základní",J320,0)</f>
        <v>0</v>
      </c>
      <c r="BF320" s="178">
        <f>IF(N320="snížená",J320,0)</f>
        <v>0</v>
      </c>
      <c r="BG320" s="178">
        <f>IF(N320="zákl. přenesená",J320,0)</f>
        <v>0</v>
      </c>
      <c r="BH320" s="178">
        <f>IF(N320="sníž. přenesená",J320,0)</f>
        <v>0</v>
      </c>
      <c r="BI320" s="178">
        <f>IF(N320="nulová",J320,0)</f>
        <v>0</v>
      </c>
      <c r="BJ320" s="17" t="s">
        <v>84</v>
      </c>
      <c r="BK320" s="178">
        <f>ROUND(I320*H320,2)</f>
        <v>0</v>
      </c>
      <c r="BL320" s="17" t="s">
        <v>163</v>
      </c>
      <c r="BM320" s="177" t="s">
        <v>718</v>
      </c>
    </row>
    <row r="321" s="2" customFormat="1" ht="21.75" customHeight="1">
      <c r="A321" s="36"/>
      <c r="B321" s="164"/>
      <c r="C321" s="165" t="s">
        <v>732</v>
      </c>
      <c r="D321" s="165" t="s">
        <v>159</v>
      </c>
      <c r="E321" s="166" t="s">
        <v>1677</v>
      </c>
      <c r="F321" s="167" t="s">
        <v>1678</v>
      </c>
      <c r="G321" s="168" t="s">
        <v>247</v>
      </c>
      <c r="H321" s="169">
        <v>44</v>
      </c>
      <c r="I321" s="170"/>
      <c r="J321" s="171">
        <f>ROUND(I321*H321,2)</f>
        <v>0</v>
      </c>
      <c r="K321" s="172"/>
      <c r="L321" s="37"/>
      <c r="M321" s="173" t="s">
        <v>1</v>
      </c>
      <c r="N321" s="174" t="s">
        <v>42</v>
      </c>
      <c r="O321" s="75"/>
      <c r="P321" s="175">
        <f>O321*H321</f>
        <v>0</v>
      </c>
      <c r="Q321" s="175">
        <v>0</v>
      </c>
      <c r="R321" s="175">
        <f>Q321*H321</f>
        <v>0</v>
      </c>
      <c r="S321" s="175">
        <v>0</v>
      </c>
      <c r="T321" s="176">
        <f>S321*H321</f>
        <v>0</v>
      </c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R321" s="177" t="s">
        <v>163</v>
      </c>
      <c r="AT321" s="177" t="s">
        <v>159</v>
      </c>
      <c r="AU321" s="177" t="s">
        <v>84</v>
      </c>
      <c r="AY321" s="17" t="s">
        <v>158</v>
      </c>
      <c r="BE321" s="178">
        <f>IF(N321="základní",J321,0)</f>
        <v>0</v>
      </c>
      <c r="BF321" s="178">
        <f>IF(N321="snížená",J321,0)</f>
        <v>0</v>
      </c>
      <c r="BG321" s="178">
        <f>IF(N321="zákl. přenesená",J321,0)</f>
        <v>0</v>
      </c>
      <c r="BH321" s="178">
        <f>IF(N321="sníž. přenesená",J321,0)</f>
        <v>0</v>
      </c>
      <c r="BI321" s="178">
        <f>IF(N321="nulová",J321,0)</f>
        <v>0</v>
      </c>
      <c r="BJ321" s="17" t="s">
        <v>84</v>
      </c>
      <c r="BK321" s="178">
        <f>ROUND(I321*H321,2)</f>
        <v>0</v>
      </c>
      <c r="BL321" s="17" t="s">
        <v>163</v>
      </c>
      <c r="BM321" s="177" t="s">
        <v>722</v>
      </c>
    </row>
    <row r="322" s="2" customFormat="1" ht="21.75" customHeight="1">
      <c r="A322" s="36"/>
      <c r="B322" s="164"/>
      <c r="C322" s="165" t="s">
        <v>453</v>
      </c>
      <c r="D322" s="165" t="s">
        <v>159</v>
      </c>
      <c r="E322" s="166" t="s">
        <v>1679</v>
      </c>
      <c r="F322" s="167" t="s">
        <v>1680</v>
      </c>
      <c r="G322" s="168" t="s">
        <v>162</v>
      </c>
      <c r="H322" s="169">
        <v>3.0800000000000001</v>
      </c>
      <c r="I322" s="170"/>
      <c r="J322" s="171">
        <f>ROUND(I322*H322,2)</f>
        <v>0</v>
      </c>
      <c r="K322" s="172"/>
      <c r="L322" s="37"/>
      <c r="M322" s="173" t="s">
        <v>1</v>
      </c>
      <c r="N322" s="174" t="s">
        <v>42</v>
      </c>
      <c r="O322" s="75"/>
      <c r="P322" s="175">
        <f>O322*H322</f>
        <v>0</v>
      </c>
      <c r="Q322" s="175">
        <v>0</v>
      </c>
      <c r="R322" s="175">
        <f>Q322*H322</f>
        <v>0</v>
      </c>
      <c r="S322" s="175">
        <v>0</v>
      </c>
      <c r="T322" s="176">
        <f>S322*H322</f>
        <v>0</v>
      </c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R322" s="177" t="s">
        <v>163</v>
      </c>
      <c r="AT322" s="177" t="s">
        <v>159</v>
      </c>
      <c r="AU322" s="177" t="s">
        <v>84</v>
      </c>
      <c r="AY322" s="17" t="s">
        <v>158</v>
      </c>
      <c r="BE322" s="178">
        <f>IF(N322="základní",J322,0)</f>
        <v>0</v>
      </c>
      <c r="BF322" s="178">
        <f>IF(N322="snížená",J322,0)</f>
        <v>0</v>
      </c>
      <c r="BG322" s="178">
        <f>IF(N322="zákl. přenesená",J322,0)</f>
        <v>0</v>
      </c>
      <c r="BH322" s="178">
        <f>IF(N322="sníž. přenesená",J322,0)</f>
        <v>0</v>
      </c>
      <c r="BI322" s="178">
        <f>IF(N322="nulová",J322,0)</f>
        <v>0</v>
      </c>
      <c r="BJ322" s="17" t="s">
        <v>84</v>
      </c>
      <c r="BK322" s="178">
        <f>ROUND(I322*H322,2)</f>
        <v>0</v>
      </c>
      <c r="BL322" s="17" t="s">
        <v>163</v>
      </c>
      <c r="BM322" s="177" t="s">
        <v>726</v>
      </c>
    </row>
    <row r="323" s="12" customFormat="1">
      <c r="A323" s="12"/>
      <c r="B323" s="179"/>
      <c r="C323" s="12"/>
      <c r="D323" s="180" t="s">
        <v>164</v>
      </c>
      <c r="E323" s="181" t="s">
        <v>1</v>
      </c>
      <c r="F323" s="182" t="s">
        <v>1681</v>
      </c>
      <c r="G323" s="12"/>
      <c r="H323" s="183">
        <v>3.0799999999999996</v>
      </c>
      <c r="I323" s="184"/>
      <c r="J323" s="12"/>
      <c r="K323" s="12"/>
      <c r="L323" s="179"/>
      <c r="M323" s="185"/>
      <c r="N323" s="186"/>
      <c r="O323" s="186"/>
      <c r="P323" s="186"/>
      <c r="Q323" s="186"/>
      <c r="R323" s="186"/>
      <c r="S323" s="186"/>
      <c r="T323" s="187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T323" s="181" t="s">
        <v>164</v>
      </c>
      <c r="AU323" s="181" t="s">
        <v>84</v>
      </c>
      <c r="AV323" s="12" t="s">
        <v>86</v>
      </c>
      <c r="AW323" s="12" t="s">
        <v>34</v>
      </c>
      <c r="AX323" s="12" t="s">
        <v>77</v>
      </c>
      <c r="AY323" s="181" t="s">
        <v>158</v>
      </c>
    </row>
    <row r="324" s="13" customFormat="1">
      <c r="A324" s="13"/>
      <c r="B324" s="188"/>
      <c r="C324" s="13"/>
      <c r="D324" s="180" t="s">
        <v>164</v>
      </c>
      <c r="E324" s="189" t="s">
        <v>1</v>
      </c>
      <c r="F324" s="190" t="s">
        <v>166</v>
      </c>
      <c r="G324" s="13"/>
      <c r="H324" s="191">
        <v>3.0799999999999996</v>
      </c>
      <c r="I324" s="192"/>
      <c r="J324" s="13"/>
      <c r="K324" s="13"/>
      <c r="L324" s="188"/>
      <c r="M324" s="193"/>
      <c r="N324" s="194"/>
      <c r="O324" s="194"/>
      <c r="P324" s="194"/>
      <c r="Q324" s="194"/>
      <c r="R324" s="194"/>
      <c r="S324" s="194"/>
      <c r="T324" s="195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189" t="s">
        <v>164</v>
      </c>
      <c r="AU324" s="189" t="s">
        <v>84</v>
      </c>
      <c r="AV324" s="13" t="s">
        <v>163</v>
      </c>
      <c r="AW324" s="13" t="s">
        <v>34</v>
      </c>
      <c r="AX324" s="13" t="s">
        <v>84</v>
      </c>
      <c r="AY324" s="189" t="s">
        <v>158</v>
      </c>
    </row>
    <row r="325" s="2" customFormat="1" ht="24.15" customHeight="1">
      <c r="A325" s="36"/>
      <c r="B325" s="164"/>
      <c r="C325" s="165" t="s">
        <v>742</v>
      </c>
      <c r="D325" s="165" t="s">
        <v>159</v>
      </c>
      <c r="E325" s="166" t="s">
        <v>197</v>
      </c>
      <c r="F325" s="167" t="s">
        <v>198</v>
      </c>
      <c r="G325" s="168" t="s">
        <v>162</v>
      </c>
      <c r="H325" s="169">
        <v>3.0800000000000001</v>
      </c>
      <c r="I325" s="170"/>
      <c r="J325" s="171">
        <f>ROUND(I325*H325,2)</f>
        <v>0</v>
      </c>
      <c r="K325" s="172"/>
      <c r="L325" s="37"/>
      <c r="M325" s="173" t="s">
        <v>1</v>
      </c>
      <c r="N325" s="174" t="s">
        <v>42</v>
      </c>
      <c r="O325" s="75"/>
      <c r="P325" s="175">
        <f>O325*H325</f>
        <v>0</v>
      </c>
      <c r="Q325" s="175">
        <v>0</v>
      </c>
      <c r="R325" s="175">
        <f>Q325*H325</f>
        <v>0</v>
      </c>
      <c r="S325" s="175">
        <v>0</v>
      </c>
      <c r="T325" s="176">
        <f>S325*H325</f>
        <v>0</v>
      </c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R325" s="177" t="s">
        <v>163</v>
      </c>
      <c r="AT325" s="177" t="s">
        <v>159</v>
      </c>
      <c r="AU325" s="177" t="s">
        <v>84</v>
      </c>
      <c r="AY325" s="17" t="s">
        <v>158</v>
      </c>
      <c r="BE325" s="178">
        <f>IF(N325="základní",J325,0)</f>
        <v>0</v>
      </c>
      <c r="BF325" s="178">
        <f>IF(N325="snížená",J325,0)</f>
        <v>0</v>
      </c>
      <c r="BG325" s="178">
        <f>IF(N325="zákl. přenesená",J325,0)</f>
        <v>0</v>
      </c>
      <c r="BH325" s="178">
        <f>IF(N325="sníž. přenesená",J325,0)</f>
        <v>0</v>
      </c>
      <c r="BI325" s="178">
        <f>IF(N325="nulová",J325,0)</f>
        <v>0</v>
      </c>
      <c r="BJ325" s="17" t="s">
        <v>84</v>
      </c>
      <c r="BK325" s="178">
        <f>ROUND(I325*H325,2)</f>
        <v>0</v>
      </c>
      <c r="BL325" s="17" t="s">
        <v>163</v>
      </c>
      <c r="BM325" s="177" t="s">
        <v>730</v>
      </c>
    </row>
    <row r="326" s="12" customFormat="1">
      <c r="A326" s="12"/>
      <c r="B326" s="179"/>
      <c r="C326" s="12"/>
      <c r="D326" s="180" t="s">
        <v>164</v>
      </c>
      <c r="E326" s="181" t="s">
        <v>1</v>
      </c>
      <c r="F326" s="182" t="s">
        <v>1682</v>
      </c>
      <c r="G326" s="12"/>
      <c r="H326" s="183">
        <v>3.0800000000000001</v>
      </c>
      <c r="I326" s="184"/>
      <c r="J326" s="12"/>
      <c r="K326" s="12"/>
      <c r="L326" s="179"/>
      <c r="M326" s="185"/>
      <c r="N326" s="186"/>
      <c r="O326" s="186"/>
      <c r="P326" s="186"/>
      <c r="Q326" s="186"/>
      <c r="R326" s="186"/>
      <c r="S326" s="186"/>
      <c r="T326" s="187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T326" s="181" t="s">
        <v>164</v>
      </c>
      <c r="AU326" s="181" t="s">
        <v>84</v>
      </c>
      <c r="AV326" s="12" t="s">
        <v>86</v>
      </c>
      <c r="AW326" s="12" t="s">
        <v>34</v>
      </c>
      <c r="AX326" s="12" t="s">
        <v>77</v>
      </c>
      <c r="AY326" s="181" t="s">
        <v>158</v>
      </c>
    </row>
    <row r="327" s="13" customFormat="1">
      <c r="A327" s="13"/>
      <c r="B327" s="188"/>
      <c r="C327" s="13"/>
      <c r="D327" s="180" t="s">
        <v>164</v>
      </c>
      <c r="E327" s="189" t="s">
        <v>1</v>
      </c>
      <c r="F327" s="190" t="s">
        <v>166</v>
      </c>
      <c r="G327" s="13"/>
      <c r="H327" s="191">
        <v>3.0800000000000001</v>
      </c>
      <c r="I327" s="192"/>
      <c r="J327" s="13"/>
      <c r="K327" s="13"/>
      <c r="L327" s="188"/>
      <c r="M327" s="193"/>
      <c r="N327" s="194"/>
      <c r="O327" s="194"/>
      <c r="P327" s="194"/>
      <c r="Q327" s="194"/>
      <c r="R327" s="194"/>
      <c r="S327" s="194"/>
      <c r="T327" s="19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189" t="s">
        <v>164</v>
      </c>
      <c r="AU327" s="189" t="s">
        <v>84</v>
      </c>
      <c r="AV327" s="13" t="s">
        <v>163</v>
      </c>
      <c r="AW327" s="13" t="s">
        <v>34</v>
      </c>
      <c r="AX327" s="13" t="s">
        <v>84</v>
      </c>
      <c r="AY327" s="189" t="s">
        <v>158</v>
      </c>
    </row>
    <row r="328" s="11" customFormat="1" ht="25.92" customHeight="1">
      <c r="A328" s="11"/>
      <c r="B328" s="153"/>
      <c r="C328" s="11"/>
      <c r="D328" s="154" t="s">
        <v>76</v>
      </c>
      <c r="E328" s="155" t="s">
        <v>866</v>
      </c>
      <c r="F328" s="155" t="s">
        <v>1</v>
      </c>
      <c r="G328" s="11"/>
      <c r="H328" s="11"/>
      <c r="I328" s="156"/>
      <c r="J328" s="157">
        <f>BK328</f>
        <v>0</v>
      </c>
      <c r="K328" s="11"/>
      <c r="L328" s="153"/>
      <c r="M328" s="213"/>
      <c r="N328" s="214"/>
      <c r="O328" s="214"/>
      <c r="P328" s="215">
        <v>0</v>
      </c>
      <c r="Q328" s="214"/>
      <c r="R328" s="215">
        <v>0</v>
      </c>
      <c r="S328" s="214"/>
      <c r="T328" s="216">
        <v>0</v>
      </c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R328" s="154" t="s">
        <v>84</v>
      </c>
      <c r="AT328" s="162" t="s">
        <v>76</v>
      </c>
      <c r="AU328" s="162" t="s">
        <v>77</v>
      </c>
      <c r="AY328" s="154" t="s">
        <v>158</v>
      </c>
      <c r="BK328" s="163">
        <v>0</v>
      </c>
    </row>
    <row r="329" s="2" customFormat="1" ht="6.96" customHeight="1">
      <c r="A329" s="36"/>
      <c r="B329" s="58"/>
      <c r="C329" s="59"/>
      <c r="D329" s="59"/>
      <c r="E329" s="59"/>
      <c r="F329" s="59"/>
      <c r="G329" s="59"/>
      <c r="H329" s="59"/>
      <c r="I329" s="59"/>
      <c r="J329" s="59"/>
      <c r="K329" s="59"/>
      <c r="L329" s="37"/>
      <c r="M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</row>
  </sheetData>
  <autoFilter ref="C119:K328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105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="1" customFormat="1" ht="24.96" customHeight="1">
      <c r="B4" s="20"/>
      <c r="D4" s="21" t="s">
        <v>111</v>
      </c>
      <c r="L4" s="20"/>
      <c r="M4" s="118" t="s">
        <v>10</v>
      </c>
      <c r="AT4" s="17" t="s">
        <v>3</v>
      </c>
    </row>
    <row r="5" s="1" customFormat="1" ht="6.96" customHeight="1">
      <c r="B5" s="20"/>
      <c r="L5" s="20"/>
    </row>
    <row r="6" s="1" customFormat="1" ht="12" customHeight="1">
      <c r="B6" s="20"/>
      <c r="D6" s="30" t="s">
        <v>16</v>
      </c>
      <c r="L6" s="20"/>
    </row>
    <row r="7" s="1" customFormat="1" ht="16.5" customHeight="1">
      <c r="B7" s="20"/>
      <c r="E7" s="119" t="str">
        <f>'Rekapitulace stavby'!K6</f>
        <v>Dětská skupina, p.č.st 24/1 a p.č. 39/6 v k.ú. Nišovice</v>
      </c>
      <c r="F7" s="30"/>
      <c r="G7" s="30"/>
      <c r="H7" s="30"/>
      <c r="L7" s="20"/>
    </row>
    <row r="8" s="2" customFormat="1" ht="12" customHeight="1">
      <c r="A8" s="36"/>
      <c r="B8" s="37"/>
      <c r="C8" s="36"/>
      <c r="D8" s="30" t="s">
        <v>112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1683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30" t="s">
        <v>18</v>
      </c>
      <c r="E11" s="36"/>
      <c r="F11" s="25" t="s">
        <v>1</v>
      </c>
      <c r="G11" s="36"/>
      <c r="H11" s="36"/>
      <c r="I11" s="30" t="s">
        <v>19</v>
      </c>
      <c r="J11" s="25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20</v>
      </c>
      <c r="E12" s="36"/>
      <c r="F12" s="25" t="s">
        <v>33</v>
      </c>
      <c r="G12" s="36"/>
      <c r="H12" s="36"/>
      <c r="I12" s="30" t="s">
        <v>22</v>
      </c>
      <c r="J12" s="67" t="str">
        <f>'Rekapitulace stavby'!AN8</f>
        <v>5. 3. 2025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24</v>
      </c>
      <c r="E14" s="36"/>
      <c r="F14" s="36"/>
      <c r="G14" s="36"/>
      <c r="H14" s="36"/>
      <c r="I14" s="30" t="s">
        <v>25</v>
      </c>
      <c r="J14" s="25" t="str">
        <f>IF('Rekapitulace stavby'!AN10="","",'Rekapitulace stavby'!AN10)</f>
        <v/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5" t="str">
        <f>IF('Rekapitulace stavby'!E11="","",'Rekapitulace stavby'!E11)</f>
        <v>Obec Nišovice</v>
      </c>
      <c r="F15" s="36"/>
      <c r="G15" s="36"/>
      <c r="H15" s="36"/>
      <c r="I15" s="30" t="s">
        <v>27</v>
      </c>
      <c r="J15" s="25" t="str">
        <f>IF('Rekapitulace stavby'!AN11="","",'Rekapitulace stavby'!AN11)</f>
        <v/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30" t="s">
        <v>28</v>
      </c>
      <c r="E17" s="36"/>
      <c r="F17" s="36"/>
      <c r="G17" s="36"/>
      <c r="H17" s="36"/>
      <c r="I17" s="30" t="s">
        <v>25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30" t="s">
        <v>27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30" t="s">
        <v>30</v>
      </c>
      <c r="E20" s="36"/>
      <c r="F20" s="36"/>
      <c r="G20" s="36"/>
      <c r="H20" s="36"/>
      <c r="I20" s="30" t="s">
        <v>25</v>
      </c>
      <c r="J20" s="25" t="str">
        <f>IF('Rekapitulace stavby'!AN16="","",'Rekapitulace stavby'!AN16)</f>
        <v/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5" t="str">
        <f>IF('Rekapitulace stavby'!E17="","",'Rekapitulace stavby'!E17)</f>
        <v>Ing. Pavel Drobil</v>
      </c>
      <c r="F21" s="36"/>
      <c r="G21" s="36"/>
      <c r="H21" s="36"/>
      <c r="I21" s="30" t="s">
        <v>27</v>
      </c>
      <c r="J21" s="25" t="str">
        <f>IF('Rekapitulace stavby'!AN17="","",'Rekapitulace stavby'!AN17)</f>
        <v/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30" t="s">
        <v>32</v>
      </c>
      <c r="E23" s="36"/>
      <c r="F23" s="36"/>
      <c r="G23" s="36"/>
      <c r="H23" s="36"/>
      <c r="I23" s="30" t="s">
        <v>25</v>
      </c>
      <c r="J23" s="25" t="str">
        <f>IF('Rekapitulace stavby'!AN19="","",'Rekapitulace stavby'!AN19)</f>
        <v/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5" t="str">
        <f>IF('Rekapitulace stavby'!E20="","",'Rekapitulace stavby'!E20)</f>
        <v xml:space="preserve"> </v>
      </c>
      <c r="F24" s="36"/>
      <c r="G24" s="36"/>
      <c r="H24" s="36"/>
      <c r="I24" s="30" t="s">
        <v>27</v>
      </c>
      <c r="J24" s="25" t="str">
        <f>IF('Rekapitulace stavby'!AN20="","",'Rekapitulace stavby'!AN20)</f>
        <v/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30" t="s">
        <v>35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20"/>
      <c r="B27" s="121"/>
      <c r="C27" s="120"/>
      <c r="D27" s="120"/>
      <c r="E27" s="34" t="s">
        <v>1</v>
      </c>
      <c r="F27" s="34"/>
      <c r="G27" s="34"/>
      <c r="H27" s="34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37"/>
      <c r="C30" s="36"/>
      <c r="D30" s="123" t="s">
        <v>37</v>
      </c>
      <c r="E30" s="36"/>
      <c r="F30" s="36"/>
      <c r="G30" s="36"/>
      <c r="H30" s="36"/>
      <c r="I30" s="36"/>
      <c r="J30" s="94">
        <f>ROUND(J125,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8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6"/>
      <c r="F32" s="41" t="s">
        <v>39</v>
      </c>
      <c r="G32" s="36"/>
      <c r="H32" s="36"/>
      <c r="I32" s="41" t="s">
        <v>38</v>
      </c>
      <c r="J32" s="41" t="s">
        <v>40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124" t="s">
        <v>41</v>
      </c>
      <c r="E33" s="30" t="s">
        <v>42</v>
      </c>
      <c r="F33" s="125">
        <f>ROUND((SUM(BE125:BE246)),  2)</f>
        <v>0</v>
      </c>
      <c r="G33" s="36"/>
      <c r="H33" s="36"/>
      <c r="I33" s="126">
        <v>0.20999999999999999</v>
      </c>
      <c r="J33" s="125">
        <f>ROUND(((SUM(BE125:BE246))*I33),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0" t="s">
        <v>43</v>
      </c>
      <c r="F34" s="125">
        <f>ROUND((SUM(BF125:BF246)),  2)</f>
        <v>0</v>
      </c>
      <c r="G34" s="36"/>
      <c r="H34" s="36"/>
      <c r="I34" s="126">
        <v>0.12</v>
      </c>
      <c r="J34" s="125">
        <f>ROUND(((SUM(BF125:BF246))*I34),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44</v>
      </c>
      <c r="F35" s="125">
        <f>ROUND((SUM(BG125:BG246)),  2)</f>
        <v>0</v>
      </c>
      <c r="G35" s="36"/>
      <c r="H35" s="36"/>
      <c r="I35" s="126">
        <v>0.20999999999999999</v>
      </c>
      <c r="J35" s="125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45</v>
      </c>
      <c r="F36" s="125">
        <f>ROUND((SUM(BH125:BH246)),  2)</f>
        <v>0</v>
      </c>
      <c r="G36" s="36"/>
      <c r="H36" s="36"/>
      <c r="I36" s="126">
        <v>0.12</v>
      </c>
      <c r="J36" s="125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46</v>
      </c>
      <c r="F37" s="125">
        <f>ROUND((SUM(BI125:BI246)),  2)</f>
        <v>0</v>
      </c>
      <c r="G37" s="36"/>
      <c r="H37" s="36"/>
      <c r="I37" s="126">
        <v>0</v>
      </c>
      <c r="J37" s="125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37"/>
      <c r="C39" s="127"/>
      <c r="D39" s="128" t="s">
        <v>47</v>
      </c>
      <c r="E39" s="79"/>
      <c r="F39" s="79"/>
      <c r="G39" s="129" t="s">
        <v>48</v>
      </c>
      <c r="H39" s="130" t="s">
        <v>49</v>
      </c>
      <c r="I39" s="79"/>
      <c r="J39" s="131">
        <f>SUM(J30:J37)</f>
        <v>0</v>
      </c>
      <c r="K39" s="132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53"/>
      <c r="D50" s="54" t="s">
        <v>50</v>
      </c>
      <c r="E50" s="55"/>
      <c r="F50" s="55"/>
      <c r="G50" s="54" t="s">
        <v>51</v>
      </c>
      <c r="H50" s="55"/>
      <c r="I50" s="55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52</v>
      </c>
      <c r="E61" s="39"/>
      <c r="F61" s="133" t="s">
        <v>53</v>
      </c>
      <c r="G61" s="56" t="s">
        <v>52</v>
      </c>
      <c r="H61" s="39"/>
      <c r="I61" s="39"/>
      <c r="J61" s="134" t="s">
        <v>53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54</v>
      </c>
      <c r="E65" s="57"/>
      <c r="F65" s="57"/>
      <c r="G65" s="54" t="s">
        <v>55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52</v>
      </c>
      <c r="E76" s="39"/>
      <c r="F76" s="133" t="s">
        <v>53</v>
      </c>
      <c r="G76" s="56" t="s">
        <v>52</v>
      </c>
      <c r="H76" s="39"/>
      <c r="I76" s="39"/>
      <c r="J76" s="134" t="s">
        <v>53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114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19" t="str">
        <f>E7</f>
        <v>Dětská skupina, p.č.st 24/1 a p.č. 39/6 v k.ú. Nišovice</v>
      </c>
      <c r="F85" s="30"/>
      <c r="G85" s="30"/>
      <c r="H85" s="30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112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DS_Nisovice_demolice - DS_Nisovice_demolice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6"/>
      <c r="E89" s="36"/>
      <c r="F89" s="25" t="str">
        <f>F12</f>
        <v xml:space="preserve"> </v>
      </c>
      <c r="G89" s="36"/>
      <c r="H89" s="36"/>
      <c r="I89" s="30" t="s">
        <v>22</v>
      </c>
      <c r="J89" s="67" t="str">
        <f>IF(J12="","",J12)</f>
        <v>5. 3. 2025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6"/>
      <c r="E91" s="36"/>
      <c r="F91" s="25" t="str">
        <f>E15</f>
        <v>Obec Nišovice</v>
      </c>
      <c r="G91" s="36"/>
      <c r="H91" s="36"/>
      <c r="I91" s="30" t="s">
        <v>30</v>
      </c>
      <c r="J91" s="34" t="str">
        <f>E21</f>
        <v>Ing. Pavel Drobil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28</v>
      </c>
      <c r="D92" s="36"/>
      <c r="E92" s="36"/>
      <c r="F92" s="25" t="str">
        <f>IF(E18="","",E18)</f>
        <v>Vyplň údaj</v>
      </c>
      <c r="G92" s="36"/>
      <c r="H92" s="36"/>
      <c r="I92" s="30" t="s">
        <v>32</v>
      </c>
      <c r="J92" s="34" t="str">
        <f>E24</f>
        <v xml:space="preserve"> 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35" t="s">
        <v>115</v>
      </c>
      <c r="D94" s="127"/>
      <c r="E94" s="127"/>
      <c r="F94" s="127"/>
      <c r="G94" s="127"/>
      <c r="H94" s="127"/>
      <c r="I94" s="127"/>
      <c r="J94" s="136" t="s">
        <v>116</v>
      </c>
      <c r="K94" s="127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37" t="s">
        <v>117</v>
      </c>
      <c r="D96" s="36"/>
      <c r="E96" s="36"/>
      <c r="F96" s="36"/>
      <c r="G96" s="36"/>
      <c r="H96" s="36"/>
      <c r="I96" s="36"/>
      <c r="J96" s="94">
        <f>J125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7" t="s">
        <v>118</v>
      </c>
    </row>
    <row r="97" s="9" customFormat="1" ht="24.96" customHeight="1">
      <c r="A97" s="9"/>
      <c r="B97" s="138"/>
      <c r="C97" s="9"/>
      <c r="D97" s="139" t="s">
        <v>119</v>
      </c>
      <c r="E97" s="140"/>
      <c r="F97" s="140"/>
      <c r="G97" s="140"/>
      <c r="H97" s="140"/>
      <c r="I97" s="140"/>
      <c r="J97" s="141">
        <f>J126</f>
        <v>0</v>
      </c>
      <c r="K97" s="9"/>
      <c r="L97" s="13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38"/>
      <c r="C98" s="9"/>
      <c r="D98" s="139" t="s">
        <v>1033</v>
      </c>
      <c r="E98" s="140"/>
      <c r="F98" s="140"/>
      <c r="G98" s="140"/>
      <c r="H98" s="140"/>
      <c r="I98" s="140"/>
      <c r="J98" s="141">
        <f>J129</f>
        <v>0</v>
      </c>
      <c r="K98" s="9"/>
      <c r="L98" s="138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38"/>
      <c r="C99" s="9"/>
      <c r="D99" s="139" t="s">
        <v>1684</v>
      </c>
      <c r="E99" s="140"/>
      <c r="F99" s="140"/>
      <c r="G99" s="140"/>
      <c r="H99" s="140"/>
      <c r="I99" s="140"/>
      <c r="J99" s="141">
        <f>J132</f>
        <v>0</v>
      </c>
      <c r="K99" s="9"/>
      <c r="L99" s="13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38"/>
      <c r="C100" s="9"/>
      <c r="D100" s="139" t="s">
        <v>132</v>
      </c>
      <c r="E100" s="140"/>
      <c r="F100" s="140"/>
      <c r="G100" s="140"/>
      <c r="H100" s="140"/>
      <c r="I100" s="140"/>
      <c r="J100" s="141">
        <f>J206</f>
        <v>0</v>
      </c>
      <c r="K100" s="9"/>
      <c r="L100" s="138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38"/>
      <c r="C101" s="9"/>
      <c r="D101" s="139" t="s">
        <v>134</v>
      </c>
      <c r="E101" s="140"/>
      <c r="F101" s="140"/>
      <c r="G101" s="140"/>
      <c r="H101" s="140"/>
      <c r="I101" s="140"/>
      <c r="J101" s="141">
        <f>J217</f>
        <v>0</v>
      </c>
      <c r="K101" s="9"/>
      <c r="L101" s="138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38"/>
      <c r="C102" s="9"/>
      <c r="D102" s="139" t="s">
        <v>1685</v>
      </c>
      <c r="E102" s="140"/>
      <c r="F102" s="140"/>
      <c r="G102" s="140"/>
      <c r="H102" s="140"/>
      <c r="I102" s="140"/>
      <c r="J102" s="141">
        <f>J225</f>
        <v>0</v>
      </c>
      <c r="K102" s="9"/>
      <c r="L102" s="138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38"/>
      <c r="C103" s="9"/>
      <c r="D103" s="139" t="s">
        <v>1686</v>
      </c>
      <c r="E103" s="140"/>
      <c r="F103" s="140"/>
      <c r="G103" s="140"/>
      <c r="H103" s="140"/>
      <c r="I103" s="140"/>
      <c r="J103" s="141">
        <f>J235</f>
        <v>0</v>
      </c>
      <c r="K103" s="9"/>
      <c r="L103" s="138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38"/>
      <c r="C104" s="9"/>
      <c r="D104" s="139" t="s">
        <v>1687</v>
      </c>
      <c r="E104" s="140"/>
      <c r="F104" s="140"/>
      <c r="G104" s="140"/>
      <c r="H104" s="140"/>
      <c r="I104" s="140"/>
      <c r="J104" s="141">
        <f>J237</f>
        <v>0</v>
      </c>
      <c r="K104" s="9"/>
      <c r="L104" s="138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38"/>
      <c r="C105" s="9"/>
      <c r="D105" s="139" t="s">
        <v>1037</v>
      </c>
      <c r="E105" s="140"/>
      <c r="F105" s="140"/>
      <c r="G105" s="140"/>
      <c r="H105" s="140"/>
      <c r="I105" s="140"/>
      <c r="J105" s="141">
        <f>J246</f>
        <v>0</v>
      </c>
      <c r="K105" s="9"/>
      <c r="L105" s="138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6"/>
      <c r="B106" s="37"/>
      <c r="C106" s="36"/>
      <c r="D106" s="36"/>
      <c r="E106" s="36"/>
      <c r="F106" s="36"/>
      <c r="G106" s="36"/>
      <c r="H106" s="36"/>
      <c r="I106" s="36"/>
      <c r="J106" s="36"/>
      <c r="K106" s="36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6.96" customHeight="1">
      <c r="A107" s="36"/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11" s="2" customFormat="1" ht="6.96" customHeight="1">
      <c r="A111" s="36"/>
      <c r="B111" s="60"/>
      <c r="C111" s="61"/>
      <c r="D111" s="61"/>
      <c r="E111" s="61"/>
      <c r="F111" s="61"/>
      <c r="G111" s="61"/>
      <c r="H111" s="61"/>
      <c r="I111" s="61"/>
      <c r="J111" s="61"/>
      <c r="K111" s="61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24.96" customHeight="1">
      <c r="A112" s="36"/>
      <c r="B112" s="37"/>
      <c r="C112" s="21" t="s">
        <v>144</v>
      </c>
      <c r="D112" s="36"/>
      <c r="E112" s="36"/>
      <c r="F112" s="36"/>
      <c r="G112" s="36"/>
      <c r="H112" s="36"/>
      <c r="I112" s="36"/>
      <c r="J112" s="36"/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6"/>
      <c r="D113" s="36"/>
      <c r="E113" s="36"/>
      <c r="F113" s="36"/>
      <c r="G113" s="36"/>
      <c r="H113" s="36"/>
      <c r="I113" s="36"/>
      <c r="J113" s="36"/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16</v>
      </c>
      <c r="D114" s="36"/>
      <c r="E114" s="36"/>
      <c r="F114" s="36"/>
      <c r="G114" s="36"/>
      <c r="H114" s="36"/>
      <c r="I114" s="36"/>
      <c r="J114" s="36"/>
      <c r="K114" s="36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6.5" customHeight="1">
      <c r="A115" s="36"/>
      <c r="B115" s="37"/>
      <c r="C115" s="36"/>
      <c r="D115" s="36"/>
      <c r="E115" s="119" t="str">
        <f>E7</f>
        <v>Dětská skupina, p.č.st 24/1 a p.č. 39/6 v k.ú. Nišovice</v>
      </c>
      <c r="F115" s="30"/>
      <c r="G115" s="30"/>
      <c r="H115" s="30"/>
      <c r="I115" s="36"/>
      <c r="J115" s="36"/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112</v>
      </c>
      <c r="D116" s="36"/>
      <c r="E116" s="36"/>
      <c r="F116" s="36"/>
      <c r="G116" s="36"/>
      <c r="H116" s="36"/>
      <c r="I116" s="36"/>
      <c r="J116" s="36"/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6.5" customHeight="1">
      <c r="A117" s="36"/>
      <c r="B117" s="37"/>
      <c r="C117" s="36"/>
      <c r="D117" s="36"/>
      <c r="E117" s="65" t="str">
        <f>E9</f>
        <v>DS_Nisovice_demolice - DS_Nisovice_demolice</v>
      </c>
      <c r="F117" s="36"/>
      <c r="G117" s="36"/>
      <c r="H117" s="36"/>
      <c r="I117" s="36"/>
      <c r="J117" s="36"/>
      <c r="K117" s="36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6"/>
      <c r="D118" s="36"/>
      <c r="E118" s="36"/>
      <c r="F118" s="36"/>
      <c r="G118" s="36"/>
      <c r="H118" s="36"/>
      <c r="I118" s="36"/>
      <c r="J118" s="36"/>
      <c r="K118" s="36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20</v>
      </c>
      <c r="D119" s="36"/>
      <c r="E119" s="36"/>
      <c r="F119" s="25" t="str">
        <f>F12</f>
        <v xml:space="preserve"> </v>
      </c>
      <c r="G119" s="36"/>
      <c r="H119" s="36"/>
      <c r="I119" s="30" t="s">
        <v>22</v>
      </c>
      <c r="J119" s="67" t="str">
        <f>IF(J12="","",J12)</f>
        <v>5. 3. 2025</v>
      </c>
      <c r="K119" s="36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6.96" customHeight="1">
      <c r="A120" s="36"/>
      <c r="B120" s="37"/>
      <c r="C120" s="36"/>
      <c r="D120" s="36"/>
      <c r="E120" s="36"/>
      <c r="F120" s="36"/>
      <c r="G120" s="36"/>
      <c r="H120" s="36"/>
      <c r="I120" s="36"/>
      <c r="J120" s="36"/>
      <c r="K120" s="36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5.15" customHeight="1">
      <c r="A121" s="36"/>
      <c r="B121" s="37"/>
      <c r="C121" s="30" t="s">
        <v>24</v>
      </c>
      <c r="D121" s="36"/>
      <c r="E121" s="36"/>
      <c r="F121" s="25" t="str">
        <f>E15</f>
        <v>Obec Nišovice</v>
      </c>
      <c r="G121" s="36"/>
      <c r="H121" s="36"/>
      <c r="I121" s="30" t="s">
        <v>30</v>
      </c>
      <c r="J121" s="34" t="str">
        <f>E21</f>
        <v>Ing. Pavel Drobil</v>
      </c>
      <c r="K121" s="36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5.15" customHeight="1">
      <c r="A122" s="36"/>
      <c r="B122" s="37"/>
      <c r="C122" s="30" t="s">
        <v>28</v>
      </c>
      <c r="D122" s="36"/>
      <c r="E122" s="36"/>
      <c r="F122" s="25" t="str">
        <f>IF(E18="","",E18)</f>
        <v>Vyplň údaj</v>
      </c>
      <c r="G122" s="36"/>
      <c r="H122" s="36"/>
      <c r="I122" s="30" t="s">
        <v>32</v>
      </c>
      <c r="J122" s="34" t="str">
        <f>E24</f>
        <v xml:space="preserve"> </v>
      </c>
      <c r="K122" s="36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0.32" customHeight="1">
      <c r="A123" s="36"/>
      <c r="B123" s="37"/>
      <c r="C123" s="36"/>
      <c r="D123" s="36"/>
      <c r="E123" s="36"/>
      <c r="F123" s="36"/>
      <c r="G123" s="36"/>
      <c r="H123" s="36"/>
      <c r="I123" s="36"/>
      <c r="J123" s="36"/>
      <c r="K123" s="36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10" customFormat="1" ht="29.28" customHeight="1">
      <c r="A124" s="142"/>
      <c r="B124" s="143"/>
      <c r="C124" s="144" t="s">
        <v>145</v>
      </c>
      <c r="D124" s="145" t="s">
        <v>62</v>
      </c>
      <c r="E124" s="145" t="s">
        <v>58</v>
      </c>
      <c r="F124" s="145" t="s">
        <v>59</v>
      </c>
      <c r="G124" s="145" t="s">
        <v>146</v>
      </c>
      <c r="H124" s="145" t="s">
        <v>147</v>
      </c>
      <c r="I124" s="145" t="s">
        <v>148</v>
      </c>
      <c r="J124" s="146" t="s">
        <v>116</v>
      </c>
      <c r="K124" s="147" t="s">
        <v>149</v>
      </c>
      <c r="L124" s="148"/>
      <c r="M124" s="84" t="s">
        <v>1</v>
      </c>
      <c r="N124" s="85" t="s">
        <v>41</v>
      </c>
      <c r="O124" s="85" t="s">
        <v>150</v>
      </c>
      <c r="P124" s="85" t="s">
        <v>151</v>
      </c>
      <c r="Q124" s="85" t="s">
        <v>152</v>
      </c>
      <c r="R124" s="85" t="s">
        <v>153</v>
      </c>
      <c r="S124" s="85" t="s">
        <v>154</v>
      </c>
      <c r="T124" s="86" t="s">
        <v>155</v>
      </c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</row>
    <row r="125" s="2" customFormat="1" ht="22.8" customHeight="1">
      <c r="A125" s="36"/>
      <c r="B125" s="37"/>
      <c r="C125" s="91" t="s">
        <v>156</v>
      </c>
      <c r="D125" s="36"/>
      <c r="E125" s="36"/>
      <c r="F125" s="36"/>
      <c r="G125" s="36"/>
      <c r="H125" s="36"/>
      <c r="I125" s="36"/>
      <c r="J125" s="149">
        <f>BK125</f>
        <v>0</v>
      </c>
      <c r="K125" s="36"/>
      <c r="L125" s="37"/>
      <c r="M125" s="87"/>
      <c r="N125" s="71"/>
      <c r="O125" s="88"/>
      <c r="P125" s="150">
        <f>P126+P129+P132+P206+P217+P225+P235+P237+P246</f>
        <v>0</v>
      </c>
      <c r="Q125" s="88"/>
      <c r="R125" s="150">
        <f>R126+R129+R132+R206+R217+R225+R235+R237+R246</f>
        <v>0</v>
      </c>
      <c r="S125" s="88"/>
      <c r="T125" s="151">
        <f>T126+T129+T132+T206+T217+T225+T235+T237+T246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7" t="s">
        <v>76</v>
      </c>
      <c r="AU125" s="17" t="s">
        <v>118</v>
      </c>
      <c r="BK125" s="152">
        <f>BK126+BK129+BK132+BK206+BK217+BK225+BK235+BK237+BK246</f>
        <v>0</v>
      </c>
    </row>
    <row r="126" s="11" customFormat="1" ht="25.92" customHeight="1">
      <c r="A126" s="11"/>
      <c r="B126" s="153"/>
      <c r="C126" s="11"/>
      <c r="D126" s="154" t="s">
        <v>76</v>
      </c>
      <c r="E126" s="155" t="s">
        <v>84</v>
      </c>
      <c r="F126" s="155" t="s">
        <v>157</v>
      </c>
      <c r="G126" s="11"/>
      <c r="H126" s="11"/>
      <c r="I126" s="156"/>
      <c r="J126" s="157">
        <f>BK126</f>
        <v>0</v>
      </c>
      <c r="K126" s="11"/>
      <c r="L126" s="153"/>
      <c r="M126" s="158"/>
      <c r="N126" s="159"/>
      <c r="O126" s="159"/>
      <c r="P126" s="160">
        <f>SUM(P127:P128)</f>
        <v>0</v>
      </c>
      <c r="Q126" s="159"/>
      <c r="R126" s="160">
        <f>SUM(R127:R128)</f>
        <v>0</v>
      </c>
      <c r="S126" s="159"/>
      <c r="T126" s="161">
        <f>SUM(T127:T128)</f>
        <v>0</v>
      </c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R126" s="154" t="s">
        <v>84</v>
      </c>
      <c r="AT126" s="162" t="s">
        <v>76</v>
      </c>
      <c r="AU126" s="162" t="s">
        <v>77</v>
      </c>
      <c r="AY126" s="154" t="s">
        <v>158</v>
      </c>
      <c r="BK126" s="163">
        <f>SUM(BK127:BK128)</f>
        <v>0</v>
      </c>
    </row>
    <row r="127" s="2" customFormat="1" ht="21.75" customHeight="1">
      <c r="A127" s="36"/>
      <c r="B127" s="164"/>
      <c r="C127" s="165" t="s">
        <v>84</v>
      </c>
      <c r="D127" s="165" t="s">
        <v>159</v>
      </c>
      <c r="E127" s="166" t="s">
        <v>1688</v>
      </c>
      <c r="F127" s="167" t="s">
        <v>1689</v>
      </c>
      <c r="G127" s="168" t="s">
        <v>203</v>
      </c>
      <c r="H127" s="169">
        <v>30</v>
      </c>
      <c r="I127" s="170"/>
      <c r="J127" s="171">
        <f>ROUND(I127*H127,2)</f>
        <v>0</v>
      </c>
      <c r="K127" s="172"/>
      <c r="L127" s="37"/>
      <c r="M127" s="173" t="s">
        <v>1</v>
      </c>
      <c r="N127" s="174" t="s">
        <v>42</v>
      </c>
      <c r="O127" s="75"/>
      <c r="P127" s="175">
        <f>O127*H127</f>
        <v>0</v>
      </c>
      <c r="Q127" s="175">
        <v>0</v>
      </c>
      <c r="R127" s="175">
        <f>Q127*H127</f>
        <v>0</v>
      </c>
      <c r="S127" s="175">
        <v>0</v>
      </c>
      <c r="T127" s="176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77" t="s">
        <v>163</v>
      </c>
      <c r="AT127" s="177" t="s">
        <v>159</v>
      </c>
      <c r="AU127" s="177" t="s">
        <v>84</v>
      </c>
      <c r="AY127" s="17" t="s">
        <v>158</v>
      </c>
      <c r="BE127" s="178">
        <f>IF(N127="základní",J127,0)</f>
        <v>0</v>
      </c>
      <c r="BF127" s="178">
        <f>IF(N127="snížená",J127,0)</f>
        <v>0</v>
      </c>
      <c r="BG127" s="178">
        <f>IF(N127="zákl. přenesená",J127,0)</f>
        <v>0</v>
      </c>
      <c r="BH127" s="178">
        <f>IF(N127="sníž. přenesená",J127,0)</f>
        <v>0</v>
      </c>
      <c r="BI127" s="178">
        <f>IF(N127="nulová",J127,0)</f>
        <v>0</v>
      </c>
      <c r="BJ127" s="17" t="s">
        <v>84</v>
      </c>
      <c r="BK127" s="178">
        <f>ROUND(I127*H127,2)</f>
        <v>0</v>
      </c>
      <c r="BL127" s="17" t="s">
        <v>163</v>
      </c>
      <c r="BM127" s="177" t="s">
        <v>86</v>
      </c>
    </row>
    <row r="128" s="2" customFormat="1" ht="21.75" customHeight="1">
      <c r="A128" s="36"/>
      <c r="B128" s="164"/>
      <c r="C128" s="165" t="s">
        <v>86</v>
      </c>
      <c r="D128" s="165" t="s">
        <v>159</v>
      </c>
      <c r="E128" s="166" t="s">
        <v>1690</v>
      </c>
      <c r="F128" s="167" t="s">
        <v>1691</v>
      </c>
      <c r="G128" s="168" t="s">
        <v>203</v>
      </c>
      <c r="H128" s="169">
        <v>30</v>
      </c>
      <c r="I128" s="170"/>
      <c r="J128" s="171">
        <f>ROUND(I128*H128,2)</f>
        <v>0</v>
      </c>
      <c r="K128" s="172"/>
      <c r="L128" s="37"/>
      <c r="M128" s="173" t="s">
        <v>1</v>
      </c>
      <c r="N128" s="174" t="s">
        <v>42</v>
      </c>
      <c r="O128" s="75"/>
      <c r="P128" s="175">
        <f>O128*H128</f>
        <v>0</v>
      </c>
      <c r="Q128" s="175">
        <v>0</v>
      </c>
      <c r="R128" s="175">
        <f>Q128*H128</f>
        <v>0</v>
      </c>
      <c r="S128" s="175">
        <v>0</v>
      </c>
      <c r="T128" s="176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77" t="s">
        <v>163</v>
      </c>
      <c r="AT128" s="177" t="s">
        <v>159</v>
      </c>
      <c r="AU128" s="177" t="s">
        <v>84</v>
      </c>
      <c r="AY128" s="17" t="s">
        <v>158</v>
      </c>
      <c r="BE128" s="178">
        <f>IF(N128="základní",J128,0)</f>
        <v>0</v>
      </c>
      <c r="BF128" s="178">
        <f>IF(N128="snížená",J128,0)</f>
        <v>0</v>
      </c>
      <c r="BG128" s="178">
        <f>IF(N128="zákl. přenesená",J128,0)</f>
        <v>0</v>
      </c>
      <c r="BH128" s="178">
        <f>IF(N128="sníž. přenesená",J128,0)</f>
        <v>0</v>
      </c>
      <c r="BI128" s="178">
        <f>IF(N128="nulová",J128,0)</f>
        <v>0</v>
      </c>
      <c r="BJ128" s="17" t="s">
        <v>84</v>
      </c>
      <c r="BK128" s="178">
        <f>ROUND(I128*H128,2)</f>
        <v>0</v>
      </c>
      <c r="BL128" s="17" t="s">
        <v>163</v>
      </c>
      <c r="BM128" s="177" t="s">
        <v>163</v>
      </c>
    </row>
    <row r="129" s="11" customFormat="1" ht="25.92" customHeight="1">
      <c r="A129" s="11"/>
      <c r="B129" s="153"/>
      <c r="C129" s="11"/>
      <c r="D129" s="154" t="s">
        <v>76</v>
      </c>
      <c r="E129" s="155" t="s">
        <v>176</v>
      </c>
      <c r="F129" s="155" t="s">
        <v>867</v>
      </c>
      <c r="G129" s="11"/>
      <c r="H129" s="11"/>
      <c r="I129" s="156"/>
      <c r="J129" s="157">
        <f>BK129</f>
        <v>0</v>
      </c>
      <c r="K129" s="11"/>
      <c r="L129" s="153"/>
      <c r="M129" s="158"/>
      <c r="N129" s="159"/>
      <c r="O129" s="159"/>
      <c r="P129" s="160">
        <f>SUM(P130:P131)</f>
        <v>0</v>
      </c>
      <c r="Q129" s="159"/>
      <c r="R129" s="160">
        <f>SUM(R130:R131)</f>
        <v>0</v>
      </c>
      <c r="S129" s="159"/>
      <c r="T129" s="161">
        <f>SUM(T130:T131)</f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154" t="s">
        <v>84</v>
      </c>
      <c r="AT129" s="162" t="s">
        <v>76</v>
      </c>
      <c r="AU129" s="162" t="s">
        <v>77</v>
      </c>
      <c r="AY129" s="154" t="s">
        <v>158</v>
      </c>
      <c r="BK129" s="163">
        <f>SUM(BK130:BK131)</f>
        <v>0</v>
      </c>
    </row>
    <row r="130" s="2" customFormat="1" ht="16.5" customHeight="1">
      <c r="A130" s="36"/>
      <c r="B130" s="164"/>
      <c r="C130" s="165" t="s">
        <v>170</v>
      </c>
      <c r="D130" s="165" t="s">
        <v>159</v>
      </c>
      <c r="E130" s="166" t="s">
        <v>1692</v>
      </c>
      <c r="F130" s="167" t="s">
        <v>1693</v>
      </c>
      <c r="G130" s="168" t="s">
        <v>252</v>
      </c>
      <c r="H130" s="169">
        <v>1</v>
      </c>
      <c r="I130" s="170"/>
      <c r="J130" s="171">
        <f>ROUND(I130*H130,2)</f>
        <v>0</v>
      </c>
      <c r="K130" s="172"/>
      <c r="L130" s="37"/>
      <c r="M130" s="173" t="s">
        <v>1</v>
      </c>
      <c r="N130" s="174" t="s">
        <v>42</v>
      </c>
      <c r="O130" s="75"/>
      <c r="P130" s="175">
        <f>O130*H130</f>
        <v>0</v>
      </c>
      <c r="Q130" s="175">
        <v>0</v>
      </c>
      <c r="R130" s="175">
        <f>Q130*H130</f>
        <v>0</v>
      </c>
      <c r="S130" s="175">
        <v>0</v>
      </c>
      <c r="T130" s="176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77" t="s">
        <v>163</v>
      </c>
      <c r="AT130" s="177" t="s">
        <v>159</v>
      </c>
      <c r="AU130" s="177" t="s">
        <v>84</v>
      </c>
      <c r="AY130" s="17" t="s">
        <v>158</v>
      </c>
      <c r="BE130" s="178">
        <f>IF(N130="základní",J130,0)</f>
        <v>0</v>
      </c>
      <c r="BF130" s="178">
        <f>IF(N130="snížená",J130,0)</f>
        <v>0</v>
      </c>
      <c r="BG130" s="178">
        <f>IF(N130="zákl. přenesená",J130,0)</f>
        <v>0</v>
      </c>
      <c r="BH130" s="178">
        <f>IF(N130="sníž. přenesená",J130,0)</f>
        <v>0</v>
      </c>
      <c r="BI130" s="178">
        <f>IF(N130="nulová",J130,0)</f>
        <v>0</v>
      </c>
      <c r="BJ130" s="17" t="s">
        <v>84</v>
      </c>
      <c r="BK130" s="178">
        <f>ROUND(I130*H130,2)</f>
        <v>0</v>
      </c>
      <c r="BL130" s="17" t="s">
        <v>163</v>
      </c>
      <c r="BM130" s="177" t="s">
        <v>173</v>
      </c>
    </row>
    <row r="131" s="2" customFormat="1" ht="16.5" customHeight="1">
      <c r="A131" s="36"/>
      <c r="B131" s="164"/>
      <c r="C131" s="165" t="s">
        <v>163</v>
      </c>
      <c r="D131" s="165" t="s">
        <v>159</v>
      </c>
      <c r="E131" s="166" t="s">
        <v>1694</v>
      </c>
      <c r="F131" s="167" t="s">
        <v>1695</v>
      </c>
      <c r="G131" s="168" t="s">
        <v>252</v>
      </c>
      <c r="H131" s="169">
        <v>1</v>
      </c>
      <c r="I131" s="170"/>
      <c r="J131" s="171">
        <f>ROUND(I131*H131,2)</f>
        <v>0</v>
      </c>
      <c r="K131" s="172"/>
      <c r="L131" s="37"/>
      <c r="M131" s="173" t="s">
        <v>1</v>
      </c>
      <c r="N131" s="174" t="s">
        <v>42</v>
      </c>
      <c r="O131" s="75"/>
      <c r="P131" s="175">
        <f>O131*H131</f>
        <v>0</v>
      </c>
      <c r="Q131" s="175">
        <v>0</v>
      </c>
      <c r="R131" s="175">
        <f>Q131*H131</f>
        <v>0</v>
      </c>
      <c r="S131" s="175">
        <v>0</v>
      </c>
      <c r="T131" s="176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77" t="s">
        <v>163</v>
      </c>
      <c r="AT131" s="177" t="s">
        <v>159</v>
      </c>
      <c r="AU131" s="177" t="s">
        <v>84</v>
      </c>
      <c r="AY131" s="17" t="s">
        <v>158</v>
      </c>
      <c r="BE131" s="178">
        <f>IF(N131="základní",J131,0)</f>
        <v>0</v>
      </c>
      <c r="BF131" s="178">
        <f>IF(N131="snížená",J131,0)</f>
        <v>0</v>
      </c>
      <c r="BG131" s="178">
        <f>IF(N131="zákl. přenesená",J131,0)</f>
        <v>0</v>
      </c>
      <c r="BH131" s="178">
        <f>IF(N131="sníž. přenesená",J131,0)</f>
        <v>0</v>
      </c>
      <c r="BI131" s="178">
        <f>IF(N131="nulová",J131,0)</f>
        <v>0</v>
      </c>
      <c r="BJ131" s="17" t="s">
        <v>84</v>
      </c>
      <c r="BK131" s="178">
        <f>ROUND(I131*H131,2)</f>
        <v>0</v>
      </c>
      <c r="BL131" s="17" t="s">
        <v>163</v>
      </c>
      <c r="BM131" s="177" t="s">
        <v>176</v>
      </c>
    </row>
    <row r="132" s="11" customFormat="1" ht="25.92" customHeight="1">
      <c r="A132" s="11"/>
      <c r="B132" s="153"/>
      <c r="C132" s="11"/>
      <c r="D132" s="154" t="s">
        <v>76</v>
      </c>
      <c r="E132" s="155" t="s">
        <v>383</v>
      </c>
      <c r="F132" s="155" t="s">
        <v>927</v>
      </c>
      <c r="G132" s="11"/>
      <c r="H132" s="11"/>
      <c r="I132" s="156"/>
      <c r="J132" s="157">
        <f>BK132</f>
        <v>0</v>
      </c>
      <c r="K132" s="11"/>
      <c r="L132" s="153"/>
      <c r="M132" s="158"/>
      <c r="N132" s="159"/>
      <c r="O132" s="159"/>
      <c r="P132" s="160">
        <f>SUM(P133:P205)</f>
        <v>0</v>
      </c>
      <c r="Q132" s="159"/>
      <c r="R132" s="160">
        <f>SUM(R133:R205)</f>
        <v>0</v>
      </c>
      <c r="S132" s="159"/>
      <c r="T132" s="161">
        <f>SUM(T133:T205)</f>
        <v>0</v>
      </c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R132" s="154" t="s">
        <v>84</v>
      </c>
      <c r="AT132" s="162" t="s">
        <v>76</v>
      </c>
      <c r="AU132" s="162" t="s">
        <v>77</v>
      </c>
      <c r="AY132" s="154" t="s">
        <v>158</v>
      </c>
      <c r="BK132" s="163">
        <f>SUM(BK133:BK205)</f>
        <v>0</v>
      </c>
    </row>
    <row r="133" s="2" customFormat="1" ht="21.75" customHeight="1">
      <c r="A133" s="36"/>
      <c r="B133" s="164"/>
      <c r="C133" s="165" t="s">
        <v>178</v>
      </c>
      <c r="D133" s="165" t="s">
        <v>159</v>
      </c>
      <c r="E133" s="166" t="s">
        <v>1696</v>
      </c>
      <c r="F133" s="167" t="s">
        <v>1697</v>
      </c>
      <c r="G133" s="168" t="s">
        <v>162</v>
      </c>
      <c r="H133" s="169">
        <v>227.06999999999999</v>
      </c>
      <c r="I133" s="170"/>
      <c r="J133" s="171">
        <f>ROUND(I133*H133,2)</f>
        <v>0</v>
      </c>
      <c r="K133" s="172"/>
      <c r="L133" s="37"/>
      <c r="M133" s="173" t="s">
        <v>1</v>
      </c>
      <c r="N133" s="174" t="s">
        <v>42</v>
      </c>
      <c r="O133" s="75"/>
      <c r="P133" s="175">
        <f>O133*H133</f>
        <v>0</v>
      </c>
      <c r="Q133" s="175">
        <v>0</v>
      </c>
      <c r="R133" s="175">
        <f>Q133*H133</f>
        <v>0</v>
      </c>
      <c r="S133" s="175">
        <v>0</v>
      </c>
      <c r="T133" s="176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77" t="s">
        <v>163</v>
      </c>
      <c r="AT133" s="177" t="s">
        <v>159</v>
      </c>
      <c r="AU133" s="177" t="s">
        <v>84</v>
      </c>
      <c r="AY133" s="17" t="s">
        <v>158</v>
      </c>
      <c r="BE133" s="178">
        <f>IF(N133="základní",J133,0)</f>
        <v>0</v>
      </c>
      <c r="BF133" s="178">
        <f>IF(N133="snížená",J133,0)</f>
        <v>0</v>
      </c>
      <c r="BG133" s="178">
        <f>IF(N133="zákl. přenesená",J133,0)</f>
        <v>0</v>
      </c>
      <c r="BH133" s="178">
        <f>IF(N133="sníž. přenesená",J133,0)</f>
        <v>0</v>
      </c>
      <c r="BI133" s="178">
        <f>IF(N133="nulová",J133,0)</f>
        <v>0</v>
      </c>
      <c r="BJ133" s="17" t="s">
        <v>84</v>
      </c>
      <c r="BK133" s="178">
        <f>ROUND(I133*H133,2)</f>
        <v>0</v>
      </c>
      <c r="BL133" s="17" t="s">
        <v>163</v>
      </c>
      <c r="BM133" s="177" t="s">
        <v>181</v>
      </c>
    </row>
    <row r="134" s="12" customFormat="1">
      <c r="A134" s="12"/>
      <c r="B134" s="179"/>
      <c r="C134" s="12"/>
      <c r="D134" s="180" t="s">
        <v>164</v>
      </c>
      <c r="E134" s="181" t="s">
        <v>1</v>
      </c>
      <c r="F134" s="182" t="s">
        <v>1698</v>
      </c>
      <c r="G134" s="12"/>
      <c r="H134" s="183">
        <v>138.8322</v>
      </c>
      <c r="I134" s="184"/>
      <c r="J134" s="12"/>
      <c r="K134" s="12"/>
      <c r="L134" s="179"/>
      <c r="M134" s="185"/>
      <c r="N134" s="186"/>
      <c r="O134" s="186"/>
      <c r="P134" s="186"/>
      <c r="Q134" s="186"/>
      <c r="R134" s="186"/>
      <c r="S134" s="186"/>
      <c r="T134" s="187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T134" s="181" t="s">
        <v>164</v>
      </c>
      <c r="AU134" s="181" t="s">
        <v>84</v>
      </c>
      <c r="AV134" s="12" t="s">
        <v>86</v>
      </c>
      <c r="AW134" s="12" t="s">
        <v>34</v>
      </c>
      <c r="AX134" s="12" t="s">
        <v>77</v>
      </c>
      <c r="AY134" s="181" t="s">
        <v>158</v>
      </c>
    </row>
    <row r="135" s="12" customFormat="1">
      <c r="A135" s="12"/>
      <c r="B135" s="179"/>
      <c r="C135" s="12"/>
      <c r="D135" s="180" t="s">
        <v>164</v>
      </c>
      <c r="E135" s="181" t="s">
        <v>1</v>
      </c>
      <c r="F135" s="182" t="s">
        <v>1699</v>
      </c>
      <c r="G135" s="12"/>
      <c r="H135" s="183">
        <v>-8.065199999999999</v>
      </c>
      <c r="I135" s="184"/>
      <c r="J135" s="12"/>
      <c r="K135" s="12"/>
      <c r="L135" s="179"/>
      <c r="M135" s="185"/>
      <c r="N135" s="186"/>
      <c r="O135" s="186"/>
      <c r="P135" s="186"/>
      <c r="Q135" s="186"/>
      <c r="R135" s="186"/>
      <c r="S135" s="186"/>
      <c r="T135" s="187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T135" s="181" t="s">
        <v>164</v>
      </c>
      <c r="AU135" s="181" t="s">
        <v>84</v>
      </c>
      <c r="AV135" s="12" t="s">
        <v>86</v>
      </c>
      <c r="AW135" s="12" t="s">
        <v>34</v>
      </c>
      <c r="AX135" s="12" t="s">
        <v>77</v>
      </c>
      <c r="AY135" s="181" t="s">
        <v>158</v>
      </c>
    </row>
    <row r="136" s="12" customFormat="1">
      <c r="A136" s="12"/>
      <c r="B136" s="179"/>
      <c r="C136" s="12"/>
      <c r="D136" s="180" t="s">
        <v>164</v>
      </c>
      <c r="E136" s="181" t="s">
        <v>1</v>
      </c>
      <c r="F136" s="182" t="s">
        <v>1700</v>
      </c>
      <c r="G136" s="12"/>
      <c r="H136" s="183">
        <v>80.889599999999987</v>
      </c>
      <c r="I136" s="184"/>
      <c r="J136" s="12"/>
      <c r="K136" s="12"/>
      <c r="L136" s="179"/>
      <c r="M136" s="185"/>
      <c r="N136" s="186"/>
      <c r="O136" s="186"/>
      <c r="P136" s="186"/>
      <c r="Q136" s="186"/>
      <c r="R136" s="186"/>
      <c r="S136" s="186"/>
      <c r="T136" s="187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T136" s="181" t="s">
        <v>164</v>
      </c>
      <c r="AU136" s="181" t="s">
        <v>84</v>
      </c>
      <c r="AV136" s="12" t="s">
        <v>86</v>
      </c>
      <c r="AW136" s="12" t="s">
        <v>34</v>
      </c>
      <c r="AX136" s="12" t="s">
        <v>77</v>
      </c>
      <c r="AY136" s="181" t="s">
        <v>158</v>
      </c>
    </row>
    <row r="137" s="12" customFormat="1">
      <c r="A137" s="12"/>
      <c r="B137" s="179"/>
      <c r="C137" s="12"/>
      <c r="D137" s="180" t="s">
        <v>164</v>
      </c>
      <c r="E137" s="181" t="s">
        <v>1</v>
      </c>
      <c r="F137" s="182" t="s">
        <v>1701</v>
      </c>
      <c r="G137" s="12"/>
      <c r="H137" s="183">
        <v>-4.8720000000000008</v>
      </c>
      <c r="I137" s="184"/>
      <c r="J137" s="12"/>
      <c r="K137" s="12"/>
      <c r="L137" s="179"/>
      <c r="M137" s="185"/>
      <c r="N137" s="186"/>
      <c r="O137" s="186"/>
      <c r="P137" s="186"/>
      <c r="Q137" s="186"/>
      <c r="R137" s="186"/>
      <c r="S137" s="186"/>
      <c r="T137" s="187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T137" s="181" t="s">
        <v>164</v>
      </c>
      <c r="AU137" s="181" t="s">
        <v>84</v>
      </c>
      <c r="AV137" s="12" t="s">
        <v>86</v>
      </c>
      <c r="AW137" s="12" t="s">
        <v>34</v>
      </c>
      <c r="AX137" s="12" t="s">
        <v>77</v>
      </c>
      <c r="AY137" s="181" t="s">
        <v>158</v>
      </c>
    </row>
    <row r="138" s="12" customFormat="1">
      <c r="A138" s="12"/>
      <c r="B138" s="179"/>
      <c r="C138" s="12"/>
      <c r="D138" s="180" t="s">
        <v>164</v>
      </c>
      <c r="E138" s="181" t="s">
        <v>1</v>
      </c>
      <c r="F138" s="182" t="s">
        <v>1702</v>
      </c>
      <c r="G138" s="12"/>
      <c r="H138" s="183">
        <v>26.900099999999998</v>
      </c>
      <c r="I138" s="184"/>
      <c r="J138" s="12"/>
      <c r="K138" s="12"/>
      <c r="L138" s="179"/>
      <c r="M138" s="185"/>
      <c r="N138" s="186"/>
      <c r="O138" s="186"/>
      <c r="P138" s="186"/>
      <c r="Q138" s="186"/>
      <c r="R138" s="186"/>
      <c r="S138" s="186"/>
      <c r="T138" s="187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T138" s="181" t="s">
        <v>164</v>
      </c>
      <c r="AU138" s="181" t="s">
        <v>84</v>
      </c>
      <c r="AV138" s="12" t="s">
        <v>86</v>
      </c>
      <c r="AW138" s="12" t="s">
        <v>34</v>
      </c>
      <c r="AX138" s="12" t="s">
        <v>77</v>
      </c>
      <c r="AY138" s="181" t="s">
        <v>158</v>
      </c>
    </row>
    <row r="139" s="12" customFormat="1">
      <c r="A139" s="12"/>
      <c r="B139" s="179"/>
      <c r="C139" s="12"/>
      <c r="D139" s="180" t="s">
        <v>164</v>
      </c>
      <c r="E139" s="181" t="s">
        <v>1</v>
      </c>
      <c r="F139" s="182" t="s">
        <v>1703</v>
      </c>
      <c r="G139" s="12"/>
      <c r="H139" s="183">
        <v>-6.6150000000000002</v>
      </c>
      <c r="I139" s="184"/>
      <c r="J139" s="12"/>
      <c r="K139" s="12"/>
      <c r="L139" s="179"/>
      <c r="M139" s="185"/>
      <c r="N139" s="186"/>
      <c r="O139" s="186"/>
      <c r="P139" s="186"/>
      <c r="Q139" s="186"/>
      <c r="R139" s="186"/>
      <c r="S139" s="186"/>
      <c r="T139" s="187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T139" s="181" t="s">
        <v>164</v>
      </c>
      <c r="AU139" s="181" t="s">
        <v>84</v>
      </c>
      <c r="AV139" s="12" t="s">
        <v>86</v>
      </c>
      <c r="AW139" s="12" t="s">
        <v>34</v>
      </c>
      <c r="AX139" s="12" t="s">
        <v>77</v>
      </c>
      <c r="AY139" s="181" t="s">
        <v>158</v>
      </c>
    </row>
    <row r="140" s="13" customFormat="1">
      <c r="A140" s="13"/>
      <c r="B140" s="188"/>
      <c r="C140" s="13"/>
      <c r="D140" s="180" t="s">
        <v>164</v>
      </c>
      <c r="E140" s="189" t="s">
        <v>1</v>
      </c>
      <c r="F140" s="190" t="s">
        <v>166</v>
      </c>
      <c r="G140" s="13"/>
      <c r="H140" s="191">
        <v>227.06969999999996</v>
      </c>
      <c r="I140" s="192"/>
      <c r="J140" s="13"/>
      <c r="K140" s="13"/>
      <c r="L140" s="188"/>
      <c r="M140" s="193"/>
      <c r="N140" s="194"/>
      <c r="O140" s="194"/>
      <c r="P140" s="194"/>
      <c r="Q140" s="194"/>
      <c r="R140" s="194"/>
      <c r="S140" s="194"/>
      <c r="T140" s="19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9" t="s">
        <v>164</v>
      </c>
      <c r="AU140" s="189" t="s">
        <v>84</v>
      </c>
      <c r="AV140" s="13" t="s">
        <v>163</v>
      </c>
      <c r="AW140" s="13" t="s">
        <v>34</v>
      </c>
      <c r="AX140" s="13" t="s">
        <v>84</v>
      </c>
      <c r="AY140" s="189" t="s">
        <v>158</v>
      </c>
    </row>
    <row r="141" s="2" customFormat="1" ht="21.75" customHeight="1">
      <c r="A141" s="36"/>
      <c r="B141" s="164"/>
      <c r="C141" s="165" t="s">
        <v>173</v>
      </c>
      <c r="D141" s="165" t="s">
        <v>159</v>
      </c>
      <c r="E141" s="166" t="s">
        <v>1704</v>
      </c>
      <c r="F141" s="167" t="s">
        <v>1705</v>
      </c>
      <c r="G141" s="168" t="s">
        <v>203</v>
      </c>
      <c r="H141" s="169">
        <v>50.366999999999997</v>
      </c>
      <c r="I141" s="170"/>
      <c r="J141" s="171">
        <f>ROUND(I141*H141,2)</f>
        <v>0</v>
      </c>
      <c r="K141" s="172"/>
      <c r="L141" s="37"/>
      <c r="M141" s="173" t="s">
        <v>1</v>
      </c>
      <c r="N141" s="174" t="s">
        <v>42</v>
      </c>
      <c r="O141" s="75"/>
      <c r="P141" s="175">
        <f>O141*H141</f>
        <v>0</v>
      </c>
      <c r="Q141" s="175">
        <v>0</v>
      </c>
      <c r="R141" s="175">
        <f>Q141*H141</f>
        <v>0</v>
      </c>
      <c r="S141" s="175">
        <v>0</v>
      </c>
      <c r="T141" s="176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77" t="s">
        <v>163</v>
      </c>
      <c r="AT141" s="177" t="s">
        <v>159</v>
      </c>
      <c r="AU141" s="177" t="s">
        <v>84</v>
      </c>
      <c r="AY141" s="17" t="s">
        <v>158</v>
      </c>
      <c r="BE141" s="178">
        <f>IF(N141="základní",J141,0)</f>
        <v>0</v>
      </c>
      <c r="BF141" s="178">
        <f>IF(N141="snížená",J141,0)</f>
        <v>0</v>
      </c>
      <c r="BG141" s="178">
        <f>IF(N141="zákl. přenesená",J141,0)</f>
        <v>0</v>
      </c>
      <c r="BH141" s="178">
        <f>IF(N141="sníž. přenesená",J141,0)</f>
        <v>0</v>
      </c>
      <c r="BI141" s="178">
        <f>IF(N141="nulová",J141,0)</f>
        <v>0</v>
      </c>
      <c r="BJ141" s="17" t="s">
        <v>84</v>
      </c>
      <c r="BK141" s="178">
        <f>ROUND(I141*H141,2)</f>
        <v>0</v>
      </c>
      <c r="BL141" s="17" t="s">
        <v>163</v>
      </c>
      <c r="BM141" s="177" t="s">
        <v>8</v>
      </c>
    </row>
    <row r="142" s="12" customFormat="1">
      <c r="A142" s="12"/>
      <c r="B142" s="179"/>
      <c r="C142" s="12"/>
      <c r="D142" s="180" t="s">
        <v>164</v>
      </c>
      <c r="E142" s="181" t="s">
        <v>1</v>
      </c>
      <c r="F142" s="182" t="s">
        <v>1706</v>
      </c>
      <c r="G142" s="12"/>
      <c r="H142" s="183">
        <v>28.214600000000004</v>
      </c>
      <c r="I142" s="184"/>
      <c r="J142" s="12"/>
      <c r="K142" s="12"/>
      <c r="L142" s="179"/>
      <c r="M142" s="185"/>
      <c r="N142" s="186"/>
      <c r="O142" s="186"/>
      <c r="P142" s="186"/>
      <c r="Q142" s="186"/>
      <c r="R142" s="186"/>
      <c r="S142" s="186"/>
      <c r="T142" s="187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T142" s="181" t="s">
        <v>164</v>
      </c>
      <c r="AU142" s="181" t="s">
        <v>84</v>
      </c>
      <c r="AV142" s="12" t="s">
        <v>86</v>
      </c>
      <c r="AW142" s="12" t="s">
        <v>34</v>
      </c>
      <c r="AX142" s="12" t="s">
        <v>77</v>
      </c>
      <c r="AY142" s="181" t="s">
        <v>158</v>
      </c>
    </row>
    <row r="143" s="12" customFormat="1">
      <c r="A143" s="12"/>
      <c r="B143" s="179"/>
      <c r="C143" s="12"/>
      <c r="D143" s="180" t="s">
        <v>164</v>
      </c>
      <c r="E143" s="181" t="s">
        <v>1</v>
      </c>
      <c r="F143" s="182" t="s">
        <v>1707</v>
      </c>
      <c r="G143" s="12"/>
      <c r="H143" s="183">
        <v>3.3309999999999995</v>
      </c>
      <c r="I143" s="184"/>
      <c r="J143" s="12"/>
      <c r="K143" s="12"/>
      <c r="L143" s="179"/>
      <c r="M143" s="185"/>
      <c r="N143" s="186"/>
      <c r="O143" s="186"/>
      <c r="P143" s="186"/>
      <c r="Q143" s="186"/>
      <c r="R143" s="186"/>
      <c r="S143" s="186"/>
      <c r="T143" s="187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T143" s="181" t="s">
        <v>164</v>
      </c>
      <c r="AU143" s="181" t="s">
        <v>84</v>
      </c>
      <c r="AV143" s="12" t="s">
        <v>86</v>
      </c>
      <c r="AW143" s="12" t="s">
        <v>34</v>
      </c>
      <c r="AX143" s="12" t="s">
        <v>77</v>
      </c>
      <c r="AY143" s="181" t="s">
        <v>158</v>
      </c>
    </row>
    <row r="144" s="12" customFormat="1">
      <c r="A144" s="12"/>
      <c r="B144" s="179"/>
      <c r="C144" s="12"/>
      <c r="D144" s="180" t="s">
        <v>164</v>
      </c>
      <c r="E144" s="181" t="s">
        <v>1</v>
      </c>
      <c r="F144" s="182" t="s">
        <v>1708</v>
      </c>
      <c r="G144" s="12"/>
      <c r="H144" s="183">
        <v>18.821000000000005</v>
      </c>
      <c r="I144" s="184"/>
      <c r="J144" s="12"/>
      <c r="K144" s="12"/>
      <c r="L144" s="179"/>
      <c r="M144" s="185"/>
      <c r="N144" s="186"/>
      <c r="O144" s="186"/>
      <c r="P144" s="186"/>
      <c r="Q144" s="186"/>
      <c r="R144" s="186"/>
      <c r="S144" s="186"/>
      <c r="T144" s="187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T144" s="181" t="s">
        <v>164</v>
      </c>
      <c r="AU144" s="181" t="s">
        <v>84</v>
      </c>
      <c r="AV144" s="12" t="s">
        <v>86</v>
      </c>
      <c r="AW144" s="12" t="s">
        <v>34</v>
      </c>
      <c r="AX144" s="12" t="s">
        <v>77</v>
      </c>
      <c r="AY144" s="181" t="s">
        <v>158</v>
      </c>
    </row>
    <row r="145" s="13" customFormat="1">
      <c r="A145" s="13"/>
      <c r="B145" s="188"/>
      <c r="C145" s="13"/>
      <c r="D145" s="180" t="s">
        <v>164</v>
      </c>
      <c r="E145" s="189" t="s">
        <v>1</v>
      </c>
      <c r="F145" s="190" t="s">
        <v>166</v>
      </c>
      <c r="G145" s="13"/>
      <c r="H145" s="191">
        <v>50.366600000000005</v>
      </c>
      <c r="I145" s="192"/>
      <c r="J145" s="13"/>
      <c r="K145" s="13"/>
      <c r="L145" s="188"/>
      <c r="M145" s="193"/>
      <c r="N145" s="194"/>
      <c r="O145" s="194"/>
      <c r="P145" s="194"/>
      <c r="Q145" s="194"/>
      <c r="R145" s="194"/>
      <c r="S145" s="194"/>
      <c r="T145" s="19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9" t="s">
        <v>164</v>
      </c>
      <c r="AU145" s="189" t="s">
        <v>84</v>
      </c>
      <c r="AV145" s="13" t="s">
        <v>163</v>
      </c>
      <c r="AW145" s="13" t="s">
        <v>34</v>
      </c>
      <c r="AX145" s="13" t="s">
        <v>84</v>
      </c>
      <c r="AY145" s="189" t="s">
        <v>158</v>
      </c>
    </row>
    <row r="146" s="2" customFormat="1" ht="16.5" customHeight="1">
      <c r="A146" s="36"/>
      <c r="B146" s="164"/>
      <c r="C146" s="165" t="s">
        <v>185</v>
      </c>
      <c r="D146" s="165" t="s">
        <v>159</v>
      </c>
      <c r="E146" s="166" t="s">
        <v>1709</v>
      </c>
      <c r="F146" s="167" t="s">
        <v>1710</v>
      </c>
      <c r="G146" s="168" t="s">
        <v>162</v>
      </c>
      <c r="H146" s="169">
        <v>18.693000000000001</v>
      </c>
      <c r="I146" s="170"/>
      <c r="J146" s="171">
        <f>ROUND(I146*H146,2)</f>
        <v>0</v>
      </c>
      <c r="K146" s="172"/>
      <c r="L146" s="37"/>
      <c r="M146" s="173" t="s">
        <v>1</v>
      </c>
      <c r="N146" s="174" t="s">
        <v>42</v>
      </c>
      <c r="O146" s="75"/>
      <c r="P146" s="175">
        <f>O146*H146</f>
        <v>0</v>
      </c>
      <c r="Q146" s="175">
        <v>0</v>
      </c>
      <c r="R146" s="175">
        <f>Q146*H146</f>
        <v>0</v>
      </c>
      <c r="S146" s="175">
        <v>0</v>
      </c>
      <c r="T146" s="17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77" t="s">
        <v>163</v>
      </c>
      <c r="AT146" s="177" t="s">
        <v>159</v>
      </c>
      <c r="AU146" s="177" t="s">
        <v>84</v>
      </c>
      <c r="AY146" s="17" t="s">
        <v>158</v>
      </c>
      <c r="BE146" s="178">
        <f>IF(N146="základní",J146,0)</f>
        <v>0</v>
      </c>
      <c r="BF146" s="178">
        <f>IF(N146="snížená",J146,0)</f>
        <v>0</v>
      </c>
      <c r="BG146" s="178">
        <f>IF(N146="zákl. přenesená",J146,0)</f>
        <v>0</v>
      </c>
      <c r="BH146" s="178">
        <f>IF(N146="sníž. přenesená",J146,0)</f>
        <v>0</v>
      </c>
      <c r="BI146" s="178">
        <f>IF(N146="nulová",J146,0)</f>
        <v>0</v>
      </c>
      <c r="BJ146" s="17" t="s">
        <v>84</v>
      </c>
      <c r="BK146" s="178">
        <f>ROUND(I146*H146,2)</f>
        <v>0</v>
      </c>
      <c r="BL146" s="17" t="s">
        <v>163</v>
      </c>
      <c r="BM146" s="177" t="s">
        <v>188</v>
      </c>
    </row>
    <row r="147" s="12" customFormat="1">
      <c r="A147" s="12"/>
      <c r="B147" s="179"/>
      <c r="C147" s="12"/>
      <c r="D147" s="180" t="s">
        <v>164</v>
      </c>
      <c r="E147" s="181" t="s">
        <v>1</v>
      </c>
      <c r="F147" s="182" t="s">
        <v>1711</v>
      </c>
      <c r="G147" s="12"/>
      <c r="H147" s="183">
        <v>13.945290000000002</v>
      </c>
      <c r="I147" s="184"/>
      <c r="J147" s="12"/>
      <c r="K147" s="12"/>
      <c r="L147" s="179"/>
      <c r="M147" s="185"/>
      <c r="N147" s="186"/>
      <c r="O147" s="186"/>
      <c r="P147" s="186"/>
      <c r="Q147" s="186"/>
      <c r="R147" s="186"/>
      <c r="S147" s="186"/>
      <c r="T147" s="187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T147" s="181" t="s">
        <v>164</v>
      </c>
      <c r="AU147" s="181" t="s">
        <v>84</v>
      </c>
      <c r="AV147" s="12" t="s">
        <v>86</v>
      </c>
      <c r="AW147" s="12" t="s">
        <v>34</v>
      </c>
      <c r="AX147" s="12" t="s">
        <v>77</v>
      </c>
      <c r="AY147" s="181" t="s">
        <v>158</v>
      </c>
    </row>
    <row r="148" s="12" customFormat="1">
      <c r="A148" s="12"/>
      <c r="B148" s="179"/>
      <c r="C148" s="12"/>
      <c r="D148" s="180" t="s">
        <v>164</v>
      </c>
      <c r="E148" s="181" t="s">
        <v>1</v>
      </c>
      <c r="F148" s="182" t="s">
        <v>1712</v>
      </c>
      <c r="G148" s="12"/>
      <c r="H148" s="183">
        <v>4.7477999999999989</v>
      </c>
      <c r="I148" s="184"/>
      <c r="J148" s="12"/>
      <c r="K148" s="12"/>
      <c r="L148" s="179"/>
      <c r="M148" s="185"/>
      <c r="N148" s="186"/>
      <c r="O148" s="186"/>
      <c r="P148" s="186"/>
      <c r="Q148" s="186"/>
      <c r="R148" s="186"/>
      <c r="S148" s="186"/>
      <c r="T148" s="187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T148" s="181" t="s">
        <v>164</v>
      </c>
      <c r="AU148" s="181" t="s">
        <v>84</v>
      </c>
      <c r="AV148" s="12" t="s">
        <v>86</v>
      </c>
      <c r="AW148" s="12" t="s">
        <v>34</v>
      </c>
      <c r="AX148" s="12" t="s">
        <v>77</v>
      </c>
      <c r="AY148" s="181" t="s">
        <v>158</v>
      </c>
    </row>
    <row r="149" s="13" customFormat="1">
      <c r="A149" s="13"/>
      <c r="B149" s="188"/>
      <c r="C149" s="13"/>
      <c r="D149" s="180" t="s">
        <v>164</v>
      </c>
      <c r="E149" s="189" t="s">
        <v>1</v>
      </c>
      <c r="F149" s="190" t="s">
        <v>166</v>
      </c>
      <c r="G149" s="13"/>
      <c r="H149" s="191">
        <v>18.693090000000002</v>
      </c>
      <c r="I149" s="192"/>
      <c r="J149" s="13"/>
      <c r="K149" s="13"/>
      <c r="L149" s="188"/>
      <c r="M149" s="193"/>
      <c r="N149" s="194"/>
      <c r="O149" s="194"/>
      <c r="P149" s="194"/>
      <c r="Q149" s="194"/>
      <c r="R149" s="194"/>
      <c r="S149" s="194"/>
      <c r="T149" s="19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9" t="s">
        <v>164</v>
      </c>
      <c r="AU149" s="189" t="s">
        <v>84</v>
      </c>
      <c r="AV149" s="13" t="s">
        <v>163</v>
      </c>
      <c r="AW149" s="13" t="s">
        <v>34</v>
      </c>
      <c r="AX149" s="13" t="s">
        <v>84</v>
      </c>
      <c r="AY149" s="189" t="s">
        <v>158</v>
      </c>
    </row>
    <row r="150" s="2" customFormat="1" ht="16.5" customHeight="1">
      <c r="A150" s="36"/>
      <c r="B150" s="164"/>
      <c r="C150" s="165" t="s">
        <v>176</v>
      </c>
      <c r="D150" s="165" t="s">
        <v>159</v>
      </c>
      <c r="E150" s="166" t="s">
        <v>1713</v>
      </c>
      <c r="F150" s="167" t="s">
        <v>1714</v>
      </c>
      <c r="G150" s="168" t="s">
        <v>162</v>
      </c>
      <c r="H150" s="169">
        <v>0.53100000000000003</v>
      </c>
      <c r="I150" s="170"/>
      <c r="J150" s="171">
        <f>ROUND(I150*H150,2)</f>
        <v>0</v>
      </c>
      <c r="K150" s="172"/>
      <c r="L150" s="37"/>
      <c r="M150" s="173" t="s">
        <v>1</v>
      </c>
      <c r="N150" s="174" t="s">
        <v>42</v>
      </c>
      <c r="O150" s="75"/>
      <c r="P150" s="175">
        <f>O150*H150</f>
        <v>0</v>
      </c>
      <c r="Q150" s="175">
        <v>0</v>
      </c>
      <c r="R150" s="175">
        <f>Q150*H150</f>
        <v>0</v>
      </c>
      <c r="S150" s="175">
        <v>0</v>
      </c>
      <c r="T150" s="176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77" t="s">
        <v>163</v>
      </c>
      <c r="AT150" s="177" t="s">
        <v>159</v>
      </c>
      <c r="AU150" s="177" t="s">
        <v>84</v>
      </c>
      <c r="AY150" s="17" t="s">
        <v>158</v>
      </c>
      <c r="BE150" s="178">
        <f>IF(N150="základní",J150,0)</f>
        <v>0</v>
      </c>
      <c r="BF150" s="178">
        <f>IF(N150="snížená",J150,0)</f>
        <v>0</v>
      </c>
      <c r="BG150" s="178">
        <f>IF(N150="zákl. přenesená",J150,0)</f>
        <v>0</v>
      </c>
      <c r="BH150" s="178">
        <f>IF(N150="sníž. přenesená",J150,0)</f>
        <v>0</v>
      </c>
      <c r="BI150" s="178">
        <f>IF(N150="nulová",J150,0)</f>
        <v>0</v>
      </c>
      <c r="BJ150" s="17" t="s">
        <v>84</v>
      </c>
      <c r="BK150" s="178">
        <f>ROUND(I150*H150,2)</f>
        <v>0</v>
      </c>
      <c r="BL150" s="17" t="s">
        <v>163</v>
      </c>
      <c r="BM150" s="177" t="s">
        <v>192</v>
      </c>
    </row>
    <row r="151" s="12" customFormat="1">
      <c r="A151" s="12"/>
      <c r="B151" s="179"/>
      <c r="C151" s="12"/>
      <c r="D151" s="180" t="s">
        <v>164</v>
      </c>
      <c r="E151" s="181" t="s">
        <v>1</v>
      </c>
      <c r="F151" s="182" t="s">
        <v>1715</v>
      </c>
      <c r="G151" s="12"/>
      <c r="H151" s="183">
        <v>0.53100000000000003</v>
      </c>
      <c r="I151" s="184"/>
      <c r="J151" s="12"/>
      <c r="K151" s="12"/>
      <c r="L151" s="179"/>
      <c r="M151" s="185"/>
      <c r="N151" s="186"/>
      <c r="O151" s="186"/>
      <c r="P151" s="186"/>
      <c r="Q151" s="186"/>
      <c r="R151" s="186"/>
      <c r="S151" s="186"/>
      <c r="T151" s="187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T151" s="181" t="s">
        <v>164</v>
      </c>
      <c r="AU151" s="181" t="s">
        <v>84</v>
      </c>
      <c r="AV151" s="12" t="s">
        <v>86</v>
      </c>
      <c r="AW151" s="12" t="s">
        <v>34</v>
      </c>
      <c r="AX151" s="12" t="s">
        <v>77</v>
      </c>
      <c r="AY151" s="181" t="s">
        <v>158</v>
      </c>
    </row>
    <row r="152" s="13" customFormat="1">
      <c r="A152" s="13"/>
      <c r="B152" s="188"/>
      <c r="C152" s="13"/>
      <c r="D152" s="180" t="s">
        <v>164</v>
      </c>
      <c r="E152" s="189" t="s">
        <v>1</v>
      </c>
      <c r="F152" s="190" t="s">
        <v>166</v>
      </c>
      <c r="G152" s="13"/>
      <c r="H152" s="191">
        <v>0.53100000000000003</v>
      </c>
      <c r="I152" s="192"/>
      <c r="J152" s="13"/>
      <c r="K152" s="13"/>
      <c r="L152" s="188"/>
      <c r="M152" s="193"/>
      <c r="N152" s="194"/>
      <c r="O152" s="194"/>
      <c r="P152" s="194"/>
      <c r="Q152" s="194"/>
      <c r="R152" s="194"/>
      <c r="S152" s="194"/>
      <c r="T152" s="19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9" t="s">
        <v>164</v>
      </c>
      <c r="AU152" s="189" t="s">
        <v>84</v>
      </c>
      <c r="AV152" s="13" t="s">
        <v>163</v>
      </c>
      <c r="AW152" s="13" t="s">
        <v>34</v>
      </c>
      <c r="AX152" s="13" t="s">
        <v>84</v>
      </c>
      <c r="AY152" s="189" t="s">
        <v>158</v>
      </c>
    </row>
    <row r="153" s="2" customFormat="1" ht="16.5" customHeight="1">
      <c r="A153" s="36"/>
      <c r="B153" s="164"/>
      <c r="C153" s="165" t="s">
        <v>193</v>
      </c>
      <c r="D153" s="165" t="s">
        <v>159</v>
      </c>
      <c r="E153" s="166" t="s">
        <v>1716</v>
      </c>
      <c r="F153" s="167" t="s">
        <v>1717</v>
      </c>
      <c r="G153" s="168" t="s">
        <v>162</v>
      </c>
      <c r="H153" s="169">
        <v>5.9960000000000004</v>
      </c>
      <c r="I153" s="170"/>
      <c r="J153" s="171">
        <f>ROUND(I153*H153,2)</f>
        <v>0</v>
      </c>
      <c r="K153" s="172"/>
      <c r="L153" s="37"/>
      <c r="M153" s="173" t="s">
        <v>1</v>
      </c>
      <c r="N153" s="174" t="s">
        <v>42</v>
      </c>
      <c r="O153" s="75"/>
      <c r="P153" s="175">
        <f>O153*H153</f>
        <v>0</v>
      </c>
      <c r="Q153" s="175">
        <v>0</v>
      </c>
      <c r="R153" s="175">
        <f>Q153*H153</f>
        <v>0</v>
      </c>
      <c r="S153" s="175">
        <v>0</v>
      </c>
      <c r="T153" s="176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77" t="s">
        <v>163</v>
      </c>
      <c r="AT153" s="177" t="s">
        <v>159</v>
      </c>
      <c r="AU153" s="177" t="s">
        <v>84</v>
      </c>
      <c r="AY153" s="17" t="s">
        <v>158</v>
      </c>
      <c r="BE153" s="178">
        <f>IF(N153="základní",J153,0)</f>
        <v>0</v>
      </c>
      <c r="BF153" s="178">
        <f>IF(N153="snížená",J153,0)</f>
        <v>0</v>
      </c>
      <c r="BG153" s="178">
        <f>IF(N153="zákl. přenesená",J153,0)</f>
        <v>0</v>
      </c>
      <c r="BH153" s="178">
        <f>IF(N153="sníž. přenesená",J153,0)</f>
        <v>0</v>
      </c>
      <c r="BI153" s="178">
        <f>IF(N153="nulová",J153,0)</f>
        <v>0</v>
      </c>
      <c r="BJ153" s="17" t="s">
        <v>84</v>
      </c>
      <c r="BK153" s="178">
        <f>ROUND(I153*H153,2)</f>
        <v>0</v>
      </c>
      <c r="BL153" s="17" t="s">
        <v>163</v>
      </c>
      <c r="BM153" s="177" t="s">
        <v>196</v>
      </c>
    </row>
    <row r="154" s="12" customFormat="1">
      <c r="A154" s="12"/>
      <c r="B154" s="179"/>
      <c r="C154" s="12"/>
      <c r="D154" s="180" t="s">
        <v>164</v>
      </c>
      <c r="E154" s="181" t="s">
        <v>1</v>
      </c>
      <c r="F154" s="182" t="s">
        <v>1718</v>
      </c>
      <c r="G154" s="12"/>
      <c r="H154" s="183">
        <v>5.9962499999999999</v>
      </c>
      <c r="I154" s="184"/>
      <c r="J154" s="12"/>
      <c r="K154" s="12"/>
      <c r="L154" s="179"/>
      <c r="M154" s="185"/>
      <c r="N154" s="186"/>
      <c r="O154" s="186"/>
      <c r="P154" s="186"/>
      <c r="Q154" s="186"/>
      <c r="R154" s="186"/>
      <c r="S154" s="186"/>
      <c r="T154" s="187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T154" s="181" t="s">
        <v>164</v>
      </c>
      <c r="AU154" s="181" t="s">
        <v>84</v>
      </c>
      <c r="AV154" s="12" t="s">
        <v>86</v>
      </c>
      <c r="AW154" s="12" t="s">
        <v>34</v>
      </c>
      <c r="AX154" s="12" t="s">
        <v>77</v>
      </c>
      <c r="AY154" s="181" t="s">
        <v>158</v>
      </c>
    </row>
    <row r="155" s="13" customFormat="1">
      <c r="A155" s="13"/>
      <c r="B155" s="188"/>
      <c r="C155" s="13"/>
      <c r="D155" s="180" t="s">
        <v>164</v>
      </c>
      <c r="E155" s="189" t="s">
        <v>1</v>
      </c>
      <c r="F155" s="190" t="s">
        <v>166</v>
      </c>
      <c r="G155" s="13"/>
      <c r="H155" s="191">
        <v>5.9962499999999999</v>
      </c>
      <c r="I155" s="192"/>
      <c r="J155" s="13"/>
      <c r="K155" s="13"/>
      <c r="L155" s="188"/>
      <c r="M155" s="193"/>
      <c r="N155" s="194"/>
      <c r="O155" s="194"/>
      <c r="P155" s="194"/>
      <c r="Q155" s="194"/>
      <c r="R155" s="194"/>
      <c r="S155" s="194"/>
      <c r="T155" s="19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89" t="s">
        <v>164</v>
      </c>
      <c r="AU155" s="189" t="s">
        <v>84</v>
      </c>
      <c r="AV155" s="13" t="s">
        <v>163</v>
      </c>
      <c r="AW155" s="13" t="s">
        <v>34</v>
      </c>
      <c r="AX155" s="13" t="s">
        <v>84</v>
      </c>
      <c r="AY155" s="189" t="s">
        <v>158</v>
      </c>
    </row>
    <row r="156" s="2" customFormat="1" ht="21.75" customHeight="1">
      <c r="A156" s="36"/>
      <c r="B156" s="164"/>
      <c r="C156" s="165" t="s">
        <v>181</v>
      </c>
      <c r="D156" s="165" t="s">
        <v>159</v>
      </c>
      <c r="E156" s="166" t="s">
        <v>1719</v>
      </c>
      <c r="F156" s="167" t="s">
        <v>1720</v>
      </c>
      <c r="G156" s="168" t="s">
        <v>203</v>
      </c>
      <c r="H156" s="169">
        <v>148.19999999999999</v>
      </c>
      <c r="I156" s="170"/>
      <c r="J156" s="171">
        <f>ROUND(I156*H156,2)</f>
        <v>0</v>
      </c>
      <c r="K156" s="172"/>
      <c r="L156" s="37"/>
      <c r="M156" s="173" t="s">
        <v>1</v>
      </c>
      <c r="N156" s="174" t="s">
        <v>42</v>
      </c>
      <c r="O156" s="75"/>
      <c r="P156" s="175">
        <f>O156*H156</f>
        <v>0</v>
      </c>
      <c r="Q156" s="175">
        <v>0</v>
      </c>
      <c r="R156" s="175">
        <f>Q156*H156</f>
        <v>0</v>
      </c>
      <c r="S156" s="175">
        <v>0</v>
      </c>
      <c r="T156" s="176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77" t="s">
        <v>163</v>
      </c>
      <c r="AT156" s="177" t="s">
        <v>159</v>
      </c>
      <c r="AU156" s="177" t="s">
        <v>84</v>
      </c>
      <c r="AY156" s="17" t="s">
        <v>158</v>
      </c>
      <c r="BE156" s="178">
        <f>IF(N156="základní",J156,0)</f>
        <v>0</v>
      </c>
      <c r="BF156" s="178">
        <f>IF(N156="snížená",J156,0)</f>
        <v>0</v>
      </c>
      <c r="BG156" s="178">
        <f>IF(N156="zákl. přenesená",J156,0)</f>
        <v>0</v>
      </c>
      <c r="BH156" s="178">
        <f>IF(N156="sníž. přenesená",J156,0)</f>
        <v>0</v>
      </c>
      <c r="BI156" s="178">
        <f>IF(N156="nulová",J156,0)</f>
        <v>0</v>
      </c>
      <c r="BJ156" s="17" t="s">
        <v>84</v>
      </c>
      <c r="BK156" s="178">
        <f>ROUND(I156*H156,2)</f>
        <v>0</v>
      </c>
      <c r="BL156" s="17" t="s">
        <v>163</v>
      </c>
      <c r="BM156" s="177" t="s">
        <v>199</v>
      </c>
    </row>
    <row r="157" s="12" customFormat="1">
      <c r="A157" s="12"/>
      <c r="B157" s="179"/>
      <c r="C157" s="12"/>
      <c r="D157" s="180" t="s">
        <v>164</v>
      </c>
      <c r="E157" s="181" t="s">
        <v>1</v>
      </c>
      <c r="F157" s="182" t="s">
        <v>1721</v>
      </c>
      <c r="G157" s="12"/>
      <c r="H157" s="183">
        <v>148.19999999999999</v>
      </c>
      <c r="I157" s="184"/>
      <c r="J157" s="12"/>
      <c r="K157" s="12"/>
      <c r="L157" s="179"/>
      <c r="M157" s="185"/>
      <c r="N157" s="186"/>
      <c r="O157" s="186"/>
      <c r="P157" s="186"/>
      <c r="Q157" s="186"/>
      <c r="R157" s="186"/>
      <c r="S157" s="186"/>
      <c r="T157" s="187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T157" s="181" t="s">
        <v>164</v>
      </c>
      <c r="AU157" s="181" t="s">
        <v>84</v>
      </c>
      <c r="AV157" s="12" t="s">
        <v>86</v>
      </c>
      <c r="AW157" s="12" t="s">
        <v>34</v>
      </c>
      <c r="AX157" s="12" t="s">
        <v>77</v>
      </c>
      <c r="AY157" s="181" t="s">
        <v>158</v>
      </c>
    </row>
    <row r="158" s="13" customFormat="1">
      <c r="A158" s="13"/>
      <c r="B158" s="188"/>
      <c r="C158" s="13"/>
      <c r="D158" s="180" t="s">
        <v>164</v>
      </c>
      <c r="E158" s="189" t="s">
        <v>1</v>
      </c>
      <c r="F158" s="190" t="s">
        <v>166</v>
      </c>
      <c r="G158" s="13"/>
      <c r="H158" s="191">
        <v>148.19999999999999</v>
      </c>
      <c r="I158" s="192"/>
      <c r="J158" s="13"/>
      <c r="K158" s="13"/>
      <c r="L158" s="188"/>
      <c r="M158" s="193"/>
      <c r="N158" s="194"/>
      <c r="O158" s="194"/>
      <c r="P158" s="194"/>
      <c r="Q158" s="194"/>
      <c r="R158" s="194"/>
      <c r="S158" s="194"/>
      <c r="T158" s="19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9" t="s">
        <v>164</v>
      </c>
      <c r="AU158" s="189" t="s">
        <v>84</v>
      </c>
      <c r="AV158" s="13" t="s">
        <v>163</v>
      </c>
      <c r="AW158" s="13" t="s">
        <v>34</v>
      </c>
      <c r="AX158" s="13" t="s">
        <v>84</v>
      </c>
      <c r="AY158" s="189" t="s">
        <v>158</v>
      </c>
    </row>
    <row r="159" s="2" customFormat="1" ht="16.5" customHeight="1">
      <c r="A159" s="36"/>
      <c r="B159" s="164"/>
      <c r="C159" s="165" t="s">
        <v>200</v>
      </c>
      <c r="D159" s="165" t="s">
        <v>159</v>
      </c>
      <c r="E159" s="166" t="s">
        <v>1722</v>
      </c>
      <c r="F159" s="167" t="s">
        <v>1723</v>
      </c>
      <c r="G159" s="168" t="s">
        <v>203</v>
      </c>
      <c r="H159" s="169">
        <v>110.40000000000001</v>
      </c>
      <c r="I159" s="170"/>
      <c r="J159" s="171">
        <f>ROUND(I159*H159,2)</f>
        <v>0</v>
      </c>
      <c r="K159" s="172"/>
      <c r="L159" s="37"/>
      <c r="M159" s="173" t="s">
        <v>1</v>
      </c>
      <c r="N159" s="174" t="s">
        <v>42</v>
      </c>
      <c r="O159" s="75"/>
      <c r="P159" s="175">
        <f>O159*H159</f>
        <v>0</v>
      </c>
      <c r="Q159" s="175">
        <v>0</v>
      </c>
      <c r="R159" s="175">
        <f>Q159*H159</f>
        <v>0</v>
      </c>
      <c r="S159" s="175">
        <v>0</v>
      </c>
      <c r="T159" s="176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77" t="s">
        <v>163</v>
      </c>
      <c r="AT159" s="177" t="s">
        <v>159</v>
      </c>
      <c r="AU159" s="177" t="s">
        <v>84</v>
      </c>
      <c r="AY159" s="17" t="s">
        <v>158</v>
      </c>
      <c r="BE159" s="178">
        <f>IF(N159="základní",J159,0)</f>
        <v>0</v>
      </c>
      <c r="BF159" s="178">
        <f>IF(N159="snížená",J159,0)</f>
        <v>0</v>
      </c>
      <c r="BG159" s="178">
        <f>IF(N159="zákl. přenesená",J159,0)</f>
        <v>0</v>
      </c>
      <c r="BH159" s="178">
        <f>IF(N159="sníž. přenesená",J159,0)</f>
        <v>0</v>
      </c>
      <c r="BI159" s="178">
        <f>IF(N159="nulová",J159,0)</f>
        <v>0</v>
      </c>
      <c r="BJ159" s="17" t="s">
        <v>84</v>
      </c>
      <c r="BK159" s="178">
        <f>ROUND(I159*H159,2)</f>
        <v>0</v>
      </c>
      <c r="BL159" s="17" t="s">
        <v>163</v>
      </c>
      <c r="BM159" s="177" t="s">
        <v>204</v>
      </c>
    </row>
    <row r="160" s="12" customFormat="1">
      <c r="A160" s="12"/>
      <c r="B160" s="179"/>
      <c r="C160" s="12"/>
      <c r="D160" s="180" t="s">
        <v>164</v>
      </c>
      <c r="E160" s="181" t="s">
        <v>1</v>
      </c>
      <c r="F160" s="182" t="s">
        <v>1724</v>
      </c>
      <c r="G160" s="12"/>
      <c r="H160" s="183">
        <v>110.39999999999999</v>
      </c>
      <c r="I160" s="184"/>
      <c r="J160" s="12"/>
      <c r="K160" s="12"/>
      <c r="L160" s="179"/>
      <c r="M160" s="185"/>
      <c r="N160" s="186"/>
      <c r="O160" s="186"/>
      <c r="P160" s="186"/>
      <c r="Q160" s="186"/>
      <c r="R160" s="186"/>
      <c r="S160" s="186"/>
      <c r="T160" s="187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T160" s="181" t="s">
        <v>164</v>
      </c>
      <c r="AU160" s="181" t="s">
        <v>84</v>
      </c>
      <c r="AV160" s="12" t="s">
        <v>86</v>
      </c>
      <c r="AW160" s="12" t="s">
        <v>34</v>
      </c>
      <c r="AX160" s="12" t="s">
        <v>77</v>
      </c>
      <c r="AY160" s="181" t="s">
        <v>158</v>
      </c>
    </row>
    <row r="161" s="13" customFormat="1">
      <c r="A161" s="13"/>
      <c r="B161" s="188"/>
      <c r="C161" s="13"/>
      <c r="D161" s="180" t="s">
        <v>164</v>
      </c>
      <c r="E161" s="189" t="s">
        <v>1</v>
      </c>
      <c r="F161" s="190" t="s">
        <v>166</v>
      </c>
      <c r="G161" s="13"/>
      <c r="H161" s="191">
        <v>110.39999999999999</v>
      </c>
      <c r="I161" s="192"/>
      <c r="J161" s="13"/>
      <c r="K161" s="13"/>
      <c r="L161" s="188"/>
      <c r="M161" s="193"/>
      <c r="N161" s="194"/>
      <c r="O161" s="194"/>
      <c r="P161" s="194"/>
      <c r="Q161" s="194"/>
      <c r="R161" s="194"/>
      <c r="S161" s="194"/>
      <c r="T161" s="19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89" t="s">
        <v>164</v>
      </c>
      <c r="AU161" s="189" t="s">
        <v>84</v>
      </c>
      <c r="AV161" s="13" t="s">
        <v>163</v>
      </c>
      <c r="AW161" s="13" t="s">
        <v>34</v>
      </c>
      <c r="AX161" s="13" t="s">
        <v>84</v>
      </c>
      <c r="AY161" s="189" t="s">
        <v>158</v>
      </c>
    </row>
    <row r="162" s="2" customFormat="1" ht="21.75" customHeight="1">
      <c r="A162" s="36"/>
      <c r="B162" s="164"/>
      <c r="C162" s="165" t="s">
        <v>8</v>
      </c>
      <c r="D162" s="165" t="s">
        <v>159</v>
      </c>
      <c r="E162" s="166" t="s">
        <v>1725</v>
      </c>
      <c r="F162" s="167" t="s">
        <v>1726</v>
      </c>
      <c r="G162" s="168" t="s">
        <v>203</v>
      </c>
      <c r="H162" s="169">
        <v>28.5</v>
      </c>
      <c r="I162" s="170"/>
      <c r="J162" s="171">
        <f>ROUND(I162*H162,2)</f>
        <v>0</v>
      </c>
      <c r="K162" s="172"/>
      <c r="L162" s="37"/>
      <c r="M162" s="173" t="s">
        <v>1</v>
      </c>
      <c r="N162" s="174" t="s">
        <v>42</v>
      </c>
      <c r="O162" s="75"/>
      <c r="P162" s="175">
        <f>O162*H162</f>
        <v>0</v>
      </c>
      <c r="Q162" s="175">
        <v>0</v>
      </c>
      <c r="R162" s="175">
        <f>Q162*H162</f>
        <v>0</v>
      </c>
      <c r="S162" s="175">
        <v>0</v>
      </c>
      <c r="T162" s="17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77" t="s">
        <v>163</v>
      </c>
      <c r="AT162" s="177" t="s">
        <v>159</v>
      </c>
      <c r="AU162" s="177" t="s">
        <v>84</v>
      </c>
      <c r="AY162" s="17" t="s">
        <v>158</v>
      </c>
      <c r="BE162" s="178">
        <f>IF(N162="základní",J162,0)</f>
        <v>0</v>
      </c>
      <c r="BF162" s="178">
        <f>IF(N162="snížená",J162,0)</f>
        <v>0</v>
      </c>
      <c r="BG162" s="178">
        <f>IF(N162="zákl. přenesená",J162,0)</f>
        <v>0</v>
      </c>
      <c r="BH162" s="178">
        <f>IF(N162="sníž. přenesená",J162,0)</f>
        <v>0</v>
      </c>
      <c r="BI162" s="178">
        <f>IF(N162="nulová",J162,0)</f>
        <v>0</v>
      </c>
      <c r="BJ162" s="17" t="s">
        <v>84</v>
      </c>
      <c r="BK162" s="178">
        <f>ROUND(I162*H162,2)</f>
        <v>0</v>
      </c>
      <c r="BL162" s="17" t="s">
        <v>163</v>
      </c>
      <c r="BM162" s="177" t="s">
        <v>208</v>
      </c>
    </row>
    <row r="163" s="12" customFormat="1">
      <c r="A163" s="12"/>
      <c r="B163" s="179"/>
      <c r="C163" s="12"/>
      <c r="D163" s="180" t="s">
        <v>164</v>
      </c>
      <c r="E163" s="181" t="s">
        <v>1</v>
      </c>
      <c r="F163" s="182" t="s">
        <v>1727</v>
      </c>
      <c r="G163" s="12"/>
      <c r="H163" s="183">
        <v>28.5</v>
      </c>
      <c r="I163" s="184"/>
      <c r="J163" s="12"/>
      <c r="K163" s="12"/>
      <c r="L163" s="179"/>
      <c r="M163" s="185"/>
      <c r="N163" s="186"/>
      <c r="O163" s="186"/>
      <c r="P163" s="186"/>
      <c r="Q163" s="186"/>
      <c r="R163" s="186"/>
      <c r="S163" s="186"/>
      <c r="T163" s="187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T163" s="181" t="s">
        <v>164</v>
      </c>
      <c r="AU163" s="181" t="s">
        <v>84</v>
      </c>
      <c r="AV163" s="12" t="s">
        <v>86</v>
      </c>
      <c r="AW163" s="12" t="s">
        <v>34</v>
      </c>
      <c r="AX163" s="12" t="s">
        <v>77</v>
      </c>
      <c r="AY163" s="181" t="s">
        <v>158</v>
      </c>
    </row>
    <row r="164" s="13" customFormat="1">
      <c r="A164" s="13"/>
      <c r="B164" s="188"/>
      <c r="C164" s="13"/>
      <c r="D164" s="180" t="s">
        <v>164</v>
      </c>
      <c r="E164" s="189" t="s">
        <v>1</v>
      </c>
      <c r="F164" s="190" t="s">
        <v>166</v>
      </c>
      <c r="G164" s="13"/>
      <c r="H164" s="191">
        <v>28.5</v>
      </c>
      <c r="I164" s="192"/>
      <c r="J164" s="13"/>
      <c r="K164" s="13"/>
      <c r="L164" s="188"/>
      <c r="M164" s="193"/>
      <c r="N164" s="194"/>
      <c r="O164" s="194"/>
      <c r="P164" s="194"/>
      <c r="Q164" s="194"/>
      <c r="R164" s="194"/>
      <c r="S164" s="194"/>
      <c r="T164" s="19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9" t="s">
        <v>164</v>
      </c>
      <c r="AU164" s="189" t="s">
        <v>84</v>
      </c>
      <c r="AV164" s="13" t="s">
        <v>163</v>
      </c>
      <c r="AW164" s="13" t="s">
        <v>34</v>
      </c>
      <c r="AX164" s="13" t="s">
        <v>84</v>
      </c>
      <c r="AY164" s="189" t="s">
        <v>158</v>
      </c>
    </row>
    <row r="165" s="2" customFormat="1" ht="16.5" customHeight="1">
      <c r="A165" s="36"/>
      <c r="B165" s="164"/>
      <c r="C165" s="165" t="s">
        <v>210</v>
      </c>
      <c r="D165" s="165" t="s">
        <v>159</v>
      </c>
      <c r="E165" s="166" t="s">
        <v>1728</v>
      </c>
      <c r="F165" s="167" t="s">
        <v>1729</v>
      </c>
      <c r="G165" s="168" t="s">
        <v>162</v>
      </c>
      <c r="H165" s="169">
        <v>15.119999999999999</v>
      </c>
      <c r="I165" s="170"/>
      <c r="J165" s="171">
        <f>ROUND(I165*H165,2)</f>
        <v>0</v>
      </c>
      <c r="K165" s="172"/>
      <c r="L165" s="37"/>
      <c r="M165" s="173" t="s">
        <v>1</v>
      </c>
      <c r="N165" s="174" t="s">
        <v>42</v>
      </c>
      <c r="O165" s="75"/>
      <c r="P165" s="175">
        <f>O165*H165</f>
        <v>0</v>
      </c>
      <c r="Q165" s="175">
        <v>0</v>
      </c>
      <c r="R165" s="175">
        <f>Q165*H165</f>
        <v>0</v>
      </c>
      <c r="S165" s="175">
        <v>0</v>
      </c>
      <c r="T165" s="176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77" t="s">
        <v>163</v>
      </c>
      <c r="AT165" s="177" t="s">
        <v>159</v>
      </c>
      <c r="AU165" s="177" t="s">
        <v>84</v>
      </c>
      <c r="AY165" s="17" t="s">
        <v>158</v>
      </c>
      <c r="BE165" s="178">
        <f>IF(N165="základní",J165,0)</f>
        <v>0</v>
      </c>
      <c r="BF165" s="178">
        <f>IF(N165="snížená",J165,0)</f>
        <v>0</v>
      </c>
      <c r="BG165" s="178">
        <f>IF(N165="zákl. přenesená",J165,0)</f>
        <v>0</v>
      </c>
      <c r="BH165" s="178">
        <f>IF(N165="sníž. přenesená",J165,0)</f>
        <v>0</v>
      </c>
      <c r="BI165" s="178">
        <f>IF(N165="nulová",J165,0)</f>
        <v>0</v>
      </c>
      <c r="BJ165" s="17" t="s">
        <v>84</v>
      </c>
      <c r="BK165" s="178">
        <f>ROUND(I165*H165,2)</f>
        <v>0</v>
      </c>
      <c r="BL165" s="17" t="s">
        <v>163</v>
      </c>
      <c r="BM165" s="177" t="s">
        <v>213</v>
      </c>
    </row>
    <row r="166" s="12" customFormat="1">
      <c r="A166" s="12"/>
      <c r="B166" s="179"/>
      <c r="C166" s="12"/>
      <c r="D166" s="180" t="s">
        <v>164</v>
      </c>
      <c r="E166" s="181" t="s">
        <v>1</v>
      </c>
      <c r="F166" s="182" t="s">
        <v>1730</v>
      </c>
      <c r="G166" s="12"/>
      <c r="H166" s="183">
        <v>15.120000000000001</v>
      </c>
      <c r="I166" s="184"/>
      <c r="J166" s="12"/>
      <c r="K166" s="12"/>
      <c r="L166" s="179"/>
      <c r="M166" s="185"/>
      <c r="N166" s="186"/>
      <c r="O166" s="186"/>
      <c r="P166" s="186"/>
      <c r="Q166" s="186"/>
      <c r="R166" s="186"/>
      <c r="S166" s="186"/>
      <c r="T166" s="187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T166" s="181" t="s">
        <v>164</v>
      </c>
      <c r="AU166" s="181" t="s">
        <v>84</v>
      </c>
      <c r="AV166" s="12" t="s">
        <v>86</v>
      </c>
      <c r="AW166" s="12" t="s">
        <v>34</v>
      </c>
      <c r="AX166" s="12" t="s">
        <v>77</v>
      </c>
      <c r="AY166" s="181" t="s">
        <v>158</v>
      </c>
    </row>
    <row r="167" s="13" customFormat="1">
      <c r="A167" s="13"/>
      <c r="B167" s="188"/>
      <c r="C167" s="13"/>
      <c r="D167" s="180" t="s">
        <v>164</v>
      </c>
      <c r="E167" s="189" t="s">
        <v>1</v>
      </c>
      <c r="F167" s="190" t="s">
        <v>166</v>
      </c>
      <c r="G167" s="13"/>
      <c r="H167" s="191">
        <v>15.120000000000001</v>
      </c>
      <c r="I167" s="192"/>
      <c r="J167" s="13"/>
      <c r="K167" s="13"/>
      <c r="L167" s="188"/>
      <c r="M167" s="193"/>
      <c r="N167" s="194"/>
      <c r="O167" s="194"/>
      <c r="P167" s="194"/>
      <c r="Q167" s="194"/>
      <c r="R167" s="194"/>
      <c r="S167" s="194"/>
      <c r="T167" s="19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9" t="s">
        <v>164</v>
      </c>
      <c r="AU167" s="189" t="s">
        <v>84</v>
      </c>
      <c r="AV167" s="13" t="s">
        <v>163</v>
      </c>
      <c r="AW167" s="13" t="s">
        <v>34</v>
      </c>
      <c r="AX167" s="13" t="s">
        <v>84</v>
      </c>
      <c r="AY167" s="189" t="s">
        <v>158</v>
      </c>
    </row>
    <row r="168" s="2" customFormat="1" ht="21.75" customHeight="1">
      <c r="A168" s="36"/>
      <c r="B168" s="164"/>
      <c r="C168" s="165" t="s">
        <v>188</v>
      </c>
      <c r="D168" s="165" t="s">
        <v>159</v>
      </c>
      <c r="E168" s="166" t="s">
        <v>1731</v>
      </c>
      <c r="F168" s="167" t="s">
        <v>1732</v>
      </c>
      <c r="G168" s="168" t="s">
        <v>233</v>
      </c>
      <c r="H168" s="169">
        <v>3.004</v>
      </c>
      <c r="I168" s="170"/>
      <c r="J168" s="171">
        <f>ROUND(I168*H168,2)</f>
        <v>0</v>
      </c>
      <c r="K168" s="172"/>
      <c r="L168" s="37"/>
      <c r="M168" s="173" t="s">
        <v>1</v>
      </c>
      <c r="N168" s="174" t="s">
        <v>42</v>
      </c>
      <c r="O168" s="75"/>
      <c r="P168" s="175">
        <f>O168*H168</f>
        <v>0</v>
      </c>
      <c r="Q168" s="175">
        <v>0</v>
      </c>
      <c r="R168" s="175">
        <f>Q168*H168</f>
        <v>0</v>
      </c>
      <c r="S168" s="175">
        <v>0</v>
      </c>
      <c r="T168" s="176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77" t="s">
        <v>163</v>
      </c>
      <c r="AT168" s="177" t="s">
        <v>159</v>
      </c>
      <c r="AU168" s="177" t="s">
        <v>84</v>
      </c>
      <c r="AY168" s="17" t="s">
        <v>158</v>
      </c>
      <c r="BE168" s="178">
        <f>IF(N168="základní",J168,0)</f>
        <v>0</v>
      </c>
      <c r="BF168" s="178">
        <f>IF(N168="snížená",J168,0)</f>
        <v>0</v>
      </c>
      <c r="BG168" s="178">
        <f>IF(N168="zákl. přenesená",J168,0)</f>
        <v>0</v>
      </c>
      <c r="BH168" s="178">
        <f>IF(N168="sníž. přenesená",J168,0)</f>
        <v>0</v>
      </c>
      <c r="BI168" s="178">
        <f>IF(N168="nulová",J168,0)</f>
        <v>0</v>
      </c>
      <c r="BJ168" s="17" t="s">
        <v>84</v>
      </c>
      <c r="BK168" s="178">
        <f>ROUND(I168*H168,2)</f>
        <v>0</v>
      </c>
      <c r="BL168" s="17" t="s">
        <v>163</v>
      </c>
      <c r="BM168" s="177" t="s">
        <v>218</v>
      </c>
    </row>
    <row r="169" s="14" customFormat="1">
      <c r="A169" s="14"/>
      <c r="B169" s="201"/>
      <c r="C169" s="14"/>
      <c r="D169" s="180" t="s">
        <v>164</v>
      </c>
      <c r="E169" s="202" t="s">
        <v>1</v>
      </c>
      <c r="F169" s="203" t="s">
        <v>1733</v>
      </c>
      <c r="G169" s="14"/>
      <c r="H169" s="202" t="s">
        <v>1</v>
      </c>
      <c r="I169" s="204"/>
      <c r="J169" s="14"/>
      <c r="K169" s="14"/>
      <c r="L169" s="201"/>
      <c r="M169" s="205"/>
      <c r="N169" s="206"/>
      <c r="O169" s="206"/>
      <c r="P169" s="206"/>
      <c r="Q169" s="206"/>
      <c r="R169" s="206"/>
      <c r="S169" s="206"/>
      <c r="T169" s="207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02" t="s">
        <v>164</v>
      </c>
      <c r="AU169" s="202" t="s">
        <v>84</v>
      </c>
      <c r="AV169" s="14" t="s">
        <v>84</v>
      </c>
      <c r="AW169" s="14" t="s">
        <v>34</v>
      </c>
      <c r="AX169" s="14" t="s">
        <v>77</v>
      </c>
      <c r="AY169" s="202" t="s">
        <v>158</v>
      </c>
    </row>
    <row r="170" s="12" customFormat="1">
      <c r="A170" s="12"/>
      <c r="B170" s="179"/>
      <c r="C170" s="12"/>
      <c r="D170" s="180" t="s">
        <v>164</v>
      </c>
      <c r="E170" s="181" t="s">
        <v>1</v>
      </c>
      <c r="F170" s="182" t="s">
        <v>1734</v>
      </c>
      <c r="G170" s="12"/>
      <c r="H170" s="183">
        <v>2.5194000000000001</v>
      </c>
      <c r="I170" s="184"/>
      <c r="J170" s="12"/>
      <c r="K170" s="12"/>
      <c r="L170" s="179"/>
      <c r="M170" s="185"/>
      <c r="N170" s="186"/>
      <c r="O170" s="186"/>
      <c r="P170" s="186"/>
      <c r="Q170" s="186"/>
      <c r="R170" s="186"/>
      <c r="S170" s="186"/>
      <c r="T170" s="187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T170" s="181" t="s">
        <v>164</v>
      </c>
      <c r="AU170" s="181" t="s">
        <v>84</v>
      </c>
      <c r="AV170" s="12" t="s">
        <v>86</v>
      </c>
      <c r="AW170" s="12" t="s">
        <v>34</v>
      </c>
      <c r="AX170" s="12" t="s">
        <v>77</v>
      </c>
      <c r="AY170" s="181" t="s">
        <v>158</v>
      </c>
    </row>
    <row r="171" s="12" customFormat="1">
      <c r="A171" s="12"/>
      <c r="B171" s="179"/>
      <c r="C171" s="12"/>
      <c r="D171" s="180" t="s">
        <v>164</v>
      </c>
      <c r="E171" s="181" t="s">
        <v>1</v>
      </c>
      <c r="F171" s="182" t="s">
        <v>1735</v>
      </c>
      <c r="G171" s="12"/>
      <c r="H171" s="183">
        <v>0.48450000000000004</v>
      </c>
      <c r="I171" s="184"/>
      <c r="J171" s="12"/>
      <c r="K171" s="12"/>
      <c r="L171" s="179"/>
      <c r="M171" s="185"/>
      <c r="N171" s="186"/>
      <c r="O171" s="186"/>
      <c r="P171" s="186"/>
      <c r="Q171" s="186"/>
      <c r="R171" s="186"/>
      <c r="S171" s="186"/>
      <c r="T171" s="187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T171" s="181" t="s">
        <v>164</v>
      </c>
      <c r="AU171" s="181" t="s">
        <v>84</v>
      </c>
      <c r="AV171" s="12" t="s">
        <v>86</v>
      </c>
      <c r="AW171" s="12" t="s">
        <v>34</v>
      </c>
      <c r="AX171" s="12" t="s">
        <v>77</v>
      </c>
      <c r="AY171" s="181" t="s">
        <v>158</v>
      </c>
    </row>
    <row r="172" s="13" customFormat="1">
      <c r="A172" s="13"/>
      <c r="B172" s="188"/>
      <c r="C172" s="13"/>
      <c r="D172" s="180" t="s">
        <v>164</v>
      </c>
      <c r="E172" s="189" t="s">
        <v>1</v>
      </c>
      <c r="F172" s="190" t="s">
        <v>166</v>
      </c>
      <c r="G172" s="13"/>
      <c r="H172" s="191">
        <v>3.0039000000000002</v>
      </c>
      <c r="I172" s="192"/>
      <c r="J172" s="13"/>
      <c r="K172" s="13"/>
      <c r="L172" s="188"/>
      <c r="M172" s="193"/>
      <c r="N172" s="194"/>
      <c r="O172" s="194"/>
      <c r="P172" s="194"/>
      <c r="Q172" s="194"/>
      <c r="R172" s="194"/>
      <c r="S172" s="194"/>
      <c r="T172" s="19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9" t="s">
        <v>164</v>
      </c>
      <c r="AU172" s="189" t="s">
        <v>84</v>
      </c>
      <c r="AV172" s="13" t="s">
        <v>163</v>
      </c>
      <c r="AW172" s="13" t="s">
        <v>34</v>
      </c>
      <c r="AX172" s="13" t="s">
        <v>84</v>
      </c>
      <c r="AY172" s="189" t="s">
        <v>158</v>
      </c>
    </row>
    <row r="173" s="2" customFormat="1" ht="21.75" customHeight="1">
      <c r="A173" s="36"/>
      <c r="B173" s="164"/>
      <c r="C173" s="165" t="s">
        <v>220</v>
      </c>
      <c r="D173" s="165" t="s">
        <v>159</v>
      </c>
      <c r="E173" s="166" t="s">
        <v>1736</v>
      </c>
      <c r="F173" s="167" t="s">
        <v>1737</v>
      </c>
      <c r="G173" s="168" t="s">
        <v>203</v>
      </c>
      <c r="H173" s="169">
        <v>110.40000000000001</v>
      </c>
      <c r="I173" s="170"/>
      <c r="J173" s="171">
        <f>ROUND(I173*H173,2)</f>
        <v>0</v>
      </c>
      <c r="K173" s="172"/>
      <c r="L173" s="37"/>
      <c r="M173" s="173" t="s">
        <v>1</v>
      </c>
      <c r="N173" s="174" t="s">
        <v>42</v>
      </c>
      <c r="O173" s="75"/>
      <c r="P173" s="175">
        <f>O173*H173</f>
        <v>0</v>
      </c>
      <c r="Q173" s="175">
        <v>0</v>
      </c>
      <c r="R173" s="175">
        <f>Q173*H173</f>
        <v>0</v>
      </c>
      <c r="S173" s="175">
        <v>0</v>
      </c>
      <c r="T173" s="176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77" t="s">
        <v>163</v>
      </c>
      <c r="AT173" s="177" t="s">
        <v>159</v>
      </c>
      <c r="AU173" s="177" t="s">
        <v>84</v>
      </c>
      <c r="AY173" s="17" t="s">
        <v>158</v>
      </c>
      <c r="BE173" s="178">
        <f>IF(N173="základní",J173,0)</f>
        <v>0</v>
      </c>
      <c r="BF173" s="178">
        <f>IF(N173="snížená",J173,0)</f>
        <v>0</v>
      </c>
      <c r="BG173" s="178">
        <f>IF(N173="zákl. přenesená",J173,0)</f>
        <v>0</v>
      </c>
      <c r="BH173" s="178">
        <f>IF(N173="sníž. přenesená",J173,0)</f>
        <v>0</v>
      </c>
      <c r="BI173" s="178">
        <f>IF(N173="nulová",J173,0)</f>
        <v>0</v>
      </c>
      <c r="BJ173" s="17" t="s">
        <v>84</v>
      </c>
      <c r="BK173" s="178">
        <f>ROUND(I173*H173,2)</f>
        <v>0</v>
      </c>
      <c r="BL173" s="17" t="s">
        <v>163</v>
      </c>
      <c r="BM173" s="177" t="s">
        <v>223</v>
      </c>
    </row>
    <row r="174" s="12" customFormat="1">
      <c r="A174" s="12"/>
      <c r="B174" s="179"/>
      <c r="C174" s="12"/>
      <c r="D174" s="180" t="s">
        <v>164</v>
      </c>
      <c r="E174" s="181" t="s">
        <v>1</v>
      </c>
      <c r="F174" s="182" t="s">
        <v>1724</v>
      </c>
      <c r="G174" s="12"/>
      <c r="H174" s="183">
        <v>110.39999999999999</v>
      </c>
      <c r="I174" s="184"/>
      <c r="J174" s="12"/>
      <c r="K174" s="12"/>
      <c r="L174" s="179"/>
      <c r="M174" s="185"/>
      <c r="N174" s="186"/>
      <c r="O174" s="186"/>
      <c r="P174" s="186"/>
      <c r="Q174" s="186"/>
      <c r="R174" s="186"/>
      <c r="S174" s="186"/>
      <c r="T174" s="187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T174" s="181" t="s">
        <v>164</v>
      </c>
      <c r="AU174" s="181" t="s">
        <v>84</v>
      </c>
      <c r="AV174" s="12" t="s">
        <v>86</v>
      </c>
      <c r="AW174" s="12" t="s">
        <v>34</v>
      </c>
      <c r="AX174" s="12" t="s">
        <v>77</v>
      </c>
      <c r="AY174" s="181" t="s">
        <v>158</v>
      </c>
    </row>
    <row r="175" s="13" customFormat="1">
      <c r="A175" s="13"/>
      <c r="B175" s="188"/>
      <c r="C175" s="13"/>
      <c r="D175" s="180" t="s">
        <v>164</v>
      </c>
      <c r="E175" s="189" t="s">
        <v>1</v>
      </c>
      <c r="F175" s="190" t="s">
        <v>166</v>
      </c>
      <c r="G175" s="13"/>
      <c r="H175" s="191">
        <v>110.39999999999999</v>
      </c>
      <c r="I175" s="192"/>
      <c r="J175" s="13"/>
      <c r="K175" s="13"/>
      <c r="L175" s="188"/>
      <c r="M175" s="193"/>
      <c r="N175" s="194"/>
      <c r="O175" s="194"/>
      <c r="P175" s="194"/>
      <c r="Q175" s="194"/>
      <c r="R175" s="194"/>
      <c r="S175" s="194"/>
      <c r="T175" s="19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89" t="s">
        <v>164</v>
      </c>
      <c r="AU175" s="189" t="s">
        <v>84</v>
      </c>
      <c r="AV175" s="13" t="s">
        <v>163</v>
      </c>
      <c r="AW175" s="13" t="s">
        <v>34</v>
      </c>
      <c r="AX175" s="13" t="s">
        <v>84</v>
      </c>
      <c r="AY175" s="189" t="s">
        <v>158</v>
      </c>
    </row>
    <row r="176" s="2" customFormat="1" ht="21.75" customHeight="1">
      <c r="A176" s="36"/>
      <c r="B176" s="164"/>
      <c r="C176" s="165" t="s">
        <v>192</v>
      </c>
      <c r="D176" s="165" t="s">
        <v>159</v>
      </c>
      <c r="E176" s="166" t="s">
        <v>1738</v>
      </c>
      <c r="F176" s="167" t="s">
        <v>1739</v>
      </c>
      <c r="G176" s="168" t="s">
        <v>162</v>
      </c>
      <c r="H176" s="169">
        <v>2.6499999999999999</v>
      </c>
      <c r="I176" s="170"/>
      <c r="J176" s="171">
        <f>ROUND(I176*H176,2)</f>
        <v>0</v>
      </c>
      <c r="K176" s="172"/>
      <c r="L176" s="37"/>
      <c r="M176" s="173" t="s">
        <v>1</v>
      </c>
      <c r="N176" s="174" t="s">
        <v>42</v>
      </c>
      <c r="O176" s="75"/>
      <c r="P176" s="175">
        <f>O176*H176</f>
        <v>0</v>
      </c>
      <c r="Q176" s="175">
        <v>0</v>
      </c>
      <c r="R176" s="175">
        <f>Q176*H176</f>
        <v>0</v>
      </c>
      <c r="S176" s="175">
        <v>0</v>
      </c>
      <c r="T176" s="176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77" t="s">
        <v>163</v>
      </c>
      <c r="AT176" s="177" t="s">
        <v>159</v>
      </c>
      <c r="AU176" s="177" t="s">
        <v>84</v>
      </c>
      <c r="AY176" s="17" t="s">
        <v>158</v>
      </c>
      <c r="BE176" s="178">
        <f>IF(N176="základní",J176,0)</f>
        <v>0</v>
      </c>
      <c r="BF176" s="178">
        <f>IF(N176="snížená",J176,0)</f>
        <v>0</v>
      </c>
      <c r="BG176" s="178">
        <f>IF(N176="zákl. přenesená",J176,0)</f>
        <v>0</v>
      </c>
      <c r="BH176" s="178">
        <f>IF(N176="sníž. přenesená",J176,0)</f>
        <v>0</v>
      </c>
      <c r="BI176" s="178">
        <f>IF(N176="nulová",J176,0)</f>
        <v>0</v>
      </c>
      <c r="BJ176" s="17" t="s">
        <v>84</v>
      </c>
      <c r="BK176" s="178">
        <f>ROUND(I176*H176,2)</f>
        <v>0</v>
      </c>
      <c r="BL176" s="17" t="s">
        <v>163</v>
      </c>
      <c r="BM176" s="177" t="s">
        <v>228</v>
      </c>
    </row>
    <row r="177" s="12" customFormat="1">
      <c r="A177" s="12"/>
      <c r="B177" s="179"/>
      <c r="C177" s="12"/>
      <c r="D177" s="180" t="s">
        <v>164</v>
      </c>
      <c r="E177" s="181" t="s">
        <v>1</v>
      </c>
      <c r="F177" s="182" t="s">
        <v>1740</v>
      </c>
      <c r="G177" s="12"/>
      <c r="H177" s="183">
        <v>2.6500000000000004</v>
      </c>
      <c r="I177" s="184"/>
      <c r="J177" s="12"/>
      <c r="K177" s="12"/>
      <c r="L177" s="179"/>
      <c r="M177" s="185"/>
      <c r="N177" s="186"/>
      <c r="O177" s="186"/>
      <c r="P177" s="186"/>
      <c r="Q177" s="186"/>
      <c r="R177" s="186"/>
      <c r="S177" s="186"/>
      <c r="T177" s="187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T177" s="181" t="s">
        <v>164</v>
      </c>
      <c r="AU177" s="181" t="s">
        <v>84</v>
      </c>
      <c r="AV177" s="12" t="s">
        <v>86</v>
      </c>
      <c r="AW177" s="12" t="s">
        <v>34</v>
      </c>
      <c r="AX177" s="12" t="s">
        <v>77</v>
      </c>
      <c r="AY177" s="181" t="s">
        <v>158</v>
      </c>
    </row>
    <row r="178" s="13" customFormat="1">
      <c r="A178" s="13"/>
      <c r="B178" s="188"/>
      <c r="C178" s="13"/>
      <c r="D178" s="180" t="s">
        <v>164</v>
      </c>
      <c r="E178" s="189" t="s">
        <v>1</v>
      </c>
      <c r="F178" s="190" t="s">
        <v>166</v>
      </c>
      <c r="G178" s="13"/>
      <c r="H178" s="191">
        <v>2.6500000000000004</v>
      </c>
      <c r="I178" s="192"/>
      <c r="J178" s="13"/>
      <c r="K178" s="13"/>
      <c r="L178" s="188"/>
      <c r="M178" s="193"/>
      <c r="N178" s="194"/>
      <c r="O178" s="194"/>
      <c r="P178" s="194"/>
      <c r="Q178" s="194"/>
      <c r="R178" s="194"/>
      <c r="S178" s="194"/>
      <c r="T178" s="19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9" t="s">
        <v>164</v>
      </c>
      <c r="AU178" s="189" t="s">
        <v>84</v>
      </c>
      <c r="AV178" s="13" t="s">
        <v>163</v>
      </c>
      <c r="AW178" s="13" t="s">
        <v>34</v>
      </c>
      <c r="AX178" s="13" t="s">
        <v>84</v>
      </c>
      <c r="AY178" s="189" t="s">
        <v>158</v>
      </c>
    </row>
    <row r="179" s="2" customFormat="1" ht="21.75" customHeight="1">
      <c r="A179" s="36"/>
      <c r="B179" s="164"/>
      <c r="C179" s="165" t="s">
        <v>230</v>
      </c>
      <c r="D179" s="165" t="s">
        <v>159</v>
      </c>
      <c r="E179" s="166" t="s">
        <v>1741</v>
      </c>
      <c r="F179" s="167" t="s">
        <v>1742</v>
      </c>
      <c r="G179" s="168" t="s">
        <v>162</v>
      </c>
      <c r="H179" s="169">
        <v>5.6719999999999997</v>
      </c>
      <c r="I179" s="170"/>
      <c r="J179" s="171">
        <f>ROUND(I179*H179,2)</f>
        <v>0</v>
      </c>
      <c r="K179" s="172"/>
      <c r="L179" s="37"/>
      <c r="M179" s="173" t="s">
        <v>1</v>
      </c>
      <c r="N179" s="174" t="s">
        <v>42</v>
      </c>
      <c r="O179" s="75"/>
      <c r="P179" s="175">
        <f>O179*H179</f>
        <v>0</v>
      </c>
      <c r="Q179" s="175">
        <v>0</v>
      </c>
      <c r="R179" s="175">
        <f>Q179*H179</f>
        <v>0</v>
      </c>
      <c r="S179" s="175">
        <v>0</v>
      </c>
      <c r="T179" s="176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77" t="s">
        <v>163</v>
      </c>
      <c r="AT179" s="177" t="s">
        <v>159</v>
      </c>
      <c r="AU179" s="177" t="s">
        <v>84</v>
      </c>
      <c r="AY179" s="17" t="s">
        <v>158</v>
      </c>
      <c r="BE179" s="178">
        <f>IF(N179="základní",J179,0)</f>
        <v>0</v>
      </c>
      <c r="BF179" s="178">
        <f>IF(N179="snížená",J179,0)</f>
        <v>0</v>
      </c>
      <c r="BG179" s="178">
        <f>IF(N179="zákl. přenesená",J179,0)</f>
        <v>0</v>
      </c>
      <c r="BH179" s="178">
        <f>IF(N179="sníž. přenesená",J179,0)</f>
        <v>0</v>
      </c>
      <c r="BI179" s="178">
        <f>IF(N179="nulová",J179,0)</f>
        <v>0</v>
      </c>
      <c r="BJ179" s="17" t="s">
        <v>84</v>
      </c>
      <c r="BK179" s="178">
        <f>ROUND(I179*H179,2)</f>
        <v>0</v>
      </c>
      <c r="BL179" s="17" t="s">
        <v>163</v>
      </c>
      <c r="BM179" s="177" t="s">
        <v>234</v>
      </c>
    </row>
    <row r="180" s="12" customFormat="1">
      <c r="A180" s="12"/>
      <c r="B180" s="179"/>
      <c r="C180" s="12"/>
      <c r="D180" s="180" t="s">
        <v>164</v>
      </c>
      <c r="E180" s="181" t="s">
        <v>1</v>
      </c>
      <c r="F180" s="182" t="s">
        <v>1743</v>
      </c>
      <c r="G180" s="12"/>
      <c r="H180" s="183">
        <v>5.6719999999999997</v>
      </c>
      <c r="I180" s="184"/>
      <c r="J180" s="12"/>
      <c r="K180" s="12"/>
      <c r="L180" s="179"/>
      <c r="M180" s="185"/>
      <c r="N180" s="186"/>
      <c r="O180" s="186"/>
      <c r="P180" s="186"/>
      <c r="Q180" s="186"/>
      <c r="R180" s="186"/>
      <c r="S180" s="186"/>
      <c r="T180" s="187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T180" s="181" t="s">
        <v>164</v>
      </c>
      <c r="AU180" s="181" t="s">
        <v>84</v>
      </c>
      <c r="AV180" s="12" t="s">
        <v>86</v>
      </c>
      <c r="AW180" s="12" t="s">
        <v>34</v>
      </c>
      <c r="AX180" s="12" t="s">
        <v>77</v>
      </c>
      <c r="AY180" s="181" t="s">
        <v>158</v>
      </c>
    </row>
    <row r="181" s="13" customFormat="1">
      <c r="A181" s="13"/>
      <c r="B181" s="188"/>
      <c r="C181" s="13"/>
      <c r="D181" s="180" t="s">
        <v>164</v>
      </c>
      <c r="E181" s="189" t="s">
        <v>1</v>
      </c>
      <c r="F181" s="190" t="s">
        <v>166</v>
      </c>
      <c r="G181" s="13"/>
      <c r="H181" s="191">
        <v>5.6719999999999997</v>
      </c>
      <c r="I181" s="192"/>
      <c r="J181" s="13"/>
      <c r="K181" s="13"/>
      <c r="L181" s="188"/>
      <c r="M181" s="193"/>
      <c r="N181" s="194"/>
      <c r="O181" s="194"/>
      <c r="P181" s="194"/>
      <c r="Q181" s="194"/>
      <c r="R181" s="194"/>
      <c r="S181" s="194"/>
      <c r="T181" s="19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89" t="s">
        <v>164</v>
      </c>
      <c r="AU181" s="189" t="s">
        <v>84</v>
      </c>
      <c r="AV181" s="13" t="s">
        <v>163</v>
      </c>
      <c r="AW181" s="13" t="s">
        <v>34</v>
      </c>
      <c r="AX181" s="13" t="s">
        <v>84</v>
      </c>
      <c r="AY181" s="189" t="s">
        <v>158</v>
      </c>
    </row>
    <row r="182" s="2" customFormat="1" ht="21.75" customHeight="1">
      <c r="A182" s="36"/>
      <c r="B182" s="164"/>
      <c r="C182" s="165" t="s">
        <v>196</v>
      </c>
      <c r="D182" s="165" t="s">
        <v>159</v>
      </c>
      <c r="E182" s="166" t="s">
        <v>1744</v>
      </c>
      <c r="F182" s="167" t="s">
        <v>1745</v>
      </c>
      <c r="G182" s="168" t="s">
        <v>162</v>
      </c>
      <c r="H182" s="169">
        <v>39.799999999999997</v>
      </c>
      <c r="I182" s="170"/>
      <c r="J182" s="171">
        <f>ROUND(I182*H182,2)</f>
        <v>0</v>
      </c>
      <c r="K182" s="172"/>
      <c r="L182" s="37"/>
      <c r="M182" s="173" t="s">
        <v>1</v>
      </c>
      <c r="N182" s="174" t="s">
        <v>42</v>
      </c>
      <c r="O182" s="75"/>
      <c r="P182" s="175">
        <f>O182*H182</f>
        <v>0</v>
      </c>
      <c r="Q182" s="175">
        <v>0</v>
      </c>
      <c r="R182" s="175">
        <f>Q182*H182</f>
        <v>0</v>
      </c>
      <c r="S182" s="175">
        <v>0</v>
      </c>
      <c r="T182" s="176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77" t="s">
        <v>163</v>
      </c>
      <c r="AT182" s="177" t="s">
        <v>159</v>
      </c>
      <c r="AU182" s="177" t="s">
        <v>84</v>
      </c>
      <c r="AY182" s="17" t="s">
        <v>158</v>
      </c>
      <c r="BE182" s="178">
        <f>IF(N182="základní",J182,0)</f>
        <v>0</v>
      </c>
      <c r="BF182" s="178">
        <f>IF(N182="snížená",J182,0)</f>
        <v>0</v>
      </c>
      <c r="BG182" s="178">
        <f>IF(N182="zákl. přenesená",J182,0)</f>
        <v>0</v>
      </c>
      <c r="BH182" s="178">
        <f>IF(N182="sníž. přenesená",J182,0)</f>
        <v>0</v>
      </c>
      <c r="BI182" s="178">
        <f>IF(N182="nulová",J182,0)</f>
        <v>0</v>
      </c>
      <c r="BJ182" s="17" t="s">
        <v>84</v>
      </c>
      <c r="BK182" s="178">
        <f>ROUND(I182*H182,2)</f>
        <v>0</v>
      </c>
      <c r="BL182" s="17" t="s">
        <v>163</v>
      </c>
      <c r="BM182" s="177" t="s">
        <v>238</v>
      </c>
    </row>
    <row r="183" s="12" customFormat="1">
      <c r="A183" s="12"/>
      <c r="B183" s="179"/>
      <c r="C183" s="12"/>
      <c r="D183" s="180" t="s">
        <v>164</v>
      </c>
      <c r="E183" s="181" t="s">
        <v>1</v>
      </c>
      <c r="F183" s="182" t="s">
        <v>1746</v>
      </c>
      <c r="G183" s="12"/>
      <c r="H183" s="183">
        <v>39.799999999999997</v>
      </c>
      <c r="I183" s="184"/>
      <c r="J183" s="12"/>
      <c r="K183" s="12"/>
      <c r="L183" s="179"/>
      <c r="M183" s="185"/>
      <c r="N183" s="186"/>
      <c r="O183" s="186"/>
      <c r="P183" s="186"/>
      <c r="Q183" s="186"/>
      <c r="R183" s="186"/>
      <c r="S183" s="186"/>
      <c r="T183" s="187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T183" s="181" t="s">
        <v>164</v>
      </c>
      <c r="AU183" s="181" t="s">
        <v>84</v>
      </c>
      <c r="AV183" s="12" t="s">
        <v>86</v>
      </c>
      <c r="AW183" s="12" t="s">
        <v>34</v>
      </c>
      <c r="AX183" s="12" t="s">
        <v>77</v>
      </c>
      <c r="AY183" s="181" t="s">
        <v>158</v>
      </c>
    </row>
    <row r="184" s="13" customFormat="1">
      <c r="A184" s="13"/>
      <c r="B184" s="188"/>
      <c r="C184" s="13"/>
      <c r="D184" s="180" t="s">
        <v>164</v>
      </c>
      <c r="E184" s="189" t="s">
        <v>1</v>
      </c>
      <c r="F184" s="190" t="s">
        <v>166</v>
      </c>
      <c r="G184" s="13"/>
      <c r="H184" s="191">
        <v>39.799999999999997</v>
      </c>
      <c r="I184" s="192"/>
      <c r="J184" s="13"/>
      <c r="K184" s="13"/>
      <c r="L184" s="188"/>
      <c r="M184" s="193"/>
      <c r="N184" s="194"/>
      <c r="O184" s="194"/>
      <c r="P184" s="194"/>
      <c r="Q184" s="194"/>
      <c r="R184" s="194"/>
      <c r="S184" s="194"/>
      <c r="T184" s="19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89" t="s">
        <v>164</v>
      </c>
      <c r="AU184" s="189" t="s">
        <v>84</v>
      </c>
      <c r="AV184" s="13" t="s">
        <v>163</v>
      </c>
      <c r="AW184" s="13" t="s">
        <v>34</v>
      </c>
      <c r="AX184" s="13" t="s">
        <v>84</v>
      </c>
      <c r="AY184" s="189" t="s">
        <v>158</v>
      </c>
    </row>
    <row r="185" s="2" customFormat="1" ht="24.15" customHeight="1">
      <c r="A185" s="36"/>
      <c r="B185" s="164"/>
      <c r="C185" s="165" t="s">
        <v>240</v>
      </c>
      <c r="D185" s="165" t="s">
        <v>159</v>
      </c>
      <c r="E185" s="166" t="s">
        <v>1747</v>
      </c>
      <c r="F185" s="167" t="s">
        <v>1748</v>
      </c>
      <c r="G185" s="168" t="s">
        <v>252</v>
      </c>
      <c r="H185" s="169">
        <v>36</v>
      </c>
      <c r="I185" s="170"/>
      <c r="J185" s="171">
        <f>ROUND(I185*H185,2)</f>
        <v>0</v>
      </c>
      <c r="K185" s="172"/>
      <c r="L185" s="37"/>
      <c r="M185" s="173" t="s">
        <v>1</v>
      </c>
      <c r="N185" s="174" t="s">
        <v>42</v>
      </c>
      <c r="O185" s="75"/>
      <c r="P185" s="175">
        <f>O185*H185</f>
        <v>0</v>
      </c>
      <c r="Q185" s="175">
        <v>0</v>
      </c>
      <c r="R185" s="175">
        <f>Q185*H185</f>
        <v>0</v>
      </c>
      <c r="S185" s="175">
        <v>0</v>
      </c>
      <c r="T185" s="176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77" t="s">
        <v>163</v>
      </c>
      <c r="AT185" s="177" t="s">
        <v>159</v>
      </c>
      <c r="AU185" s="177" t="s">
        <v>84</v>
      </c>
      <c r="AY185" s="17" t="s">
        <v>158</v>
      </c>
      <c r="BE185" s="178">
        <f>IF(N185="základní",J185,0)</f>
        <v>0</v>
      </c>
      <c r="BF185" s="178">
        <f>IF(N185="snížená",J185,0)</f>
        <v>0</v>
      </c>
      <c r="BG185" s="178">
        <f>IF(N185="zákl. přenesená",J185,0)</f>
        <v>0</v>
      </c>
      <c r="BH185" s="178">
        <f>IF(N185="sníž. přenesená",J185,0)</f>
        <v>0</v>
      </c>
      <c r="BI185" s="178">
        <f>IF(N185="nulová",J185,0)</f>
        <v>0</v>
      </c>
      <c r="BJ185" s="17" t="s">
        <v>84</v>
      </c>
      <c r="BK185" s="178">
        <f>ROUND(I185*H185,2)</f>
        <v>0</v>
      </c>
      <c r="BL185" s="17" t="s">
        <v>163</v>
      </c>
      <c r="BM185" s="177" t="s">
        <v>243</v>
      </c>
    </row>
    <row r="186" s="12" customFormat="1">
      <c r="A186" s="12"/>
      <c r="B186" s="179"/>
      <c r="C186" s="12"/>
      <c r="D186" s="180" t="s">
        <v>164</v>
      </c>
      <c r="E186" s="181" t="s">
        <v>1</v>
      </c>
      <c r="F186" s="182" t="s">
        <v>1749</v>
      </c>
      <c r="G186" s="12"/>
      <c r="H186" s="183">
        <v>36</v>
      </c>
      <c r="I186" s="184"/>
      <c r="J186" s="12"/>
      <c r="K186" s="12"/>
      <c r="L186" s="179"/>
      <c r="M186" s="185"/>
      <c r="N186" s="186"/>
      <c r="O186" s="186"/>
      <c r="P186" s="186"/>
      <c r="Q186" s="186"/>
      <c r="R186" s="186"/>
      <c r="S186" s="186"/>
      <c r="T186" s="187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T186" s="181" t="s">
        <v>164</v>
      </c>
      <c r="AU186" s="181" t="s">
        <v>84</v>
      </c>
      <c r="AV186" s="12" t="s">
        <v>86</v>
      </c>
      <c r="AW186" s="12" t="s">
        <v>34</v>
      </c>
      <c r="AX186" s="12" t="s">
        <v>77</v>
      </c>
      <c r="AY186" s="181" t="s">
        <v>158</v>
      </c>
    </row>
    <row r="187" s="13" customFormat="1">
      <c r="A187" s="13"/>
      <c r="B187" s="188"/>
      <c r="C187" s="13"/>
      <c r="D187" s="180" t="s">
        <v>164</v>
      </c>
      <c r="E187" s="189" t="s">
        <v>1</v>
      </c>
      <c r="F187" s="190" t="s">
        <v>166</v>
      </c>
      <c r="G187" s="13"/>
      <c r="H187" s="191">
        <v>36</v>
      </c>
      <c r="I187" s="192"/>
      <c r="J187" s="13"/>
      <c r="K187" s="13"/>
      <c r="L187" s="188"/>
      <c r="M187" s="193"/>
      <c r="N187" s="194"/>
      <c r="O187" s="194"/>
      <c r="P187" s="194"/>
      <c r="Q187" s="194"/>
      <c r="R187" s="194"/>
      <c r="S187" s="194"/>
      <c r="T187" s="19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9" t="s">
        <v>164</v>
      </c>
      <c r="AU187" s="189" t="s">
        <v>84</v>
      </c>
      <c r="AV187" s="13" t="s">
        <v>163</v>
      </c>
      <c r="AW187" s="13" t="s">
        <v>34</v>
      </c>
      <c r="AX187" s="13" t="s">
        <v>84</v>
      </c>
      <c r="AY187" s="189" t="s">
        <v>158</v>
      </c>
    </row>
    <row r="188" s="2" customFormat="1" ht="24.15" customHeight="1">
      <c r="A188" s="36"/>
      <c r="B188" s="164"/>
      <c r="C188" s="165" t="s">
        <v>199</v>
      </c>
      <c r="D188" s="165" t="s">
        <v>159</v>
      </c>
      <c r="E188" s="166" t="s">
        <v>1750</v>
      </c>
      <c r="F188" s="167" t="s">
        <v>1751</v>
      </c>
      <c r="G188" s="168" t="s">
        <v>252</v>
      </c>
      <c r="H188" s="169">
        <v>10</v>
      </c>
      <c r="I188" s="170"/>
      <c r="J188" s="171">
        <f>ROUND(I188*H188,2)</f>
        <v>0</v>
      </c>
      <c r="K188" s="172"/>
      <c r="L188" s="37"/>
      <c r="M188" s="173" t="s">
        <v>1</v>
      </c>
      <c r="N188" s="174" t="s">
        <v>42</v>
      </c>
      <c r="O188" s="75"/>
      <c r="P188" s="175">
        <f>O188*H188</f>
        <v>0</v>
      </c>
      <c r="Q188" s="175">
        <v>0</v>
      </c>
      <c r="R188" s="175">
        <f>Q188*H188</f>
        <v>0</v>
      </c>
      <c r="S188" s="175">
        <v>0</v>
      </c>
      <c r="T188" s="176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77" t="s">
        <v>163</v>
      </c>
      <c r="AT188" s="177" t="s">
        <v>159</v>
      </c>
      <c r="AU188" s="177" t="s">
        <v>84</v>
      </c>
      <c r="AY188" s="17" t="s">
        <v>158</v>
      </c>
      <c r="BE188" s="178">
        <f>IF(N188="základní",J188,0)</f>
        <v>0</v>
      </c>
      <c r="BF188" s="178">
        <f>IF(N188="snížená",J188,0)</f>
        <v>0</v>
      </c>
      <c r="BG188" s="178">
        <f>IF(N188="zákl. přenesená",J188,0)</f>
        <v>0</v>
      </c>
      <c r="BH188" s="178">
        <f>IF(N188="sníž. přenesená",J188,0)</f>
        <v>0</v>
      </c>
      <c r="BI188" s="178">
        <f>IF(N188="nulová",J188,0)</f>
        <v>0</v>
      </c>
      <c r="BJ188" s="17" t="s">
        <v>84</v>
      </c>
      <c r="BK188" s="178">
        <f>ROUND(I188*H188,2)</f>
        <v>0</v>
      </c>
      <c r="BL188" s="17" t="s">
        <v>163</v>
      </c>
      <c r="BM188" s="177" t="s">
        <v>248</v>
      </c>
    </row>
    <row r="189" s="12" customFormat="1">
      <c r="A189" s="12"/>
      <c r="B189" s="179"/>
      <c r="C189" s="12"/>
      <c r="D189" s="180" t="s">
        <v>164</v>
      </c>
      <c r="E189" s="181" t="s">
        <v>1</v>
      </c>
      <c r="F189" s="182" t="s">
        <v>1752</v>
      </c>
      <c r="G189" s="12"/>
      <c r="H189" s="183">
        <v>10</v>
      </c>
      <c r="I189" s="184"/>
      <c r="J189" s="12"/>
      <c r="K189" s="12"/>
      <c r="L189" s="179"/>
      <c r="M189" s="185"/>
      <c r="N189" s="186"/>
      <c r="O189" s="186"/>
      <c r="P189" s="186"/>
      <c r="Q189" s="186"/>
      <c r="R189" s="186"/>
      <c r="S189" s="186"/>
      <c r="T189" s="187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T189" s="181" t="s">
        <v>164</v>
      </c>
      <c r="AU189" s="181" t="s">
        <v>84</v>
      </c>
      <c r="AV189" s="12" t="s">
        <v>86</v>
      </c>
      <c r="AW189" s="12" t="s">
        <v>34</v>
      </c>
      <c r="AX189" s="12" t="s">
        <v>77</v>
      </c>
      <c r="AY189" s="181" t="s">
        <v>158</v>
      </c>
    </row>
    <row r="190" s="13" customFormat="1">
      <c r="A190" s="13"/>
      <c r="B190" s="188"/>
      <c r="C190" s="13"/>
      <c r="D190" s="180" t="s">
        <v>164</v>
      </c>
      <c r="E190" s="189" t="s">
        <v>1</v>
      </c>
      <c r="F190" s="190" t="s">
        <v>166</v>
      </c>
      <c r="G190" s="13"/>
      <c r="H190" s="191">
        <v>10</v>
      </c>
      <c r="I190" s="192"/>
      <c r="J190" s="13"/>
      <c r="K190" s="13"/>
      <c r="L190" s="188"/>
      <c r="M190" s="193"/>
      <c r="N190" s="194"/>
      <c r="O190" s="194"/>
      <c r="P190" s="194"/>
      <c r="Q190" s="194"/>
      <c r="R190" s="194"/>
      <c r="S190" s="194"/>
      <c r="T190" s="19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9" t="s">
        <v>164</v>
      </c>
      <c r="AU190" s="189" t="s">
        <v>84</v>
      </c>
      <c r="AV190" s="13" t="s">
        <v>163</v>
      </c>
      <c r="AW190" s="13" t="s">
        <v>34</v>
      </c>
      <c r="AX190" s="13" t="s">
        <v>84</v>
      </c>
      <c r="AY190" s="189" t="s">
        <v>158</v>
      </c>
    </row>
    <row r="191" s="2" customFormat="1" ht="24.15" customHeight="1">
      <c r="A191" s="36"/>
      <c r="B191" s="164"/>
      <c r="C191" s="165" t="s">
        <v>7</v>
      </c>
      <c r="D191" s="165" t="s">
        <v>159</v>
      </c>
      <c r="E191" s="166" t="s">
        <v>1753</v>
      </c>
      <c r="F191" s="167" t="s">
        <v>1754</v>
      </c>
      <c r="G191" s="168" t="s">
        <v>252</v>
      </c>
      <c r="H191" s="169">
        <v>2</v>
      </c>
      <c r="I191" s="170"/>
      <c r="J191" s="171">
        <f>ROUND(I191*H191,2)</f>
        <v>0</v>
      </c>
      <c r="K191" s="172"/>
      <c r="L191" s="37"/>
      <c r="M191" s="173" t="s">
        <v>1</v>
      </c>
      <c r="N191" s="174" t="s">
        <v>42</v>
      </c>
      <c r="O191" s="75"/>
      <c r="P191" s="175">
        <f>O191*H191</f>
        <v>0</v>
      </c>
      <c r="Q191" s="175">
        <v>0</v>
      </c>
      <c r="R191" s="175">
        <f>Q191*H191</f>
        <v>0</v>
      </c>
      <c r="S191" s="175">
        <v>0</v>
      </c>
      <c r="T191" s="176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77" t="s">
        <v>163</v>
      </c>
      <c r="AT191" s="177" t="s">
        <v>159</v>
      </c>
      <c r="AU191" s="177" t="s">
        <v>84</v>
      </c>
      <c r="AY191" s="17" t="s">
        <v>158</v>
      </c>
      <c r="BE191" s="178">
        <f>IF(N191="základní",J191,0)</f>
        <v>0</v>
      </c>
      <c r="BF191" s="178">
        <f>IF(N191="snížená",J191,0)</f>
        <v>0</v>
      </c>
      <c r="BG191" s="178">
        <f>IF(N191="zákl. přenesená",J191,0)</f>
        <v>0</v>
      </c>
      <c r="BH191" s="178">
        <f>IF(N191="sníž. přenesená",J191,0)</f>
        <v>0</v>
      </c>
      <c r="BI191" s="178">
        <f>IF(N191="nulová",J191,0)</f>
        <v>0</v>
      </c>
      <c r="BJ191" s="17" t="s">
        <v>84</v>
      </c>
      <c r="BK191" s="178">
        <f>ROUND(I191*H191,2)</f>
        <v>0</v>
      </c>
      <c r="BL191" s="17" t="s">
        <v>163</v>
      </c>
      <c r="BM191" s="177" t="s">
        <v>253</v>
      </c>
    </row>
    <row r="192" s="12" customFormat="1">
      <c r="A192" s="12"/>
      <c r="B192" s="179"/>
      <c r="C192" s="12"/>
      <c r="D192" s="180" t="s">
        <v>164</v>
      </c>
      <c r="E192" s="181" t="s">
        <v>1</v>
      </c>
      <c r="F192" s="182" t="s">
        <v>1755</v>
      </c>
      <c r="G192" s="12"/>
      <c r="H192" s="183">
        <v>2</v>
      </c>
      <c r="I192" s="184"/>
      <c r="J192" s="12"/>
      <c r="K192" s="12"/>
      <c r="L192" s="179"/>
      <c r="M192" s="185"/>
      <c r="N192" s="186"/>
      <c r="O192" s="186"/>
      <c r="P192" s="186"/>
      <c r="Q192" s="186"/>
      <c r="R192" s="186"/>
      <c r="S192" s="186"/>
      <c r="T192" s="187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T192" s="181" t="s">
        <v>164</v>
      </c>
      <c r="AU192" s="181" t="s">
        <v>84</v>
      </c>
      <c r="AV192" s="12" t="s">
        <v>86</v>
      </c>
      <c r="AW192" s="12" t="s">
        <v>34</v>
      </c>
      <c r="AX192" s="12" t="s">
        <v>77</v>
      </c>
      <c r="AY192" s="181" t="s">
        <v>158</v>
      </c>
    </row>
    <row r="193" s="13" customFormat="1">
      <c r="A193" s="13"/>
      <c r="B193" s="188"/>
      <c r="C193" s="13"/>
      <c r="D193" s="180" t="s">
        <v>164</v>
      </c>
      <c r="E193" s="189" t="s">
        <v>1</v>
      </c>
      <c r="F193" s="190" t="s">
        <v>166</v>
      </c>
      <c r="G193" s="13"/>
      <c r="H193" s="191">
        <v>2</v>
      </c>
      <c r="I193" s="192"/>
      <c r="J193" s="13"/>
      <c r="K193" s="13"/>
      <c r="L193" s="188"/>
      <c r="M193" s="193"/>
      <c r="N193" s="194"/>
      <c r="O193" s="194"/>
      <c r="P193" s="194"/>
      <c r="Q193" s="194"/>
      <c r="R193" s="194"/>
      <c r="S193" s="194"/>
      <c r="T193" s="19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89" t="s">
        <v>164</v>
      </c>
      <c r="AU193" s="189" t="s">
        <v>84</v>
      </c>
      <c r="AV193" s="13" t="s">
        <v>163</v>
      </c>
      <c r="AW193" s="13" t="s">
        <v>34</v>
      </c>
      <c r="AX193" s="13" t="s">
        <v>84</v>
      </c>
      <c r="AY193" s="189" t="s">
        <v>158</v>
      </c>
    </row>
    <row r="194" s="2" customFormat="1" ht="21.75" customHeight="1">
      <c r="A194" s="36"/>
      <c r="B194" s="164"/>
      <c r="C194" s="165" t="s">
        <v>204</v>
      </c>
      <c r="D194" s="165" t="s">
        <v>159</v>
      </c>
      <c r="E194" s="166" t="s">
        <v>1756</v>
      </c>
      <c r="F194" s="167" t="s">
        <v>1757</v>
      </c>
      <c r="G194" s="168" t="s">
        <v>203</v>
      </c>
      <c r="H194" s="169">
        <v>3.6619999999999999</v>
      </c>
      <c r="I194" s="170"/>
      <c r="J194" s="171">
        <f>ROUND(I194*H194,2)</f>
        <v>0</v>
      </c>
      <c r="K194" s="172"/>
      <c r="L194" s="37"/>
      <c r="M194" s="173" t="s">
        <v>1</v>
      </c>
      <c r="N194" s="174" t="s">
        <v>42</v>
      </c>
      <c r="O194" s="75"/>
      <c r="P194" s="175">
        <f>O194*H194</f>
        <v>0</v>
      </c>
      <c r="Q194" s="175">
        <v>0</v>
      </c>
      <c r="R194" s="175">
        <f>Q194*H194</f>
        <v>0</v>
      </c>
      <c r="S194" s="175">
        <v>0</v>
      </c>
      <c r="T194" s="176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77" t="s">
        <v>163</v>
      </c>
      <c r="AT194" s="177" t="s">
        <v>159</v>
      </c>
      <c r="AU194" s="177" t="s">
        <v>84</v>
      </c>
      <c r="AY194" s="17" t="s">
        <v>158</v>
      </c>
      <c r="BE194" s="178">
        <f>IF(N194="základní",J194,0)</f>
        <v>0</v>
      </c>
      <c r="BF194" s="178">
        <f>IF(N194="snížená",J194,0)</f>
        <v>0</v>
      </c>
      <c r="BG194" s="178">
        <f>IF(N194="zákl. přenesená",J194,0)</f>
        <v>0</v>
      </c>
      <c r="BH194" s="178">
        <f>IF(N194="sníž. přenesená",J194,0)</f>
        <v>0</v>
      </c>
      <c r="BI194" s="178">
        <f>IF(N194="nulová",J194,0)</f>
        <v>0</v>
      </c>
      <c r="BJ194" s="17" t="s">
        <v>84</v>
      </c>
      <c r="BK194" s="178">
        <f>ROUND(I194*H194,2)</f>
        <v>0</v>
      </c>
      <c r="BL194" s="17" t="s">
        <v>163</v>
      </c>
      <c r="BM194" s="177" t="s">
        <v>258</v>
      </c>
    </row>
    <row r="195" s="12" customFormat="1">
      <c r="A195" s="12"/>
      <c r="B195" s="179"/>
      <c r="C195" s="12"/>
      <c r="D195" s="180" t="s">
        <v>164</v>
      </c>
      <c r="E195" s="181" t="s">
        <v>1</v>
      </c>
      <c r="F195" s="182" t="s">
        <v>1758</v>
      </c>
      <c r="G195" s="12"/>
      <c r="H195" s="183">
        <v>3.6620000000000004</v>
      </c>
      <c r="I195" s="184"/>
      <c r="J195" s="12"/>
      <c r="K195" s="12"/>
      <c r="L195" s="179"/>
      <c r="M195" s="185"/>
      <c r="N195" s="186"/>
      <c r="O195" s="186"/>
      <c r="P195" s="186"/>
      <c r="Q195" s="186"/>
      <c r="R195" s="186"/>
      <c r="S195" s="186"/>
      <c r="T195" s="187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T195" s="181" t="s">
        <v>164</v>
      </c>
      <c r="AU195" s="181" t="s">
        <v>84</v>
      </c>
      <c r="AV195" s="12" t="s">
        <v>86</v>
      </c>
      <c r="AW195" s="12" t="s">
        <v>34</v>
      </c>
      <c r="AX195" s="12" t="s">
        <v>77</v>
      </c>
      <c r="AY195" s="181" t="s">
        <v>158</v>
      </c>
    </row>
    <row r="196" s="13" customFormat="1">
      <c r="A196" s="13"/>
      <c r="B196" s="188"/>
      <c r="C196" s="13"/>
      <c r="D196" s="180" t="s">
        <v>164</v>
      </c>
      <c r="E196" s="189" t="s">
        <v>1</v>
      </c>
      <c r="F196" s="190" t="s">
        <v>166</v>
      </c>
      <c r="G196" s="13"/>
      <c r="H196" s="191">
        <v>3.6620000000000004</v>
      </c>
      <c r="I196" s="192"/>
      <c r="J196" s="13"/>
      <c r="K196" s="13"/>
      <c r="L196" s="188"/>
      <c r="M196" s="193"/>
      <c r="N196" s="194"/>
      <c r="O196" s="194"/>
      <c r="P196" s="194"/>
      <c r="Q196" s="194"/>
      <c r="R196" s="194"/>
      <c r="S196" s="194"/>
      <c r="T196" s="19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89" t="s">
        <v>164</v>
      </c>
      <c r="AU196" s="189" t="s">
        <v>84</v>
      </c>
      <c r="AV196" s="13" t="s">
        <v>163</v>
      </c>
      <c r="AW196" s="13" t="s">
        <v>34</v>
      </c>
      <c r="AX196" s="13" t="s">
        <v>84</v>
      </c>
      <c r="AY196" s="189" t="s">
        <v>158</v>
      </c>
    </row>
    <row r="197" s="2" customFormat="1" ht="21.75" customHeight="1">
      <c r="A197" s="36"/>
      <c r="B197" s="164"/>
      <c r="C197" s="165" t="s">
        <v>260</v>
      </c>
      <c r="D197" s="165" t="s">
        <v>159</v>
      </c>
      <c r="E197" s="166" t="s">
        <v>1759</v>
      </c>
      <c r="F197" s="167" t="s">
        <v>1760</v>
      </c>
      <c r="G197" s="168" t="s">
        <v>203</v>
      </c>
      <c r="H197" s="169">
        <v>15.84</v>
      </c>
      <c r="I197" s="170"/>
      <c r="J197" s="171">
        <f>ROUND(I197*H197,2)</f>
        <v>0</v>
      </c>
      <c r="K197" s="172"/>
      <c r="L197" s="37"/>
      <c r="M197" s="173" t="s">
        <v>1</v>
      </c>
      <c r="N197" s="174" t="s">
        <v>42</v>
      </c>
      <c r="O197" s="75"/>
      <c r="P197" s="175">
        <f>O197*H197</f>
        <v>0</v>
      </c>
      <c r="Q197" s="175">
        <v>0</v>
      </c>
      <c r="R197" s="175">
        <f>Q197*H197</f>
        <v>0</v>
      </c>
      <c r="S197" s="175">
        <v>0</v>
      </c>
      <c r="T197" s="176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77" t="s">
        <v>163</v>
      </c>
      <c r="AT197" s="177" t="s">
        <v>159</v>
      </c>
      <c r="AU197" s="177" t="s">
        <v>84</v>
      </c>
      <c r="AY197" s="17" t="s">
        <v>158</v>
      </c>
      <c r="BE197" s="178">
        <f>IF(N197="základní",J197,0)</f>
        <v>0</v>
      </c>
      <c r="BF197" s="178">
        <f>IF(N197="snížená",J197,0)</f>
        <v>0</v>
      </c>
      <c r="BG197" s="178">
        <f>IF(N197="zákl. přenesená",J197,0)</f>
        <v>0</v>
      </c>
      <c r="BH197" s="178">
        <f>IF(N197="sníž. přenesená",J197,0)</f>
        <v>0</v>
      </c>
      <c r="BI197" s="178">
        <f>IF(N197="nulová",J197,0)</f>
        <v>0</v>
      </c>
      <c r="BJ197" s="17" t="s">
        <v>84</v>
      </c>
      <c r="BK197" s="178">
        <f>ROUND(I197*H197,2)</f>
        <v>0</v>
      </c>
      <c r="BL197" s="17" t="s">
        <v>163</v>
      </c>
      <c r="BM197" s="177" t="s">
        <v>263</v>
      </c>
    </row>
    <row r="198" s="12" customFormat="1">
      <c r="A198" s="12"/>
      <c r="B198" s="179"/>
      <c r="C198" s="12"/>
      <c r="D198" s="180" t="s">
        <v>164</v>
      </c>
      <c r="E198" s="181" t="s">
        <v>1</v>
      </c>
      <c r="F198" s="182" t="s">
        <v>1761</v>
      </c>
      <c r="G198" s="12"/>
      <c r="H198" s="183">
        <v>15.84</v>
      </c>
      <c r="I198" s="184"/>
      <c r="J198" s="12"/>
      <c r="K198" s="12"/>
      <c r="L198" s="179"/>
      <c r="M198" s="185"/>
      <c r="N198" s="186"/>
      <c r="O198" s="186"/>
      <c r="P198" s="186"/>
      <c r="Q198" s="186"/>
      <c r="R198" s="186"/>
      <c r="S198" s="186"/>
      <c r="T198" s="187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T198" s="181" t="s">
        <v>164</v>
      </c>
      <c r="AU198" s="181" t="s">
        <v>84</v>
      </c>
      <c r="AV198" s="12" t="s">
        <v>86</v>
      </c>
      <c r="AW198" s="12" t="s">
        <v>34</v>
      </c>
      <c r="AX198" s="12" t="s">
        <v>77</v>
      </c>
      <c r="AY198" s="181" t="s">
        <v>158</v>
      </c>
    </row>
    <row r="199" s="13" customFormat="1">
      <c r="A199" s="13"/>
      <c r="B199" s="188"/>
      <c r="C199" s="13"/>
      <c r="D199" s="180" t="s">
        <v>164</v>
      </c>
      <c r="E199" s="189" t="s">
        <v>1</v>
      </c>
      <c r="F199" s="190" t="s">
        <v>166</v>
      </c>
      <c r="G199" s="13"/>
      <c r="H199" s="191">
        <v>15.84</v>
      </c>
      <c r="I199" s="192"/>
      <c r="J199" s="13"/>
      <c r="K199" s="13"/>
      <c r="L199" s="188"/>
      <c r="M199" s="193"/>
      <c r="N199" s="194"/>
      <c r="O199" s="194"/>
      <c r="P199" s="194"/>
      <c r="Q199" s="194"/>
      <c r="R199" s="194"/>
      <c r="S199" s="194"/>
      <c r="T199" s="19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89" t="s">
        <v>164</v>
      </c>
      <c r="AU199" s="189" t="s">
        <v>84</v>
      </c>
      <c r="AV199" s="13" t="s">
        <v>163</v>
      </c>
      <c r="AW199" s="13" t="s">
        <v>34</v>
      </c>
      <c r="AX199" s="13" t="s">
        <v>84</v>
      </c>
      <c r="AY199" s="189" t="s">
        <v>158</v>
      </c>
    </row>
    <row r="200" s="2" customFormat="1" ht="21.75" customHeight="1">
      <c r="A200" s="36"/>
      <c r="B200" s="164"/>
      <c r="C200" s="165" t="s">
        <v>208</v>
      </c>
      <c r="D200" s="165" t="s">
        <v>159</v>
      </c>
      <c r="E200" s="166" t="s">
        <v>1762</v>
      </c>
      <c r="F200" s="167" t="s">
        <v>1763</v>
      </c>
      <c r="G200" s="168" t="s">
        <v>203</v>
      </c>
      <c r="H200" s="169">
        <v>12.800000000000001</v>
      </c>
      <c r="I200" s="170"/>
      <c r="J200" s="171">
        <f>ROUND(I200*H200,2)</f>
        <v>0</v>
      </c>
      <c r="K200" s="172"/>
      <c r="L200" s="37"/>
      <c r="M200" s="173" t="s">
        <v>1</v>
      </c>
      <c r="N200" s="174" t="s">
        <v>42</v>
      </c>
      <c r="O200" s="75"/>
      <c r="P200" s="175">
        <f>O200*H200</f>
        <v>0</v>
      </c>
      <c r="Q200" s="175">
        <v>0</v>
      </c>
      <c r="R200" s="175">
        <f>Q200*H200</f>
        <v>0</v>
      </c>
      <c r="S200" s="175">
        <v>0</v>
      </c>
      <c r="T200" s="176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77" t="s">
        <v>163</v>
      </c>
      <c r="AT200" s="177" t="s">
        <v>159</v>
      </c>
      <c r="AU200" s="177" t="s">
        <v>84</v>
      </c>
      <c r="AY200" s="17" t="s">
        <v>158</v>
      </c>
      <c r="BE200" s="178">
        <f>IF(N200="základní",J200,0)</f>
        <v>0</v>
      </c>
      <c r="BF200" s="178">
        <f>IF(N200="snížená",J200,0)</f>
        <v>0</v>
      </c>
      <c r="BG200" s="178">
        <f>IF(N200="zákl. přenesená",J200,0)</f>
        <v>0</v>
      </c>
      <c r="BH200" s="178">
        <f>IF(N200="sníž. přenesená",J200,0)</f>
        <v>0</v>
      </c>
      <c r="BI200" s="178">
        <f>IF(N200="nulová",J200,0)</f>
        <v>0</v>
      </c>
      <c r="BJ200" s="17" t="s">
        <v>84</v>
      </c>
      <c r="BK200" s="178">
        <f>ROUND(I200*H200,2)</f>
        <v>0</v>
      </c>
      <c r="BL200" s="17" t="s">
        <v>163</v>
      </c>
      <c r="BM200" s="177" t="s">
        <v>266</v>
      </c>
    </row>
    <row r="201" s="12" customFormat="1">
      <c r="A201" s="12"/>
      <c r="B201" s="179"/>
      <c r="C201" s="12"/>
      <c r="D201" s="180" t="s">
        <v>164</v>
      </c>
      <c r="E201" s="181" t="s">
        <v>1</v>
      </c>
      <c r="F201" s="182" t="s">
        <v>1764</v>
      </c>
      <c r="G201" s="12"/>
      <c r="H201" s="183">
        <v>12.800000000000001</v>
      </c>
      <c r="I201" s="184"/>
      <c r="J201" s="12"/>
      <c r="K201" s="12"/>
      <c r="L201" s="179"/>
      <c r="M201" s="185"/>
      <c r="N201" s="186"/>
      <c r="O201" s="186"/>
      <c r="P201" s="186"/>
      <c r="Q201" s="186"/>
      <c r="R201" s="186"/>
      <c r="S201" s="186"/>
      <c r="T201" s="187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T201" s="181" t="s">
        <v>164</v>
      </c>
      <c r="AU201" s="181" t="s">
        <v>84</v>
      </c>
      <c r="AV201" s="12" t="s">
        <v>86</v>
      </c>
      <c r="AW201" s="12" t="s">
        <v>34</v>
      </c>
      <c r="AX201" s="12" t="s">
        <v>77</v>
      </c>
      <c r="AY201" s="181" t="s">
        <v>158</v>
      </c>
    </row>
    <row r="202" s="13" customFormat="1">
      <c r="A202" s="13"/>
      <c r="B202" s="188"/>
      <c r="C202" s="13"/>
      <c r="D202" s="180" t="s">
        <v>164</v>
      </c>
      <c r="E202" s="189" t="s">
        <v>1</v>
      </c>
      <c r="F202" s="190" t="s">
        <v>166</v>
      </c>
      <c r="G202" s="13"/>
      <c r="H202" s="191">
        <v>12.800000000000001</v>
      </c>
      <c r="I202" s="192"/>
      <c r="J202" s="13"/>
      <c r="K202" s="13"/>
      <c r="L202" s="188"/>
      <c r="M202" s="193"/>
      <c r="N202" s="194"/>
      <c r="O202" s="194"/>
      <c r="P202" s="194"/>
      <c r="Q202" s="194"/>
      <c r="R202" s="194"/>
      <c r="S202" s="194"/>
      <c r="T202" s="19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89" t="s">
        <v>164</v>
      </c>
      <c r="AU202" s="189" t="s">
        <v>84</v>
      </c>
      <c r="AV202" s="13" t="s">
        <v>163</v>
      </c>
      <c r="AW202" s="13" t="s">
        <v>34</v>
      </c>
      <c r="AX202" s="13" t="s">
        <v>84</v>
      </c>
      <c r="AY202" s="189" t="s">
        <v>158</v>
      </c>
    </row>
    <row r="203" s="2" customFormat="1" ht="21.75" customHeight="1">
      <c r="A203" s="36"/>
      <c r="B203" s="164"/>
      <c r="C203" s="165" t="s">
        <v>268</v>
      </c>
      <c r="D203" s="165" t="s">
        <v>159</v>
      </c>
      <c r="E203" s="166" t="s">
        <v>1765</v>
      </c>
      <c r="F203" s="167" t="s">
        <v>1766</v>
      </c>
      <c r="G203" s="168" t="s">
        <v>203</v>
      </c>
      <c r="H203" s="169">
        <v>7.9800000000000004</v>
      </c>
      <c r="I203" s="170"/>
      <c r="J203" s="171">
        <f>ROUND(I203*H203,2)</f>
        <v>0</v>
      </c>
      <c r="K203" s="172"/>
      <c r="L203" s="37"/>
      <c r="M203" s="173" t="s">
        <v>1</v>
      </c>
      <c r="N203" s="174" t="s">
        <v>42</v>
      </c>
      <c r="O203" s="75"/>
      <c r="P203" s="175">
        <f>O203*H203</f>
        <v>0</v>
      </c>
      <c r="Q203" s="175">
        <v>0</v>
      </c>
      <c r="R203" s="175">
        <f>Q203*H203</f>
        <v>0</v>
      </c>
      <c r="S203" s="175">
        <v>0</v>
      </c>
      <c r="T203" s="176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77" t="s">
        <v>163</v>
      </c>
      <c r="AT203" s="177" t="s">
        <v>159</v>
      </c>
      <c r="AU203" s="177" t="s">
        <v>84</v>
      </c>
      <c r="AY203" s="17" t="s">
        <v>158</v>
      </c>
      <c r="BE203" s="178">
        <f>IF(N203="základní",J203,0)</f>
        <v>0</v>
      </c>
      <c r="BF203" s="178">
        <f>IF(N203="snížená",J203,0)</f>
        <v>0</v>
      </c>
      <c r="BG203" s="178">
        <f>IF(N203="zákl. přenesená",J203,0)</f>
        <v>0</v>
      </c>
      <c r="BH203" s="178">
        <f>IF(N203="sníž. přenesená",J203,0)</f>
        <v>0</v>
      </c>
      <c r="BI203" s="178">
        <f>IF(N203="nulová",J203,0)</f>
        <v>0</v>
      </c>
      <c r="BJ203" s="17" t="s">
        <v>84</v>
      </c>
      <c r="BK203" s="178">
        <f>ROUND(I203*H203,2)</f>
        <v>0</v>
      </c>
      <c r="BL203" s="17" t="s">
        <v>163</v>
      </c>
      <c r="BM203" s="177" t="s">
        <v>271</v>
      </c>
    </row>
    <row r="204" s="12" customFormat="1">
      <c r="A204" s="12"/>
      <c r="B204" s="179"/>
      <c r="C204" s="12"/>
      <c r="D204" s="180" t="s">
        <v>164</v>
      </c>
      <c r="E204" s="181" t="s">
        <v>1</v>
      </c>
      <c r="F204" s="182" t="s">
        <v>1767</v>
      </c>
      <c r="G204" s="12"/>
      <c r="H204" s="183">
        <v>7.9800000000000004</v>
      </c>
      <c r="I204" s="184"/>
      <c r="J204" s="12"/>
      <c r="K204" s="12"/>
      <c r="L204" s="179"/>
      <c r="M204" s="185"/>
      <c r="N204" s="186"/>
      <c r="O204" s="186"/>
      <c r="P204" s="186"/>
      <c r="Q204" s="186"/>
      <c r="R204" s="186"/>
      <c r="S204" s="186"/>
      <c r="T204" s="187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T204" s="181" t="s">
        <v>164</v>
      </c>
      <c r="AU204" s="181" t="s">
        <v>84</v>
      </c>
      <c r="AV204" s="12" t="s">
        <v>86</v>
      </c>
      <c r="AW204" s="12" t="s">
        <v>34</v>
      </c>
      <c r="AX204" s="12" t="s">
        <v>77</v>
      </c>
      <c r="AY204" s="181" t="s">
        <v>158</v>
      </c>
    </row>
    <row r="205" s="13" customFormat="1">
      <c r="A205" s="13"/>
      <c r="B205" s="188"/>
      <c r="C205" s="13"/>
      <c r="D205" s="180" t="s">
        <v>164</v>
      </c>
      <c r="E205" s="189" t="s">
        <v>1</v>
      </c>
      <c r="F205" s="190" t="s">
        <v>166</v>
      </c>
      <c r="G205" s="13"/>
      <c r="H205" s="191">
        <v>7.9800000000000004</v>
      </c>
      <c r="I205" s="192"/>
      <c r="J205" s="13"/>
      <c r="K205" s="13"/>
      <c r="L205" s="188"/>
      <c r="M205" s="193"/>
      <c r="N205" s="194"/>
      <c r="O205" s="194"/>
      <c r="P205" s="194"/>
      <c r="Q205" s="194"/>
      <c r="R205" s="194"/>
      <c r="S205" s="194"/>
      <c r="T205" s="19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89" t="s">
        <v>164</v>
      </c>
      <c r="AU205" s="189" t="s">
        <v>84</v>
      </c>
      <c r="AV205" s="13" t="s">
        <v>163</v>
      </c>
      <c r="AW205" s="13" t="s">
        <v>34</v>
      </c>
      <c r="AX205" s="13" t="s">
        <v>84</v>
      </c>
      <c r="AY205" s="189" t="s">
        <v>158</v>
      </c>
    </row>
    <row r="206" s="11" customFormat="1" ht="25.92" customHeight="1">
      <c r="A206" s="11"/>
      <c r="B206" s="153"/>
      <c r="C206" s="11"/>
      <c r="D206" s="154" t="s">
        <v>76</v>
      </c>
      <c r="E206" s="155" t="s">
        <v>454</v>
      </c>
      <c r="F206" s="155" t="s">
        <v>455</v>
      </c>
      <c r="G206" s="11"/>
      <c r="H206" s="11"/>
      <c r="I206" s="156"/>
      <c r="J206" s="157">
        <f>BK206</f>
        <v>0</v>
      </c>
      <c r="K206" s="11"/>
      <c r="L206" s="153"/>
      <c r="M206" s="158"/>
      <c r="N206" s="159"/>
      <c r="O206" s="159"/>
      <c r="P206" s="160">
        <f>SUM(P207:P216)</f>
        <v>0</v>
      </c>
      <c r="Q206" s="159"/>
      <c r="R206" s="160">
        <f>SUM(R207:R216)</f>
        <v>0</v>
      </c>
      <c r="S206" s="159"/>
      <c r="T206" s="161">
        <f>SUM(T207:T216)</f>
        <v>0</v>
      </c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R206" s="154" t="s">
        <v>86</v>
      </c>
      <c r="AT206" s="162" t="s">
        <v>76</v>
      </c>
      <c r="AU206" s="162" t="s">
        <v>77</v>
      </c>
      <c r="AY206" s="154" t="s">
        <v>158</v>
      </c>
      <c r="BK206" s="163">
        <f>SUM(BK207:BK216)</f>
        <v>0</v>
      </c>
    </row>
    <row r="207" s="2" customFormat="1" ht="16.5" customHeight="1">
      <c r="A207" s="36"/>
      <c r="B207" s="164"/>
      <c r="C207" s="165" t="s">
        <v>213</v>
      </c>
      <c r="D207" s="165" t="s">
        <v>159</v>
      </c>
      <c r="E207" s="166" t="s">
        <v>1768</v>
      </c>
      <c r="F207" s="167" t="s">
        <v>1769</v>
      </c>
      <c r="G207" s="168" t="s">
        <v>203</v>
      </c>
      <c r="H207" s="169">
        <v>408.61000000000001</v>
      </c>
      <c r="I207" s="170"/>
      <c r="J207" s="171">
        <f>ROUND(I207*H207,2)</f>
        <v>0</v>
      </c>
      <c r="K207" s="172"/>
      <c r="L207" s="37"/>
      <c r="M207" s="173" t="s">
        <v>1</v>
      </c>
      <c r="N207" s="174" t="s">
        <v>42</v>
      </c>
      <c r="O207" s="75"/>
      <c r="P207" s="175">
        <f>O207*H207</f>
        <v>0</v>
      </c>
      <c r="Q207" s="175">
        <v>0</v>
      </c>
      <c r="R207" s="175">
        <f>Q207*H207</f>
        <v>0</v>
      </c>
      <c r="S207" s="175">
        <v>0</v>
      </c>
      <c r="T207" s="176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77" t="s">
        <v>192</v>
      </c>
      <c r="AT207" s="177" t="s">
        <v>159</v>
      </c>
      <c r="AU207" s="177" t="s">
        <v>84</v>
      </c>
      <c r="AY207" s="17" t="s">
        <v>158</v>
      </c>
      <c r="BE207" s="178">
        <f>IF(N207="základní",J207,0)</f>
        <v>0</v>
      </c>
      <c r="BF207" s="178">
        <f>IF(N207="snížená",J207,0)</f>
        <v>0</v>
      </c>
      <c r="BG207" s="178">
        <f>IF(N207="zákl. přenesená",J207,0)</f>
        <v>0</v>
      </c>
      <c r="BH207" s="178">
        <f>IF(N207="sníž. přenesená",J207,0)</f>
        <v>0</v>
      </c>
      <c r="BI207" s="178">
        <f>IF(N207="nulová",J207,0)</f>
        <v>0</v>
      </c>
      <c r="BJ207" s="17" t="s">
        <v>84</v>
      </c>
      <c r="BK207" s="178">
        <f>ROUND(I207*H207,2)</f>
        <v>0</v>
      </c>
      <c r="BL207" s="17" t="s">
        <v>192</v>
      </c>
      <c r="BM207" s="177" t="s">
        <v>277</v>
      </c>
    </row>
    <row r="208" s="12" customFormat="1">
      <c r="A208" s="12"/>
      <c r="B208" s="179"/>
      <c r="C208" s="12"/>
      <c r="D208" s="180" t="s">
        <v>164</v>
      </c>
      <c r="E208" s="181" t="s">
        <v>1</v>
      </c>
      <c r="F208" s="182" t="s">
        <v>1770</v>
      </c>
      <c r="G208" s="12"/>
      <c r="H208" s="183">
        <v>211.41</v>
      </c>
      <c r="I208" s="184"/>
      <c r="J208" s="12"/>
      <c r="K208" s="12"/>
      <c r="L208" s="179"/>
      <c r="M208" s="185"/>
      <c r="N208" s="186"/>
      <c r="O208" s="186"/>
      <c r="P208" s="186"/>
      <c r="Q208" s="186"/>
      <c r="R208" s="186"/>
      <c r="S208" s="186"/>
      <c r="T208" s="187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T208" s="181" t="s">
        <v>164</v>
      </c>
      <c r="AU208" s="181" t="s">
        <v>84</v>
      </c>
      <c r="AV208" s="12" t="s">
        <v>86</v>
      </c>
      <c r="AW208" s="12" t="s">
        <v>34</v>
      </c>
      <c r="AX208" s="12" t="s">
        <v>77</v>
      </c>
      <c r="AY208" s="181" t="s">
        <v>158</v>
      </c>
    </row>
    <row r="209" s="12" customFormat="1">
      <c r="A209" s="12"/>
      <c r="B209" s="179"/>
      <c r="C209" s="12"/>
      <c r="D209" s="180" t="s">
        <v>164</v>
      </c>
      <c r="E209" s="181" t="s">
        <v>1</v>
      </c>
      <c r="F209" s="182" t="s">
        <v>1771</v>
      </c>
      <c r="G209" s="12"/>
      <c r="H209" s="183">
        <v>197.19999999999999</v>
      </c>
      <c r="I209" s="184"/>
      <c r="J209" s="12"/>
      <c r="K209" s="12"/>
      <c r="L209" s="179"/>
      <c r="M209" s="185"/>
      <c r="N209" s="186"/>
      <c r="O209" s="186"/>
      <c r="P209" s="186"/>
      <c r="Q209" s="186"/>
      <c r="R209" s="186"/>
      <c r="S209" s="186"/>
      <c r="T209" s="187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T209" s="181" t="s">
        <v>164</v>
      </c>
      <c r="AU209" s="181" t="s">
        <v>84</v>
      </c>
      <c r="AV209" s="12" t="s">
        <v>86</v>
      </c>
      <c r="AW209" s="12" t="s">
        <v>34</v>
      </c>
      <c r="AX209" s="12" t="s">
        <v>77</v>
      </c>
      <c r="AY209" s="181" t="s">
        <v>158</v>
      </c>
    </row>
    <row r="210" s="13" customFormat="1">
      <c r="A210" s="13"/>
      <c r="B210" s="188"/>
      <c r="C210" s="13"/>
      <c r="D210" s="180" t="s">
        <v>164</v>
      </c>
      <c r="E210" s="189" t="s">
        <v>1</v>
      </c>
      <c r="F210" s="190" t="s">
        <v>166</v>
      </c>
      <c r="G210" s="13"/>
      <c r="H210" s="191">
        <v>408.61000000000001</v>
      </c>
      <c r="I210" s="192"/>
      <c r="J210" s="13"/>
      <c r="K210" s="13"/>
      <c r="L210" s="188"/>
      <c r="M210" s="193"/>
      <c r="N210" s="194"/>
      <c r="O210" s="194"/>
      <c r="P210" s="194"/>
      <c r="Q210" s="194"/>
      <c r="R210" s="194"/>
      <c r="S210" s="194"/>
      <c r="T210" s="19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89" t="s">
        <v>164</v>
      </c>
      <c r="AU210" s="189" t="s">
        <v>84</v>
      </c>
      <c r="AV210" s="13" t="s">
        <v>163</v>
      </c>
      <c r="AW210" s="13" t="s">
        <v>34</v>
      </c>
      <c r="AX210" s="13" t="s">
        <v>84</v>
      </c>
      <c r="AY210" s="189" t="s">
        <v>158</v>
      </c>
    </row>
    <row r="211" s="2" customFormat="1" ht="21.75" customHeight="1">
      <c r="A211" s="36"/>
      <c r="B211" s="164"/>
      <c r="C211" s="165" t="s">
        <v>279</v>
      </c>
      <c r="D211" s="165" t="s">
        <v>159</v>
      </c>
      <c r="E211" s="166" t="s">
        <v>1772</v>
      </c>
      <c r="F211" s="167" t="s">
        <v>1773</v>
      </c>
      <c r="G211" s="168" t="s">
        <v>203</v>
      </c>
      <c r="H211" s="169">
        <v>70.900000000000006</v>
      </c>
      <c r="I211" s="170"/>
      <c r="J211" s="171">
        <f>ROUND(I211*H211,2)</f>
        <v>0</v>
      </c>
      <c r="K211" s="172"/>
      <c r="L211" s="37"/>
      <c r="M211" s="173" t="s">
        <v>1</v>
      </c>
      <c r="N211" s="174" t="s">
        <v>42</v>
      </c>
      <c r="O211" s="75"/>
      <c r="P211" s="175">
        <f>O211*H211</f>
        <v>0</v>
      </c>
      <c r="Q211" s="175">
        <v>0</v>
      </c>
      <c r="R211" s="175">
        <f>Q211*H211</f>
        <v>0</v>
      </c>
      <c r="S211" s="175">
        <v>0</v>
      </c>
      <c r="T211" s="176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77" t="s">
        <v>192</v>
      </c>
      <c r="AT211" s="177" t="s">
        <v>159</v>
      </c>
      <c r="AU211" s="177" t="s">
        <v>84</v>
      </c>
      <c r="AY211" s="17" t="s">
        <v>158</v>
      </c>
      <c r="BE211" s="178">
        <f>IF(N211="základní",J211,0)</f>
        <v>0</v>
      </c>
      <c r="BF211" s="178">
        <f>IF(N211="snížená",J211,0)</f>
        <v>0</v>
      </c>
      <c r="BG211" s="178">
        <f>IF(N211="zákl. přenesená",J211,0)</f>
        <v>0</v>
      </c>
      <c r="BH211" s="178">
        <f>IF(N211="sníž. přenesená",J211,0)</f>
        <v>0</v>
      </c>
      <c r="BI211" s="178">
        <f>IF(N211="nulová",J211,0)</f>
        <v>0</v>
      </c>
      <c r="BJ211" s="17" t="s">
        <v>84</v>
      </c>
      <c r="BK211" s="178">
        <f>ROUND(I211*H211,2)</f>
        <v>0</v>
      </c>
      <c r="BL211" s="17" t="s">
        <v>192</v>
      </c>
      <c r="BM211" s="177" t="s">
        <v>282</v>
      </c>
    </row>
    <row r="212" s="12" customFormat="1">
      <c r="A212" s="12"/>
      <c r="B212" s="179"/>
      <c r="C212" s="12"/>
      <c r="D212" s="180" t="s">
        <v>164</v>
      </c>
      <c r="E212" s="181" t="s">
        <v>1</v>
      </c>
      <c r="F212" s="182" t="s">
        <v>1774</v>
      </c>
      <c r="G212" s="12"/>
      <c r="H212" s="183">
        <v>70.899999999999991</v>
      </c>
      <c r="I212" s="184"/>
      <c r="J212" s="12"/>
      <c r="K212" s="12"/>
      <c r="L212" s="179"/>
      <c r="M212" s="185"/>
      <c r="N212" s="186"/>
      <c r="O212" s="186"/>
      <c r="P212" s="186"/>
      <c r="Q212" s="186"/>
      <c r="R212" s="186"/>
      <c r="S212" s="186"/>
      <c r="T212" s="187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T212" s="181" t="s">
        <v>164</v>
      </c>
      <c r="AU212" s="181" t="s">
        <v>84</v>
      </c>
      <c r="AV212" s="12" t="s">
        <v>86</v>
      </c>
      <c r="AW212" s="12" t="s">
        <v>34</v>
      </c>
      <c r="AX212" s="12" t="s">
        <v>77</v>
      </c>
      <c r="AY212" s="181" t="s">
        <v>158</v>
      </c>
    </row>
    <row r="213" s="13" customFormat="1">
      <c r="A213" s="13"/>
      <c r="B213" s="188"/>
      <c r="C213" s="13"/>
      <c r="D213" s="180" t="s">
        <v>164</v>
      </c>
      <c r="E213" s="189" t="s">
        <v>1</v>
      </c>
      <c r="F213" s="190" t="s">
        <v>166</v>
      </c>
      <c r="G213" s="13"/>
      <c r="H213" s="191">
        <v>70.899999999999991</v>
      </c>
      <c r="I213" s="192"/>
      <c r="J213" s="13"/>
      <c r="K213" s="13"/>
      <c r="L213" s="188"/>
      <c r="M213" s="193"/>
      <c r="N213" s="194"/>
      <c r="O213" s="194"/>
      <c r="P213" s="194"/>
      <c r="Q213" s="194"/>
      <c r="R213" s="194"/>
      <c r="S213" s="194"/>
      <c r="T213" s="19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89" t="s">
        <v>164</v>
      </c>
      <c r="AU213" s="189" t="s">
        <v>84</v>
      </c>
      <c r="AV213" s="13" t="s">
        <v>163</v>
      </c>
      <c r="AW213" s="13" t="s">
        <v>34</v>
      </c>
      <c r="AX213" s="13" t="s">
        <v>84</v>
      </c>
      <c r="AY213" s="189" t="s">
        <v>158</v>
      </c>
    </row>
    <row r="214" s="2" customFormat="1" ht="24.15" customHeight="1">
      <c r="A214" s="36"/>
      <c r="B214" s="164"/>
      <c r="C214" s="165" t="s">
        <v>218</v>
      </c>
      <c r="D214" s="165" t="s">
        <v>159</v>
      </c>
      <c r="E214" s="166" t="s">
        <v>1775</v>
      </c>
      <c r="F214" s="167" t="s">
        <v>1776</v>
      </c>
      <c r="G214" s="168" t="s">
        <v>203</v>
      </c>
      <c r="H214" s="169">
        <v>280</v>
      </c>
      <c r="I214" s="170"/>
      <c r="J214" s="171">
        <f>ROUND(I214*H214,2)</f>
        <v>0</v>
      </c>
      <c r="K214" s="172"/>
      <c r="L214" s="37"/>
      <c r="M214" s="173" t="s">
        <v>1</v>
      </c>
      <c r="N214" s="174" t="s">
        <v>42</v>
      </c>
      <c r="O214" s="75"/>
      <c r="P214" s="175">
        <f>O214*H214</f>
        <v>0</v>
      </c>
      <c r="Q214" s="175">
        <v>0</v>
      </c>
      <c r="R214" s="175">
        <f>Q214*H214</f>
        <v>0</v>
      </c>
      <c r="S214" s="175">
        <v>0</v>
      </c>
      <c r="T214" s="176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77" t="s">
        <v>192</v>
      </c>
      <c r="AT214" s="177" t="s">
        <v>159</v>
      </c>
      <c r="AU214" s="177" t="s">
        <v>84</v>
      </c>
      <c r="AY214" s="17" t="s">
        <v>158</v>
      </c>
      <c r="BE214" s="178">
        <f>IF(N214="základní",J214,0)</f>
        <v>0</v>
      </c>
      <c r="BF214" s="178">
        <f>IF(N214="snížená",J214,0)</f>
        <v>0</v>
      </c>
      <c r="BG214" s="178">
        <f>IF(N214="zákl. přenesená",J214,0)</f>
        <v>0</v>
      </c>
      <c r="BH214" s="178">
        <f>IF(N214="sníž. přenesená",J214,0)</f>
        <v>0</v>
      </c>
      <c r="BI214" s="178">
        <f>IF(N214="nulová",J214,0)</f>
        <v>0</v>
      </c>
      <c r="BJ214" s="17" t="s">
        <v>84</v>
      </c>
      <c r="BK214" s="178">
        <f>ROUND(I214*H214,2)</f>
        <v>0</v>
      </c>
      <c r="BL214" s="17" t="s">
        <v>192</v>
      </c>
      <c r="BM214" s="177" t="s">
        <v>288</v>
      </c>
    </row>
    <row r="215" s="12" customFormat="1">
      <c r="A215" s="12"/>
      <c r="B215" s="179"/>
      <c r="C215" s="12"/>
      <c r="D215" s="180" t="s">
        <v>164</v>
      </c>
      <c r="E215" s="181" t="s">
        <v>1</v>
      </c>
      <c r="F215" s="182" t="s">
        <v>1777</v>
      </c>
      <c r="G215" s="12"/>
      <c r="H215" s="183">
        <v>280</v>
      </c>
      <c r="I215" s="184"/>
      <c r="J215" s="12"/>
      <c r="K215" s="12"/>
      <c r="L215" s="179"/>
      <c r="M215" s="185"/>
      <c r="N215" s="186"/>
      <c r="O215" s="186"/>
      <c r="P215" s="186"/>
      <c r="Q215" s="186"/>
      <c r="R215" s="186"/>
      <c r="S215" s="186"/>
      <c r="T215" s="187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T215" s="181" t="s">
        <v>164</v>
      </c>
      <c r="AU215" s="181" t="s">
        <v>84</v>
      </c>
      <c r="AV215" s="12" t="s">
        <v>86</v>
      </c>
      <c r="AW215" s="12" t="s">
        <v>34</v>
      </c>
      <c r="AX215" s="12" t="s">
        <v>77</v>
      </c>
      <c r="AY215" s="181" t="s">
        <v>158</v>
      </c>
    </row>
    <row r="216" s="13" customFormat="1">
      <c r="A216" s="13"/>
      <c r="B216" s="188"/>
      <c r="C216" s="13"/>
      <c r="D216" s="180" t="s">
        <v>164</v>
      </c>
      <c r="E216" s="189" t="s">
        <v>1</v>
      </c>
      <c r="F216" s="190" t="s">
        <v>166</v>
      </c>
      <c r="G216" s="13"/>
      <c r="H216" s="191">
        <v>280</v>
      </c>
      <c r="I216" s="192"/>
      <c r="J216" s="13"/>
      <c r="K216" s="13"/>
      <c r="L216" s="188"/>
      <c r="M216" s="193"/>
      <c r="N216" s="194"/>
      <c r="O216" s="194"/>
      <c r="P216" s="194"/>
      <c r="Q216" s="194"/>
      <c r="R216" s="194"/>
      <c r="S216" s="194"/>
      <c r="T216" s="19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89" t="s">
        <v>164</v>
      </c>
      <c r="AU216" s="189" t="s">
        <v>84</v>
      </c>
      <c r="AV216" s="13" t="s">
        <v>163</v>
      </c>
      <c r="AW216" s="13" t="s">
        <v>34</v>
      </c>
      <c r="AX216" s="13" t="s">
        <v>84</v>
      </c>
      <c r="AY216" s="189" t="s">
        <v>158</v>
      </c>
    </row>
    <row r="217" s="11" customFormat="1" ht="25.92" customHeight="1">
      <c r="A217" s="11"/>
      <c r="B217" s="153"/>
      <c r="C217" s="11"/>
      <c r="D217" s="154" t="s">
        <v>76</v>
      </c>
      <c r="E217" s="155" t="s">
        <v>526</v>
      </c>
      <c r="F217" s="155" t="s">
        <v>527</v>
      </c>
      <c r="G217" s="11"/>
      <c r="H217" s="11"/>
      <c r="I217" s="156"/>
      <c r="J217" s="157">
        <f>BK217</f>
        <v>0</v>
      </c>
      <c r="K217" s="11"/>
      <c r="L217" s="153"/>
      <c r="M217" s="158"/>
      <c r="N217" s="159"/>
      <c r="O217" s="159"/>
      <c r="P217" s="160">
        <f>SUM(P218:P224)</f>
        <v>0</v>
      </c>
      <c r="Q217" s="159"/>
      <c r="R217" s="160">
        <f>SUM(R218:R224)</f>
        <v>0</v>
      </c>
      <c r="S217" s="159"/>
      <c r="T217" s="161">
        <f>SUM(T218:T224)</f>
        <v>0</v>
      </c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R217" s="154" t="s">
        <v>86</v>
      </c>
      <c r="AT217" s="162" t="s">
        <v>76</v>
      </c>
      <c r="AU217" s="162" t="s">
        <v>77</v>
      </c>
      <c r="AY217" s="154" t="s">
        <v>158</v>
      </c>
      <c r="BK217" s="163">
        <f>SUM(BK218:BK224)</f>
        <v>0</v>
      </c>
    </row>
    <row r="218" s="2" customFormat="1" ht="21.75" customHeight="1">
      <c r="A218" s="36"/>
      <c r="B218" s="164"/>
      <c r="C218" s="165" t="s">
        <v>290</v>
      </c>
      <c r="D218" s="165" t="s">
        <v>159</v>
      </c>
      <c r="E218" s="166" t="s">
        <v>1778</v>
      </c>
      <c r="F218" s="167" t="s">
        <v>1779</v>
      </c>
      <c r="G218" s="168" t="s">
        <v>247</v>
      </c>
      <c r="H218" s="169">
        <v>36</v>
      </c>
      <c r="I218" s="170"/>
      <c r="J218" s="171">
        <f>ROUND(I218*H218,2)</f>
        <v>0</v>
      </c>
      <c r="K218" s="172"/>
      <c r="L218" s="37"/>
      <c r="M218" s="173" t="s">
        <v>1</v>
      </c>
      <c r="N218" s="174" t="s">
        <v>42</v>
      </c>
      <c r="O218" s="75"/>
      <c r="P218" s="175">
        <f>O218*H218</f>
        <v>0</v>
      </c>
      <c r="Q218" s="175">
        <v>0</v>
      </c>
      <c r="R218" s="175">
        <f>Q218*H218</f>
        <v>0</v>
      </c>
      <c r="S218" s="175">
        <v>0</v>
      </c>
      <c r="T218" s="176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77" t="s">
        <v>192</v>
      </c>
      <c r="AT218" s="177" t="s">
        <v>159</v>
      </c>
      <c r="AU218" s="177" t="s">
        <v>84</v>
      </c>
      <c r="AY218" s="17" t="s">
        <v>158</v>
      </c>
      <c r="BE218" s="178">
        <f>IF(N218="základní",J218,0)</f>
        <v>0</v>
      </c>
      <c r="BF218" s="178">
        <f>IF(N218="snížená",J218,0)</f>
        <v>0</v>
      </c>
      <c r="BG218" s="178">
        <f>IF(N218="zákl. přenesená",J218,0)</f>
        <v>0</v>
      </c>
      <c r="BH218" s="178">
        <f>IF(N218="sníž. přenesená",J218,0)</f>
        <v>0</v>
      </c>
      <c r="BI218" s="178">
        <f>IF(N218="nulová",J218,0)</f>
        <v>0</v>
      </c>
      <c r="BJ218" s="17" t="s">
        <v>84</v>
      </c>
      <c r="BK218" s="178">
        <f>ROUND(I218*H218,2)</f>
        <v>0</v>
      </c>
      <c r="BL218" s="17" t="s">
        <v>192</v>
      </c>
      <c r="BM218" s="177" t="s">
        <v>293</v>
      </c>
    </row>
    <row r="219" s="12" customFormat="1">
      <c r="A219" s="12"/>
      <c r="B219" s="179"/>
      <c r="C219" s="12"/>
      <c r="D219" s="180" t="s">
        <v>164</v>
      </c>
      <c r="E219" s="181" t="s">
        <v>1</v>
      </c>
      <c r="F219" s="182" t="s">
        <v>1780</v>
      </c>
      <c r="G219" s="12"/>
      <c r="H219" s="183">
        <v>36</v>
      </c>
      <c r="I219" s="184"/>
      <c r="J219" s="12"/>
      <c r="K219" s="12"/>
      <c r="L219" s="179"/>
      <c r="M219" s="185"/>
      <c r="N219" s="186"/>
      <c r="O219" s="186"/>
      <c r="P219" s="186"/>
      <c r="Q219" s="186"/>
      <c r="R219" s="186"/>
      <c r="S219" s="186"/>
      <c r="T219" s="187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T219" s="181" t="s">
        <v>164</v>
      </c>
      <c r="AU219" s="181" t="s">
        <v>84</v>
      </c>
      <c r="AV219" s="12" t="s">
        <v>86</v>
      </c>
      <c r="AW219" s="12" t="s">
        <v>34</v>
      </c>
      <c r="AX219" s="12" t="s">
        <v>77</v>
      </c>
      <c r="AY219" s="181" t="s">
        <v>158</v>
      </c>
    </row>
    <row r="220" s="13" customFormat="1">
      <c r="A220" s="13"/>
      <c r="B220" s="188"/>
      <c r="C220" s="13"/>
      <c r="D220" s="180" t="s">
        <v>164</v>
      </c>
      <c r="E220" s="189" t="s">
        <v>1</v>
      </c>
      <c r="F220" s="190" t="s">
        <v>166</v>
      </c>
      <c r="G220" s="13"/>
      <c r="H220" s="191">
        <v>36</v>
      </c>
      <c r="I220" s="192"/>
      <c r="J220" s="13"/>
      <c r="K220" s="13"/>
      <c r="L220" s="188"/>
      <c r="M220" s="193"/>
      <c r="N220" s="194"/>
      <c r="O220" s="194"/>
      <c r="P220" s="194"/>
      <c r="Q220" s="194"/>
      <c r="R220" s="194"/>
      <c r="S220" s="194"/>
      <c r="T220" s="19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89" t="s">
        <v>164</v>
      </c>
      <c r="AU220" s="189" t="s">
        <v>84</v>
      </c>
      <c r="AV220" s="13" t="s">
        <v>163</v>
      </c>
      <c r="AW220" s="13" t="s">
        <v>34</v>
      </c>
      <c r="AX220" s="13" t="s">
        <v>84</v>
      </c>
      <c r="AY220" s="189" t="s">
        <v>158</v>
      </c>
    </row>
    <row r="221" s="2" customFormat="1" ht="21.75" customHeight="1">
      <c r="A221" s="36"/>
      <c r="B221" s="164"/>
      <c r="C221" s="165" t="s">
        <v>223</v>
      </c>
      <c r="D221" s="165" t="s">
        <v>159</v>
      </c>
      <c r="E221" s="166" t="s">
        <v>1781</v>
      </c>
      <c r="F221" s="167" t="s">
        <v>1782</v>
      </c>
      <c r="G221" s="168" t="s">
        <v>247</v>
      </c>
      <c r="H221" s="169">
        <v>10.529999999999999</v>
      </c>
      <c r="I221" s="170"/>
      <c r="J221" s="171">
        <f>ROUND(I221*H221,2)</f>
        <v>0</v>
      </c>
      <c r="K221" s="172"/>
      <c r="L221" s="37"/>
      <c r="M221" s="173" t="s">
        <v>1</v>
      </c>
      <c r="N221" s="174" t="s">
        <v>42</v>
      </c>
      <c r="O221" s="75"/>
      <c r="P221" s="175">
        <f>O221*H221</f>
        <v>0</v>
      </c>
      <c r="Q221" s="175">
        <v>0</v>
      </c>
      <c r="R221" s="175">
        <f>Q221*H221</f>
        <v>0</v>
      </c>
      <c r="S221" s="175">
        <v>0</v>
      </c>
      <c r="T221" s="176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77" t="s">
        <v>192</v>
      </c>
      <c r="AT221" s="177" t="s">
        <v>159</v>
      </c>
      <c r="AU221" s="177" t="s">
        <v>84</v>
      </c>
      <c r="AY221" s="17" t="s">
        <v>158</v>
      </c>
      <c r="BE221" s="178">
        <f>IF(N221="základní",J221,0)</f>
        <v>0</v>
      </c>
      <c r="BF221" s="178">
        <f>IF(N221="snížená",J221,0)</f>
        <v>0</v>
      </c>
      <c r="BG221" s="178">
        <f>IF(N221="zákl. přenesená",J221,0)</f>
        <v>0</v>
      </c>
      <c r="BH221" s="178">
        <f>IF(N221="sníž. přenesená",J221,0)</f>
        <v>0</v>
      </c>
      <c r="BI221" s="178">
        <f>IF(N221="nulová",J221,0)</f>
        <v>0</v>
      </c>
      <c r="BJ221" s="17" t="s">
        <v>84</v>
      </c>
      <c r="BK221" s="178">
        <f>ROUND(I221*H221,2)</f>
        <v>0</v>
      </c>
      <c r="BL221" s="17" t="s">
        <v>192</v>
      </c>
      <c r="BM221" s="177" t="s">
        <v>296</v>
      </c>
    </row>
    <row r="222" s="12" customFormat="1">
      <c r="A222" s="12"/>
      <c r="B222" s="179"/>
      <c r="C222" s="12"/>
      <c r="D222" s="180" t="s">
        <v>164</v>
      </c>
      <c r="E222" s="181" t="s">
        <v>1</v>
      </c>
      <c r="F222" s="182" t="s">
        <v>1783</v>
      </c>
      <c r="G222" s="12"/>
      <c r="H222" s="183">
        <v>10.529999999999998</v>
      </c>
      <c r="I222" s="184"/>
      <c r="J222" s="12"/>
      <c r="K222" s="12"/>
      <c r="L222" s="179"/>
      <c r="M222" s="185"/>
      <c r="N222" s="186"/>
      <c r="O222" s="186"/>
      <c r="P222" s="186"/>
      <c r="Q222" s="186"/>
      <c r="R222" s="186"/>
      <c r="S222" s="186"/>
      <c r="T222" s="187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T222" s="181" t="s">
        <v>164</v>
      </c>
      <c r="AU222" s="181" t="s">
        <v>84</v>
      </c>
      <c r="AV222" s="12" t="s">
        <v>86</v>
      </c>
      <c r="AW222" s="12" t="s">
        <v>34</v>
      </c>
      <c r="AX222" s="12" t="s">
        <v>77</v>
      </c>
      <c r="AY222" s="181" t="s">
        <v>158</v>
      </c>
    </row>
    <row r="223" s="13" customFormat="1">
      <c r="A223" s="13"/>
      <c r="B223" s="188"/>
      <c r="C223" s="13"/>
      <c r="D223" s="180" t="s">
        <v>164</v>
      </c>
      <c r="E223" s="189" t="s">
        <v>1</v>
      </c>
      <c r="F223" s="190" t="s">
        <v>166</v>
      </c>
      <c r="G223" s="13"/>
      <c r="H223" s="191">
        <v>10.529999999999998</v>
      </c>
      <c r="I223" s="192"/>
      <c r="J223" s="13"/>
      <c r="K223" s="13"/>
      <c r="L223" s="188"/>
      <c r="M223" s="193"/>
      <c r="N223" s="194"/>
      <c r="O223" s="194"/>
      <c r="P223" s="194"/>
      <c r="Q223" s="194"/>
      <c r="R223" s="194"/>
      <c r="S223" s="194"/>
      <c r="T223" s="19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89" t="s">
        <v>164</v>
      </c>
      <c r="AU223" s="189" t="s">
        <v>84</v>
      </c>
      <c r="AV223" s="13" t="s">
        <v>163</v>
      </c>
      <c r="AW223" s="13" t="s">
        <v>34</v>
      </c>
      <c r="AX223" s="13" t="s">
        <v>84</v>
      </c>
      <c r="AY223" s="189" t="s">
        <v>158</v>
      </c>
    </row>
    <row r="224" s="2" customFormat="1" ht="21.75" customHeight="1">
      <c r="A224" s="36"/>
      <c r="B224" s="164"/>
      <c r="C224" s="165" t="s">
        <v>300</v>
      </c>
      <c r="D224" s="165" t="s">
        <v>159</v>
      </c>
      <c r="E224" s="166" t="s">
        <v>1784</v>
      </c>
      <c r="F224" s="167" t="s">
        <v>1785</v>
      </c>
      <c r="G224" s="168" t="s">
        <v>247</v>
      </c>
      <c r="H224" s="169">
        <v>10.4</v>
      </c>
      <c r="I224" s="170"/>
      <c r="J224" s="171">
        <f>ROUND(I224*H224,2)</f>
        <v>0</v>
      </c>
      <c r="K224" s="172"/>
      <c r="L224" s="37"/>
      <c r="M224" s="173" t="s">
        <v>1</v>
      </c>
      <c r="N224" s="174" t="s">
        <v>42</v>
      </c>
      <c r="O224" s="75"/>
      <c r="P224" s="175">
        <f>O224*H224</f>
        <v>0</v>
      </c>
      <c r="Q224" s="175">
        <v>0</v>
      </c>
      <c r="R224" s="175">
        <f>Q224*H224</f>
        <v>0</v>
      </c>
      <c r="S224" s="175">
        <v>0</v>
      </c>
      <c r="T224" s="176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77" t="s">
        <v>192</v>
      </c>
      <c r="AT224" s="177" t="s">
        <v>159</v>
      </c>
      <c r="AU224" s="177" t="s">
        <v>84</v>
      </c>
      <c r="AY224" s="17" t="s">
        <v>158</v>
      </c>
      <c r="BE224" s="178">
        <f>IF(N224="základní",J224,0)</f>
        <v>0</v>
      </c>
      <c r="BF224" s="178">
        <f>IF(N224="snížená",J224,0)</f>
        <v>0</v>
      </c>
      <c r="BG224" s="178">
        <f>IF(N224="zákl. přenesená",J224,0)</f>
        <v>0</v>
      </c>
      <c r="BH224" s="178">
        <f>IF(N224="sníž. přenesená",J224,0)</f>
        <v>0</v>
      </c>
      <c r="BI224" s="178">
        <f>IF(N224="nulová",J224,0)</f>
        <v>0</v>
      </c>
      <c r="BJ224" s="17" t="s">
        <v>84</v>
      </c>
      <c r="BK224" s="178">
        <f>ROUND(I224*H224,2)</f>
        <v>0</v>
      </c>
      <c r="BL224" s="17" t="s">
        <v>192</v>
      </c>
      <c r="BM224" s="177" t="s">
        <v>273</v>
      </c>
    </row>
    <row r="225" s="11" customFormat="1" ht="25.92" customHeight="1">
      <c r="A225" s="11"/>
      <c r="B225" s="153"/>
      <c r="C225" s="11"/>
      <c r="D225" s="154" t="s">
        <v>76</v>
      </c>
      <c r="E225" s="155" t="s">
        <v>1786</v>
      </c>
      <c r="F225" s="155" t="s">
        <v>1787</v>
      </c>
      <c r="G225" s="11"/>
      <c r="H225" s="11"/>
      <c r="I225" s="156"/>
      <c r="J225" s="157">
        <f>BK225</f>
        <v>0</v>
      </c>
      <c r="K225" s="11"/>
      <c r="L225" s="153"/>
      <c r="M225" s="158"/>
      <c r="N225" s="159"/>
      <c r="O225" s="159"/>
      <c r="P225" s="160">
        <f>SUM(P226:P234)</f>
        <v>0</v>
      </c>
      <c r="Q225" s="159"/>
      <c r="R225" s="160">
        <f>SUM(R226:R234)</f>
        <v>0</v>
      </c>
      <c r="S225" s="159"/>
      <c r="T225" s="161">
        <f>SUM(T226:T234)</f>
        <v>0</v>
      </c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R225" s="154" t="s">
        <v>86</v>
      </c>
      <c r="AT225" s="162" t="s">
        <v>76</v>
      </c>
      <c r="AU225" s="162" t="s">
        <v>77</v>
      </c>
      <c r="AY225" s="154" t="s">
        <v>158</v>
      </c>
      <c r="BK225" s="163">
        <f>SUM(BK226:BK234)</f>
        <v>0</v>
      </c>
    </row>
    <row r="226" s="2" customFormat="1" ht="16.5" customHeight="1">
      <c r="A226" s="36"/>
      <c r="B226" s="164"/>
      <c r="C226" s="165" t="s">
        <v>228</v>
      </c>
      <c r="D226" s="165" t="s">
        <v>159</v>
      </c>
      <c r="E226" s="166" t="s">
        <v>1788</v>
      </c>
      <c r="F226" s="167" t="s">
        <v>1789</v>
      </c>
      <c r="G226" s="168" t="s">
        <v>203</v>
      </c>
      <c r="H226" s="169">
        <v>211.41</v>
      </c>
      <c r="I226" s="170"/>
      <c r="J226" s="171">
        <f>ROUND(I226*H226,2)</f>
        <v>0</v>
      </c>
      <c r="K226" s="172"/>
      <c r="L226" s="37"/>
      <c r="M226" s="173" t="s">
        <v>1</v>
      </c>
      <c r="N226" s="174" t="s">
        <v>42</v>
      </c>
      <c r="O226" s="75"/>
      <c r="P226" s="175">
        <f>O226*H226</f>
        <v>0</v>
      </c>
      <c r="Q226" s="175">
        <v>0</v>
      </c>
      <c r="R226" s="175">
        <f>Q226*H226</f>
        <v>0</v>
      </c>
      <c r="S226" s="175">
        <v>0</v>
      </c>
      <c r="T226" s="176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77" t="s">
        <v>192</v>
      </c>
      <c r="AT226" s="177" t="s">
        <v>159</v>
      </c>
      <c r="AU226" s="177" t="s">
        <v>84</v>
      </c>
      <c r="AY226" s="17" t="s">
        <v>158</v>
      </c>
      <c r="BE226" s="178">
        <f>IF(N226="základní",J226,0)</f>
        <v>0</v>
      </c>
      <c r="BF226" s="178">
        <f>IF(N226="snížená",J226,0)</f>
        <v>0</v>
      </c>
      <c r="BG226" s="178">
        <f>IF(N226="zákl. přenesená",J226,0)</f>
        <v>0</v>
      </c>
      <c r="BH226" s="178">
        <f>IF(N226="sníž. přenesená",J226,0)</f>
        <v>0</v>
      </c>
      <c r="BI226" s="178">
        <f>IF(N226="nulová",J226,0)</f>
        <v>0</v>
      </c>
      <c r="BJ226" s="17" t="s">
        <v>84</v>
      </c>
      <c r="BK226" s="178">
        <f>ROUND(I226*H226,2)</f>
        <v>0</v>
      </c>
      <c r="BL226" s="17" t="s">
        <v>192</v>
      </c>
      <c r="BM226" s="177" t="s">
        <v>305</v>
      </c>
    </row>
    <row r="227" s="12" customFormat="1">
      <c r="A227" s="12"/>
      <c r="B227" s="179"/>
      <c r="C227" s="12"/>
      <c r="D227" s="180" t="s">
        <v>164</v>
      </c>
      <c r="E227" s="181" t="s">
        <v>1</v>
      </c>
      <c r="F227" s="182" t="s">
        <v>1770</v>
      </c>
      <c r="G227" s="12"/>
      <c r="H227" s="183">
        <v>211.41</v>
      </c>
      <c r="I227" s="184"/>
      <c r="J227" s="12"/>
      <c r="K227" s="12"/>
      <c r="L227" s="179"/>
      <c r="M227" s="185"/>
      <c r="N227" s="186"/>
      <c r="O227" s="186"/>
      <c r="P227" s="186"/>
      <c r="Q227" s="186"/>
      <c r="R227" s="186"/>
      <c r="S227" s="186"/>
      <c r="T227" s="187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T227" s="181" t="s">
        <v>164</v>
      </c>
      <c r="AU227" s="181" t="s">
        <v>84</v>
      </c>
      <c r="AV227" s="12" t="s">
        <v>86</v>
      </c>
      <c r="AW227" s="12" t="s">
        <v>34</v>
      </c>
      <c r="AX227" s="12" t="s">
        <v>77</v>
      </c>
      <c r="AY227" s="181" t="s">
        <v>158</v>
      </c>
    </row>
    <row r="228" s="13" customFormat="1">
      <c r="A228" s="13"/>
      <c r="B228" s="188"/>
      <c r="C228" s="13"/>
      <c r="D228" s="180" t="s">
        <v>164</v>
      </c>
      <c r="E228" s="189" t="s">
        <v>1</v>
      </c>
      <c r="F228" s="190" t="s">
        <v>166</v>
      </c>
      <c r="G228" s="13"/>
      <c r="H228" s="191">
        <v>211.41</v>
      </c>
      <c r="I228" s="192"/>
      <c r="J228" s="13"/>
      <c r="K228" s="13"/>
      <c r="L228" s="188"/>
      <c r="M228" s="193"/>
      <c r="N228" s="194"/>
      <c r="O228" s="194"/>
      <c r="P228" s="194"/>
      <c r="Q228" s="194"/>
      <c r="R228" s="194"/>
      <c r="S228" s="194"/>
      <c r="T228" s="19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89" t="s">
        <v>164</v>
      </c>
      <c r="AU228" s="189" t="s">
        <v>84</v>
      </c>
      <c r="AV228" s="13" t="s">
        <v>163</v>
      </c>
      <c r="AW228" s="13" t="s">
        <v>34</v>
      </c>
      <c r="AX228" s="13" t="s">
        <v>84</v>
      </c>
      <c r="AY228" s="189" t="s">
        <v>158</v>
      </c>
    </row>
    <row r="229" s="2" customFormat="1" ht="21.75" customHeight="1">
      <c r="A229" s="36"/>
      <c r="B229" s="164"/>
      <c r="C229" s="165" t="s">
        <v>309</v>
      </c>
      <c r="D229" s="165" t="s">
        <v>159</v>
      </c>
      <c r="E229" s="166" t="s">
        <v>1790</v>
      </c>
      <c r="F229" s="167" t="s">
        <v>1791</v>
      </c>
      <c r="G229" s="168" t="s">
        <v>203</v>
      </c>
      <c r="H229" s="169">
        <v>197.19999999999999</v>
      </c>
      <c r="I229" s="170"/>
      <c r="J229" s="171">
        <f>ROUND(I229*H229,2)</f>
        <v>0</v>
      </c>
      <c r="K229" s="172"/>
      <c r="L229" s="37"/>
      <c r="M229" s="173" t="s">
        <v>1</v>
      </c>
      <c r="N229" s="174" t="s">
        <v>42</v>
      </c>
      <c r="O229" s="75"/>
      <c r="P229" s="175">
        <f>O229*H229</f>
        <v>0</v>
      </c>
      <c r="Q229" s="175">
        <v>0</v>
      </c>
      <c r="R229" s="175">
        <f>Q229*H229</f>
        <v>0</v>
      </c>
      <c r="S229" s="175">
        <v>0</v>
      </c>
      <c r="T229" s="176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77" t="s">
        <v>192</v>
      </c>
      <c r="AT229" s="177" t="s">
        <v>159</v>
      </c>
      <c r="AU229" s="177" t="s">
        <v>84</v>
      </c>
      <c r="AY229" s="17" t="s">
        <v>158</v>
      </c>
      <c r="BE229" s="178">
        <f>IF(N229="základní",J229,0)</f>
        <v>0</v>
      </c>
      <c r="BF229" s="178">
        <f>IF(N229="snížená",J229,0)</f>
        <v>0</v>
      </c>
      <c r="BG229" s="178">
        <f>IF(N229="zákl. přenesená",J229,0)</f>
        <v>0</v>
      </c>
      <c r="BH229" s="178">
        <f>IF(N229="sníž. přenesená",J229,0)</f>
        <v>0</v>
      </c>
      <c r="BI229" s="178">
        <f>IF(N229="nulová",J229,0)</f>
        <v>0</v>
      </c>
      <c r="BJ229" s="17" t="s">
        <v>84</v>
      </c>
      <c r="BK229" s="178">
        <f>ROUND(I229*H229,2)</f>
        <v>0</v>
      </c>
      <c r="BL229" s="17" t="s">
        <v>192</v>
      </c>
      <c r="BM229" s="177" t="s">
        <v>312</v>
      </c>
    </row>
    <row r="230" s="12" customFormat="1">
      <c r="A230" s="12"/>
      <c r="B230" s="179"/>
      <c r="C230" s="12"/>
      <c r="D230" s="180" t="s">
        <v>164</v>
      </c>
      <c r="E230" s="181" t="s">
        <v>1</v>
      </c>
      <c r="F230" s="182" t="s">
        <v>1771</v>
      </c>
      <c r="G230" s="12"/>
      <c r="H230" s="183">
        <v>197.19999999999999</v>
      </c>
      <c r="I230" s="184"/>
      <c r="J230" s="12"/>
      <c r="K230" s="12"/>
      <c r="L230" s="179"/>
      <c r="M230" s="185"/>
      <c r="N230" s="186"/>
      <c r="O230" s="186"/>
      <c r="P230" s="186"/>
      <c r="Q230" s="186"/>
      <c r="R230" s="186"/>
      <c r="S230" s="186"/>
      <c r="T230" s="187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T230" s="181" t="s">
        <v>164</v>
      </c>
      <c r="AU230" s="181" t="s">
        <v>84</v>
      </c>
      <c r="AV230" s="12" t="s">
        <v>86</v>
      </c>
      <c r="AW230" s="12" t="s">
        <v>34</v>
      </c>
      <c r="AX230" s="12" t="s">
        <v>77</v>
      </c>
      <c r="AY230" s="181" t="s">
        <v>158</v>
      </c>
    </row>
    <row r="231" s="13" customFormat="1">
      <c r="A231" s="13"/>
      <c r="B231" s="188"/>
      <c r="C231" s="13"/>
      <c r="D231" s="180" t="s">
        <v>164</v>
      </c>
      <c r="E231" s="189" t="s">
        <v>1</v>
      </c>
      <c r="F231" s="190" t="s">
        <v>166</v>
      </c>
      <c r="G231" s="13"/>
      <c r="H231" s="191">
        <v>197.19999999999999</v>
      </c>
      <c r="I231" s="192"/>
      <c r="J231" s="13"/>
      <c r="K231" s="13"/>
      <c r="L231" s="188"/>
      <c r="M231" s="193"/>
      <c r="N231" s="194"/>
      <c r="O231" s="194"/>
      <c r="P231" s="194"/>
      <c r="Q231" s="194"/>
      <c r="R231" s="194"/>
      <c r="S231" s="194"/>
      <c r="T231" s="19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89" t="s">
        <v>164</v>
      </c>
      <c r="AU231" s="189" t="s">
        <v>84</v>
      </c>
      <c r="AV231" s="13" t="s">
        <v>163</v>
      </c>
      <c r="AW231" s="13" t="s">
        <v>34</v>
      </c>
      <c r="AX231" s="13" t="s">
        <v>84</v>
      </c>
      <c r="AY231" s="189" t="s">
        <v>158</v>
      </c>
    </row>
    <row r="232" s="2" customFormat="1" ht="21.75" customHeight="1">
      <c r="A232" s="36"/>
      <c r="B232" s="164"/>
      <c r="C232" s="165" t="s">
        <v>234</v>
      </c>
      <c r="D232" s="165" t="s">
        <v>159</v>
      </c>
      <c r="E232" s="166" t="s">
        <v>1792</v>
      </c>
      <c r="F232" s="167" t="s">
        <v>1793</v>
      </c>
      <c r="G232" s="168" t="s">
        <v>247</v>
      </c>
      <c r="H232" s="169">
        <v>37.899999999999999</v>
      </c>
      <c r="I232" s="170"/>
      <c r="J232" s="171">
        <f>ROUND(I232*H232,2)</f>
        <v>0</v>
      </c>
      <c r="K232" s="172"/>
      <c r="L232" s="37"/>
      <c r="M232" s="173" t="s">
        <v>1</v>
      </c>
      <c r="N232" s="174" t="s">
        <v>42</v>
      </c>
      <c r="O232" s="75"/>
      <c r="P232" s="175">
        <f>O232*H232</f>
        <v>0</v>
      </c>
      <c r="Q232" s="175">
        <v>0</v>
      </c>
      <c r="R232" s="175">
        <f>Q232*H232</f>
        <v>0</v>
      </c>
      <c r="S232" s="175">
        <v>0</v>
      </c>
      <c r="T232" s="176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77" t="s">
        <v>192</v>
      </c>
      <c r="AT232" s="177" t="s">
        <v>159</v>
      </c>
      <c r="AU232" s="177" t="s">
        <v>84</v>
      </c>
      <c r="AY232" s="17" t="s">
        <v>158</v>
      </c>
      <c r="BE232" s="178">
        <f>IF(N232="základní",J232,0)</f>
        <v>0</v>
      </c>
      <c r="BF232" s="178">
        <f>IF(N232="snížená",J232,0)</f>
        <v>0</v>
      </c>
      <c r="BG232" s="178">
        <f>IF(N232="zákl. přenesená",J232,0)</f>
        <v>0</v>
      </c>
      <c r="BH232" s="178">
        <f>IF(N232="sníž. přenesená",J232,0)</f>
        <v>0</v>
      </c>
      <c r="BI232" s="178">
        <f>IF(N232="nulová",J232,0)</f>
        <v>0</v>
      </c>
      <c r="BJ232" s="17" t="s">
        <v>84</v>
      </c>
      <c r="BK232" s="178">
        <f>ROUND(I232*H232,2)</f>
        <v>0</v>
      </c>
      <c r="BL232" s="17" t="s">
        <v>192</v>
      </c>
      <c r="BM232" s="177" t="s">
        <v>318</v>
      </c>
    </row>
    <row r="233" s="12" customFormat="1">
      <c r="A233" s="12"/>
      <c r="B233" s="179"/>
      <c r="C233" s="12"/>
      <c r="D233" s="180" t="s">
        <v>164</v>
      </c>
      <c r="E233" s="181" t="s">
        <v>1</v>
      </c>
      <c r="F233" s="182" t="s">
        <v>1794</v>
      </c>
      <c r="G233" s="12"/>
      <c r="H233" s="183">
        <v>37.899999999999999</v>
      </c>
      <c r="I233" s="184"/>
      <c r="J233" s="12"/>
      <c r="K233" s="12"/>
      <c r="L233" s="179"/>
      <c r="M233" s="185"/>
      <c r="N233" s="186"/>
      <c r="O233" s="186"/>
      <c r="P233" s="186"/>
      <c r="Q233" s="186"/>
      <c r="R233" s="186"/>
      <c r="S233" s="186"/>
      <c r="T233" s="187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T233" s="181" t="s">
        <v>164</v>
      </c>
      <c r="AU233" s="181" t="s">
        <v>84</v>
      </c>
      <c r="AV233" s="12" t="s">
        <v>86</v>
      </c>
      <c r="AW233" s="12" t="s">
        <v>34</v>
      </c>
      <c r="AX233" s="12" t="s">
        <v>77</v>
      </c>
      <c r="AY233" s="181" t="s">
        <v>158</v>
      </c>
    </row>
    <row r="234" s="13" customFormat="1">
      <c r="A234" s="13"/>
      <c r="B234" s="188"/>
      <c r="C234" s="13"/>
      <c r="D234" s="180" t="s">
        <v>164</v>
      </c>
      <c r="E234" s="189" t="s">
        <v>1</v>
      </c>
      <c r="F234" s="190" t="s">
        <v>166</v>
      </c>
      <c r="G234" s="13"/>
      <c r="H234" s="191">
        <v>37.899999999999999</v>
      </c>
      <c r="I234" s="192"/>
      <c r="J234" s="13"/>
      <c r="K234" s="13"/>
      <c r="L234" s="188"/>
      <c r="M234" s="193"/>
      <c r="N234" s="194"/>
      <c r="O234" s="194"/>
      <c r="P234" s="194"/>
      <c r="Q234" s="194"/>
      <c r="R234" s="194"/>
      <c r="S234" s="194"/>
      <c r="T234" s="19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89" t="s">
        <v>164</v>
      </c>
      <c r="AU234" s="189" t="s">
        <v>84</v>
      </c>
      <c r="AV234" s="13" t="s">
        <v>163</v>
      </c>
      <c r="AW234" s="13" t="s">
        <v>34</v>
      </c>
      <c r="AX234" s="13" t="s">
        <v>84</v>
      </c>
      <c r="AY234" s="189" t="s">
        <v>158</v>
      </c>
    </row>
    <row r="235" s="11" customFormat="1" ht="25.92" customHeight="1">
      <c r="A235" s="11"/>
      <c r="B235" s="153"/>
      <c r="C235" s="11"/>
      <c r="D235" s="154" t="s">
        <v>76</v>
      </c>
      <c r="E235" s="155" t="s">
        <v>1795</v>
      </c>
      <c r="F235" s="155" t="s">
        <v>1401</v>
      </c>
      <c r="G235" s="11"/>
      <c r="H235" s="11"/>
      <c r="I235" s="156"/>
      <c r="J235" s="157">
        <f>BK235</f>
        <v>0</v>
      </c>
      <c r="K235" s="11"/>
      <c r="L235" s="153"/>
      <c r="M235" s="158"/>
      <c r="N235" s="159"/>
      <c r="O235" s="159"/>
      <c r="P235" s="160">
        <f>P236</f>
        <v>0</v>
      </c>
      <c r="Q235" s="159"/>
      <c r="R235" s="160">
        <f>R236</f>
        <v>0</v>
      </c>
      <c r="S235" s="159"/>
      <c r="T235" s="161">
        <f>T236</f>
        <v>0</v>
      </c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R235" s="154" t="s">
        <v>84</v>
      </c>
      <c r="AT235" s="162" t="s">
        <v>76</v>
      </c>
      <c r="AU235" s="162" t="s">
        <v>77</v>
      </c>
      <c r="AY235" s="154" t="s">
        <v>158</v>
      </c>
      <c r="BK235" s="163">
        <f>BK236</f>
        <v>0</v>
      </c>
    </row>
    <row r="236" s="2" customFormat="1" ht="16.5" customHeight="1">
      <c r="A236" s="36"/>
      <c r="B236" s="164"/>
      <c r="C236" s="165" t="s">
        <v>320</v>
      </c>
      <c r="D236" s="165" t="s">
        <v>159</v>
      </c>
      <c r="E236" s="166" t="s">
        <v>1796</v>
      </c>
      <c r="F236" s="167" t="s">
        <v>1797</v>
      </c>
      <c r="G236" s="168" t="s">
        <v>252</v>
      </c>
      <c r="H236" s="169">
        <v>1</v>
      </c>
      <c r="I236" s="170"/>
      <c r="J236" s="171">
        <f>ROUND(I236*H236,2)</f>
        <v>0</v>
      </c>
      <c r="K236" s="172"/>
      <c r="L236" s="37"/>
      <c r="M236" s="173" t="s">
        <v>1</v>
      </c>
      <c r="N236" s="174" t="s">
        <v>42</v>
      </c>
      <c r="O236" s="75"/>
      <c r="P236" s="175">
        <f>O236*H236</f>
        <v>0</v>
      </c>
      <c r="Q236" s="175">
        <v>0</v>
      </c>
      <c r="R236" s="175">
        <f>Q236*H236</f>
        <v>0</v>
      </c>
      <c r="S236" s="175">
        <v>0</v>
      </c>
      <c r="T236" s="176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77" t="s">
        <v>163</v>
      </c>
      <c r="AT236" s="177" t="s">
        <v>159</v>
      </c>
      <c r="AU236" s="177" t="s">
        <v>84</v>
      </c>
      <c r="AY236" s="17" t="s">
        <v>158</v>
      </c>
      <c r="BE236" s="178">
        <f>IF(N236="základní",J236,0)</f>
        <v>0</v>
      </c>
      <c r="BF236" s="178">
        <f>IF(N236="snížená",J236,0)</f>
        <v>0</v>
      </c>
      <c r="BG236" s="178">
        <f>IF(N236="zákl. přenesená",J236,0)</f>
        <v>0</v>
      </c>
      <c r="BH236" s="178">
        <f>IF(N236="sníž. přenesená",J236,0)</f>
        <v>0</v>
      </c>
      <c r="BI236" s="178">
        <f>IF(N236="nulová",J236,0)</f>
        <v>0</v>
      </c>
      <c r="BJ236" s="17" t="s">
        <v>84</v>
      </c>
      <c r="BK236" s="178">
        <f>ROUND(I236*H236,2)</f>
        <v>0</v>
      </c>
      <c r="BL236" s="17" t="s">
        <v>163</v>
      </c>
      <c r="BM236" s="177" t="s">
        <v>323</v>
      </c>
    </row>
    <row r="237" s="11" customFormat="1" ht="25.92" customHeight="1">
      <c r="A237" s="11"/>
      <c r="B237" s="153"/>
      <c r="C237" s="11"/>
      <c r="D237" s="154" t="s">
        <v>76</v>
      </c>
      <c r="E237" s="155" t="s">
        <v>1798</v>
      </c>
      <c r="F237" s="155" t="s">
        <v>946</v>
      </c>
      <c r="G237" s="11"/>
      <c r="H237" s="11"/>
      <c r="I237" s="156"/>
      <c r="J237" s="157">
        <f>BK237</f>
        <v>0</v>
      </c>
      <c r="K237" s="11"/>
      <c r="L237" s="153"/>
      <c r="M237" s="158"/>
      <c r="N237" s="159"/>
      <c r="O237" s="159"/>
      <c r="P237" s="160">
        <f>SUM(P238:P245)</f>
        <v>0</v>
      </c>
      <c r="Q237" s="159"/>
      <c r="R237" s="160">
        <f>SUM(R238:R245)</f>
        <v>0</v>
      </c>
      <c r="S237" s="159"/>
      <c r="T237" s="161">
        <f>SUM(T238:T245)</f>
        <v>0</v>
      </c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R237" s="154" t="s">
        <v>84</v>
      </c>
      <c r="AT237" s="162" t="s">
        <v>76</v>
      </c>
      <c r="AU237" s="162" t="s">
        <v>77</v>
      </c>
      <c r="AY237" s="154" t="s">
        <v>158</v>
      </c>
      <c r="BK237" s="163">
        <f>SUM(BK238:BK245)</f>
        <v>0</v>
      </c>
    </row>
    <row r="238" s="2" customFormat="1" ht="21.75" customHeight="1">
      <c r="A238" s="36"/>
      <c r="B238" s="164"/>
      <c r="C238" s="165" t="s">
        <v>238</v>
      </c>
      <c r="D238" s="165" t="s">
        <v>159</v>
      </c>
      <c r="E238" s="166" t="s">
        <v>1799</v>
      </c>
      <c r="F238" s="167" t="s">
        <v>948</v>
      </c>
      <c r="G238" s="168" t="s">
        <v>233</v>
      </c>
      <c r="H238" s="169">
        <v>805.60299999999995</v>
      </c>
      <c r="I238" s="170"/>
      <c r="J238" s="171">
        <f>ROUND(I238*H238,2)</f>
        <v>0</v>
      </c>
      <c r="K238" s="172"/>
      <c r="L238" s="37"/>
      <c r="M238" s="173" t="s">
        <v>1</v>
      </c>
      <c r="N238" s="174" t="s">
        <v>42</v>
      </c>
      <c r="O238" s="75"/>
      <c r="P238" s="175">
        <f>O238*H238</f>
        <v>0</v>
      </c>
      <c r="Q238" s="175">
        <v>0</v>
      </c>
      <c r="R238" s="175">
        <f>Q238*H238</f>
        <v>0</v>
      </c>
      <c r="S238" s="175">
        <v>0</v>
      </c>
      <c r="T238" s="176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77" t="s">
        <v>163</v>
      </c>
      <c r="AT238" s="177" t="s">
        <v>159</v>
      </c>
      <c r="AU238" s="177" t="s">
        <v>84</v>
      </c>
      <c r="AY238" s="17" t="s">
        <v>158</v>
      </c>
      <c r="BE238" s="178">
        <f>IF(N238="základní",J238,0)</f>
        <v>0</v>
      </c>
      <c r="BF238" s="178">
        <f>IF(N238="snížená",J238,0)</f>
        <v>0</v>
      </c>
      <c r="BG238" s="178">
        <f>IF(N238="zákl. přenesená",J238,0)</f>
        <v>0</v>
      </c>
      <c r="BH238" s="178">
        <f>IF(N238="sníž. přenesená",J238,0)</f>
        <v>0</v>
      </c>
      <c r="BI238" s="178">
        <f>IF(N238="nulová",J238,0)</f>
        <v>0</v>
      </c>
      <c r="BJ238" s="17" t="s">
        <v>84</v>
      </c>
      <c r="BK238" s="178">
        <f>ROUND(I238*H238,2)</f>
        <v>0</v>
      </c>
      <c r="BL238" s="17" t="s">
        <v>163</v>
      </c>
      <c r="BM238" s="177" t="s">
        <v>329</v>
      </c>
    </row>
    <row r="239" s="2" customFormat="1" ht="16.5" customHeight="1">
      <c r="A239" s="36"/>
      <c r="B239" s="164"/>
      <c r="C239" s="165" t="s">
        <v>331</v>
      </c>
      <c r="D239" s="165" t="s">
        <v>159</v>
      </c>
      <c r="E239" s="166" t="s">
        <v>1800</v>
      </c>
      <c r="F239" s="167" t="s">
        <v>950</v>
      </c>
      <c r="G239" s="168" t="s">
        <v>233</v>
      </c>
      <c r="H239" s="169">
        <v>12084.045</v>
      </c>
      <c r="I239" s="170"/>
      <c r="J239" s="171">
        <f>ROUND(I239*H239,2)</f>
        <v>0</v>
      </c>
      <c r="K239" s="172"/>
      <c r="L239" s="37"/>
      <c r="M239" s="173" t="s">
        <v>1</v>
      </c>
      <c r="N239" s="174" t="s">
        <v>42</v>
      </c>
      <c r="O239" s="75"/>
      <c r="P239" s="175">
        <f>O239*H239</f>
        <v>0</v>
      </c>
      <c r="Q239" s="175">
        <v>0</v>
      </c>
      <c r="R239" s="175">
        <f>Q239*H239</f>
        <v>0</v>
      </c>
      <c r="S239" s="175">
        <v>0</v>
      </c>
      <c r="T239" s="176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177" t="s">
        <v>163</v>
      </c>
      <c r="AT239" s="177" t="s">
        <v>159</v>
      </c>
      <c r="AU239" s="177" t="s">
        <v>84</v>
      </c>
      <c r="AY239" s="17" t="s">
        <v>158</v>
      </c>
      <c r="BE239" s="178">
        <f>IF(N239="základní",J239,0)</f>
        <v>0</v>
      </c>
      <c r="BF239" s="178">
        <f>IF(N239="snížená",J239,0)</f>
        <v>0</v>
      </c>
      <c r="BG239" s="178">
        <f>IF(N239="zákl. přenesená",J239,0)</f>
        <v>0</v>
      </c>
      <c r="BH239" s="178">
        <f>IF(N239="sníž. přenesená",J239,0)</f>
        <v>0</v>
      </c>
      <c r="BI239" s="178">
        <f>IF(N239="nulová",J239,0)</f>
        <v>0</v>
      </c>
      <c r="BJ239" s="17" t="s">
        <v>84</v>
      </c>
      <c r="BK239" s="178">
        <f>ROUND(I239*H239,2)</f>
        <v>0</v>
      </c>
      <c r="BL239" s="17" t="s">
        <v>163</v>
      </c>
      <c r="BM239" s="177" t="s">
        <v>334</v>
      </c>
    </row>
    <row r="240" s="2" customFormat="1" ht="16.5" customHeight="1">
      <c r="A240" s="36"/>
      <c r="B240" s="164"/>
      <c r="C240" s="165" t="s">
        <v>243</v>
      </c>
      <c r="D240" s="165" t="s">
        <v>159</v>
      </c>
      <c r="E240" s="166" t="s">
        <v>1801</v>
      </c>
      <c r="F240" s="167" t="s">
        <v>952</v>
      </c>
      <c r="G240" s="168" t="s">
        <v>233</v>
      </c>
      <c r="H240" s="169">
        <v>805.60299999999995</v>
      </c>
      <c r="I240" s="170"/>
      <c r="J240" s="171">
        <f>ROUND(I240*H240,2)</f>
        <v>0</v>
      </c>
      <c r="K240" s="172"/>
      <c r="L240" s="37"/>
      <c r="M240" s="173" t="s">
        <v>1</v>
      </c>
      <c r="N240" s="174" t="s">
        <v>42</v>
      </c>
      <c r="O240" s="75"/>
      <c r="P240" s="175">
        <f>O240*H240</f>
        <v>0</v>
      </c>
      <c r="Q240" s="175">
        <v>0</v>
      </c>
      <c r="R240" s="175">
        <f>Q240*H240</f>
        <v>0</v>
      </c>
      <c r="S240" s="175">
        <v>0</v>
      </c>
      <c r="T240" s="176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77" t="s">
        <v>163</v>
      </c>
      <c r="AT240" s="177" t="s">
        <v>159</v>
      </c>
      <c r="AU240" s="177" t="s">
        <v>84</v>
      </c>
      <c r="AY240" s="17" t="s">
        <v>158</v>
      </c>
      <c r="BE240" s="178">
        <f>IF(N240="základní",J240,0)</f>
        <v>0</v>
      </c>
      <c r="BF240" s="178">
        <f>IF(N240="snížená",J240,0)</f>
        <v>0</v>
      </c>
      <c r="BG240" s="178">
        <f>IF(N240="zákl. přenesená",J240,0)</f>
        <v>0</v>
      </c>
      <c r="BH240" s="178">
        <f>IF(N240="sníž. přenesená",J240,0)</f>
        <v>0</v>
      </c>
      <c r="BI240" s="178">
        <f>IF(N240="nulová",J240,0)</f>
        <v>0</v>
      </c>
      <c r="BJ240" s="17" t="s">
        <v>84</v>
      </c>
      <c r="BK240" s="178">
        <f>ROUND(I240*H240,2)</f>
        <v>0</v>
      </c>
      <c r="BL240" s="17" t="s">
        <v>163</v>
      </c>
      <c r="BM240" s="177" t="s">
        <v>339</v>
      </c>
    </row>
    <row r="241" s="2" customFormat="1" ht="21.75" customHeight="1">
      <c r="A241" s="36"/>
      <c r="B241" s="164"/>
      <c r="C241" s="165" t="s">
        <v>342</v>
      </c>
      <c r="D241" s="165" t="s">
        <v>159</v>
      </c>
      <c r="E241" s="166" t="s">
        <v>1802</v>
      </c>
      <c r="F241" s="167" t="s">
        <v>1803</v>
      </c>
      <c r="G241" s="168" t="s">
        <v>233</v>
      </c>
      <c r="H241" s="169">
        <v>8.0559999999999992</v>
      </c>
      <c r="I241" s="170"/>
      <c r="J241" s="171">
        <f>ROUND(I241*H241,2)</f>
        <v>0</v>
      </c>
      <c r="K241" s="172"/>
      <c r="L241" s="37"/>
      <c r="M241" s="173" t="s">
        <v>1</v>
      </c>
      <c r="N241" s="174" t="s">
        <v>42</v>
      </c>
      <c r="O241" s="75"/>
      <c r="P241" s="175">
        <f>O241*H241</f>
        <v>0</v>
      </c>
      <c r="Q241" s="175">
        <v>0</v>
      </c>
      <c r="R241" s="175">
        <f>Q241*H241</f>
        <v>0</v>
      </c>
      <c r="S241" s="175">
        <v>0</v>
      </c>
      <c r="T241" s="176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177" t="s">
        <v>163</v>
      </c>
      <c r="AT241" s="177" t="s">
        <v>159</v>
      </c>
      <c r="AU241" s="177" t="s">
        <v>84</v>
      </c>
      <c r="AY241" s="17" t="s">
        <v>158</v>
      </c>
      <c r="BE241" s="178">
        <f>IF(N241="základní",J241,0)</f>
        <v>0</v>
      </c>
      <c r="BF241" s="178">
        <f>IF(N241="snížená",J241,0)</f>
        <v>0</v>
      </c>
      <c r="BG241" s="178">
        <f>IF(N241="zákl. přenesená",J241,0)</f>
        <v>0</v>
      </c>
      <c r="BH241" s="178">
        <f>IF(N241="sníž. přenesená",J241,0)</f>
        <v>0</v>
      </c>
      <c r="BI241" s="178">
        <f>IF(N241="nulová",J241,0)</f>
        <v>0</v>
      </c>
      <c r="BJ241" s="17" t="s">
        <v>84</v>
      </c>
      <c r="BK241" s="178">
        <f>ROUND(I241*H241,2)</f>
        <v>0</v>
      </c>
      <c r="BL241" s="17" t="s">
        <v>163</v>
      </c>
      <c r="BM241" s="177" t="s">
        <v>345</v>
      </c>
    </row>
    <row r="242" s="2" customFormat="1" ht="24.15" customHeight="1">
      <c r="A242" s="36"/>
      <c r="B242" s="164"/>
      <c r="C242" s="165" t="s">
        <v>248</v>
      </c>
      <c r="D242" s="165" t="s">
        <v>159</v>
      </c>
      <c r="E242" s="166" t="s">
        <v>1804</v>
      </c>
      <c r="F242" s="167" t="s">
        <v>1805</v>
      </c>
      <c r="G242" s="168" t="s">
        <v>233</v>
      </c>
      <c r="H242" s="169">
        <v>2.4169999999999998</v>
      </c>
      <c r="I242" s="170"/>
      <c r="J242" s="171">
        <f>ROUND(I242*H242,2)</f>
        <v>0</v>
      </c>
      <c r="K242" s="172"/>
      <c r="L242" s="37"/>
      <c r="M242" s="173" t="s">
        <v>1</v>
      </c>
      <c r="N242" s="174" t="s">
        <v>42</v>
      </c>
      <c r="O242" s="75"/>
      <c r="P242" s="175">
        <f>O242*H242</f>
        <v>0</v>
      </c>
      <c r="Q242" s="175">
        <v>0</v>
      </c>
      <c r="R242" s="175">
        <f>Q242*H242</f>
        <v>0</v>
      </c>
      <c r="S242" s="175">
        <v>0</v>
      </c>
      <c r="T242" s="176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77" t="s">
        <v>163</v>
      </c>
      <c r="AT242" s="177" t="s">
        <v>159</v>
      </c>
      <c r="AU242" s="177" t="s">
        <v>84</v>
      </c>
      <c r="AY242" s="17" t="s">
        <v>158</v>
      </c>
      <c r="BE242" s="178">
        <f>IF(N242="základní",J242,0)</f>
        <v>0</v>
      </c>
      <c r="BF242" s="178">
        <f>IF(N242="snížená",J242,0)</f>
        <v>0</v>
      </c>
      <c r="BG242" s="178">
        <f>IF(N242="zákl. přenesená",J242,0)</f>
        <v>0</v>
      </c>
      <c r="BH242" s="178">
        <f>IF(N242="sníž. přenesená",J242,0)</f>
        <v>0</v>
      </c>
      <c r="BI242" s="178">
        <f>IF(N242="nulová",J242,0)</f>
        <v>0</v>
      </c>
      <c r="BJ242" s="17" t="s">
        <v>84</v>
      </c>
      <c r="BK242" s="178">
        <f>ROUND(I242*H242,2)</f>
        <v>0</v>
      </c>
      <c r="BL242" s="17" t="s">
        <v>163</v>
      </c>
      <c r="BM242" s="177" t="s">
        <v>349</v>
      </c>
    </row>
    <row r="243" s="2" customFormat="1" ht="21.75" customHeight="1">
      <c r="A243" s="36"/>
      <c r="B243" s="164"/>
      <c r="C243" s="165" t="s">
        <v>350</v>
      </c>
      <c r="D243" s="165" t="s">
        <v>159</v>
      </c>
      <c r="E243" s="166" t="s">
        <v>1806</v>
      </c>
      <c r="F243" s="167" t="s">
        <v>954</v>
      </c>
      <c r="G243" s="168" t="s">
        <v>233</v>
      </c>
      <c r="H243" s="169">
        <v>433.41399999999999</v>
      </c>
      <c r="I243" s="170"/>
      <c r="J243" s="171">
        <f>ROUND(I243*H243,2)</f>
        <v>0</v>
      </c>
      <c r="K243" s="172"/>
      <c r="L243" s="37"/>
      <c r="M243" s="173" t="s">
        <v>1</v>
      </c>
      <c r="N243" s="174" t="s">
        <v>42</v>
      </c>
      <c r="O243" s="75"/>
      <c r="P243" s="175">
        <f>O243*H243</f>
        <v>0</v>
      </c>
      <c r="Q243" s="175">
        <v>0</v>
      </c>
      <c r="R243" s="175">
        <f>Q243*H243</f>
        <v>0</v>
      </c>
      <c r="S243" s="175">
        <v>0</v>
      </c>
      <c r="T243" s="176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77" t="s">
        <v>163</v>
      </c>
      <c r="AT243" s="177" t="s">
        <v>159</v>
      </c>
      <c r="AU243" s="177" t="s">
        <v>84</v>
      </c>
      <c r="AY243" s="17" t="s">
        <v>158</v>
      </c>
      <c r="BE243" s="178">
        <f>IF(N243="základní",J243,0)</f>
        <v>0</v>
      </c>
      <c r="BF243" s="178">
        <f>IF(N243="snížená",J243,0)</f>
        <v>0</v>
      </c>
      <c r="BG243" s="178">
        <f>IF(N243="zákl. přenesená",J243,0)</f>
        <v>0</v>
      </c>
      <c r="BH243" s="178">
        <f>IF(N243="sníž. přenesená",J243,0)</f>
        <v>0</v>
      </c>
      <c r="BI243" s="178">
        <f>IF(N243="nulová",J243,0)</f>
        <v>0</v>
      </c>
      <c r="BJ243" s="17" t="s">
        <v>84</v>
      </c>
      <c r="BK243" s="178">
        <f>ROUND(I243*H243,2)</f>
        <v>0</v>
      </c>
      <c r="BL243" s="17" t="s">
        <v>163</v>
      </c>
      <c r="BM243" s="177" t="s">
        <v>353</v>
      </c>
    </row>
    <row r="244" s="2" customFormat="1" ht="24.15" customHeight="1">
      <c r="A244" s="36"/>
      <c r="B244" s="164"/>
      <c r="C244" s="165" t="s">
        <v>253</v>
      </c>
      <c r="D244" s="165" t="s">
        <v>159</v>
      </c>
      <c r="E244" s="166" t="s">
        <v>1807</v>
      </c>
      <c r="F244" s="167" t="s">
        <v>1808</v>
      </c>
      <c r="G244" s="168" t="s">
        <v>233</v>
      </c>
      <c r="H244" s="169">
        <v>5.6390000000000002</v>
      </c>
      <c r="I244" s="170"/>
      <c r="J244" s="171">
        <f>ROUND(I244*H244,2)</f>
        <v>0</v>
      </c>
      <c r="K244" s="172"/>
      <c r="L244" s="37"/>
      <c r="M244" s="173" t="s">
        <v>1</v>
      </c>
      <c r="N244" s="174" t="s">
        <v>42</v>
      </c>
      <c r="O244" s="75"/>
      <c r="P244" s="175">
        <f>O244*H244</f>
        <v>0</v>
      </c>
      <c r="Q244" s="175">
        <v>0</v>
      </c>
      <c r="R244" s="175">
        <f>Q244*H244</f>
        <v>0</v>
      </c>
      <c r="S244" s="175">
        <v>0</v>
      </c>
      <c r="T244" s="176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77" t="s">
        <v>163</v>
      </c>
      <c r="AT244" s="177" t="s">
        <v>159</v>
      </c>
      <c r="AU244" s="177" t="s">
        <v>84</v>
      </c>
      <c r="AY244" s="17" t="s">
        <v>158</v>
      </c>
      <c r="BE244" s="178">
        <f>IF(N244="základní",J244,0)</f>
        <v>0</v>
      </c>
      <c r="BF244" s="178">
        <f>IF(N244="snížená",J244,0)</f>
        <v>0</v>
      </c>
      <c r="BG244" s="178">
        <f>IF(N244="zákl. přenesená",J244,0)</f>
        <v>0</v>
      </c>
      <c r="BH244" s="178">
        <f>IF(N244="sníž. přenesená",J244,0)</f>
        <v>0</v>
      </c>
      <c r="BI244" s="178">
        <f>IF(N244="nulová",J244,0)</f>
        <v>0</v>
      </c>
      <c r="BJ244" s="17" t="s">
        <v>84</v>
      </c>
      <c r="BK244" s="178">
        <f>ROUND(I244*H244,2)</f>
        <v>0</v>
      </c>
      <c r="BL244" s="17" t="s">
        <v>163</v>
      </c>
      <c r="BM244" s="177" t="s">
        <v>357</v>
      </c>
    </row>
    <row r="245" s="2" customFormat="1" ht="24.15" customHeight="1">
      <c r="A245" s="36"/>
      <c r="B245" s="164"/>
      <c r="C245" s="165" t="s">
        <v>359</v>
      </c>
      <c r="D245" s="165" t="s">
        <v>159</v>
      </c>
      <c r="E245" s="166" t="s">
        <v>1809</v>
      </c>
      <c r="F245" s="167" t="s">
        <v>1810</v>
      </c>
      <c r="G245" s="168" t="s">
        <v>233</v>
      </c>
      <c r="H245" s="169">
        <v>356.077</v>
      </c>
      <c r="I245" s="170"/>
      <c r="J245" s="171">
        <f>ROUND(I245*H245,2)</f>
        <v>0</v>
      </c>
      <c r="K245" s="172"/>
      <c r="L245" s="37"/>
      <c r="M245" s="173" t="s">
        <v>1</v>
      </c>
      <c r="N245" s="174" t="s">
        <v>42</v>
      </c>
      <c r="O245" s="75"/>
      <c r="P245" s="175">
        <f>O245*H245</f>
        <v>0</v>
      </c>
      <c r="Q245" s="175">
        <v>0</v>
      </c>
      <c r="R245" s="175">
        <f>Q245*H245</f>
        <v>0</v>
      </c>
      <c r="S245" s="175">
        <v>0</v>
      </c>
      <c r="T245" s="176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77" t="s">
        <v>163</v>
      </c>
      <c r="AT245" s="177" t="s">
        <v>159</v>
      </c>
      <c r="AU245" s="177" t="s">
        <v>84</v>
      </c>
      <c r="AY245" s="17" t="s">
        <v>158</v>
      </c>
      <c r="BE245" s="178">
        <f>IF(N245="základní",J245,0)</f>
        <v>0</v>
      </c>
      <c r="BF245" s="178">
        <f>IF(N245="snížená",J245,0)</f>
        <v>0</v>
      </c>
      <c r="BG245" s="178">
        <f>IF(N245="zákl. přenesená",J245,0)</f>
        <v>0</v>
      </c>
      <c r="BH245" s="178">
        <f>IF(N245="sníž. přenesená",J245,0)</f>
        <v>0</v>
      </c>
      <c r="BI245" s="178">
        <f>IF(N245="nulová",J245,0)</f>
        <v>0</v>
      </c>
      <c r="BJ245" s="17" t="s">
        <v>84</v>
      </c>
      <c r="BK245" s="178">
        <f>ROUND(I245*H245,2)</f>
        <v>0</v>
      </c>
      <c r="BL245" s="17" t="s">
        <v>163</v>
      </c>
      <c r="BM245" s="177" t="s">
        <v>363</v>
      </c>
    </row>
    <row r="246" s="11" customFormat="1" ht="25.92" customHeight="1">
      <c r="A246" s="11"/>
      <c r="B246" s="153"/>
      <c r="C246" s="11"/>
      <c r="D246" s="154" t="s">
        <v>76</v>
      </c>
      <c r="E246" s="155" t="s">
        <v>1201</v>
      </c>
      <c r="F246" s="155" t="s">
        <v>1201</v>
      </c>
      <c r="G246" s="11"/>
      <c r="H246" s="11"/>
      <c r="I246" s="156"/>
      <c r="J246" s="157">
        <f>BK246</f>
        <v>0</v>
      </c>
      <c r="K246" s="11"/>
      <c r="L246" s="153"/>
      <c r="M246" s="213"/>
      <c r="N246" s="214"/>
      <c r="O246" s="214"/>
      <c r="P246" s="215">
        <v>0</v>
      </c>
      <c r="Q246" s="214"/>
      <c r="R246" s="215">
        <v>0</v>
      </c>
      <c r="S246" s="214"/>
      <c r="T246" s="216">
        <v>0</v>
      </c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R246" s="154" t="s">
        <v>84</v>
      </c>
      <c r="AT246" s="162" t="s">
        <v>76</v>
      </c>
      <c r="AU246" s="162" t="s">
        <v>77</v>
      </c>
      <c r="AY246" s="154" t="s">
        <v>158</v>
      </c>
      <c r="BK246" s="163">
        <v>0</v>
      </c>
    </row>
    <row r="247" s="2" customFormat="1" ht="6.96" customHeight="1">
      <c r="A247" s="36"/>
      <c r="B247" s="58"/>
      <c r="C247" s="59"/>
      <c r="D247" s="59"/>
      <c r="E247" s="59"/>
      <c r="F247" s="59"/>
      <c r="G247" s="59"/>
      <c r="H247" s="59"/>
      <c r="I247" s="59"/>
      <c r="J247" s="59"/>
      <c r="K247" s="59"/>
      <c r="L247" s="37"/>
      <c r="M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</row>
  </sheetData>
  <autoFilter ref="C124:K246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POHODA\sirhalovat</dc:creator>
  <cp:lastModifiedBy>POHODA\sirhalovat</cp:lastModifiedBy>
  <dcterms:created xsi:type="dcterms:W3CDTF">2025-03-09T18:00:56Z</dcterms:created>
  <dcterms:modified xsi:type="dcterms:W3CDTF">2025-03-09T18:01:02Z</dcterms:modified>
</cp:coreProperties>
</file>