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opravy v domech\zateplení 243\"/>
    </mc:Choice>
  </mc:AlternateContent>
  <bookViews>
    <workbookView xWindow="0" yWindow="0" windowWidth="28800" windowHeight="12225" activeTab="1"/>
  </bookViews>
  <sheets>
    <sheet name="Rekapitulace stavby" sheetId="1" r:id="rId1"/>
    <sheet name="001 - Soupis prací" sheetId="2" r:id="rId2"/>
    <sheet name="Pokyny pro vyplnění" sheetId="3" r:id="rId3"/>
  </sheets>
  <definedNames>
    <definedName name="_xlnm._FilterDatabase" localSheetId="1" hidden="1">'001 - Soupis prací'!$C$84:$K$260</definedName>
    <definedName name="_xlnm.Print_Titles" localSheetId="1">'001 - Soupis prací'!$84:$84</definedName>
    <definedName name="_xlnm.Print_Titles" localSheetId="0">'Rekapitulace stavby'!$49:$49</definedName>
    <definedName name="_xlnm.Print_Area" localSheetId="1">'001 - Soupis prací'!$C$4:$J$36,'001 - Soupis prací'!$C$42:$J$66,'001 - Soupis prací'!$C$72:$K$260</definedName>
    <definedName name="_xlnm.Print_Area" localSheetId="2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stavby'!$C$39:$AQ$53</definedName>
  </definedNames>
  <calcPr calcId="162913"/>
</workbook>
</file>

<file path=xl/calcChain.xml><?xml version="1.0" encoding="utf-8"?>
<calcChain xmlns="http://schemas.openxmlformats.org/spreadsheetml/2006/main">
  <c r="AY52" i="1" l="1"/>
  <c r="AX52" i="1"/>
  <c r="BI260" i="2"/>
  <c r="BH260" i="2"/>
  <c r="BG260" i="2"/>
  <c r="BE260" i="2"/>
  <c r="T260" i="2"/>
  <c r="R260" i="2"/>
  <c r="P260" i="2"/>
  <c r="BK260" i="2"/>
  <c r="J260" i="2"/>
  <c r="BF260" i="2"/>
  <c r="BI259" i="2"/>
  <c r="BH259" i="2"/>
  <c r="BG259" i="2"/>
  <c r="BE259" i="2"/>
  <c r="T259" i="2"/>
  <c r="R259" i="2"/>
  <c r="P259" i="2"/>
  <c r="BK259" i="2"/>
  <c r="J259" i="2"/>
  <c r="BF259" i="2"/>
  <c r="BI258" i="2"/>
  <c r="BH258" i="2"/>
  <c r="BG258" i="2"/>
  <c r="BE258" i="2"/>
  <c r="T258" i="2"/>
  <c r="R258" i="2"/>
  <c r="P258" i="2"/>
  <c r="BK258" i="2"/>
  <c r="BK250" i="2" s="1"/>
  <c r="J250" i="2" s="1"/>
  <c r="J65" i="2" s="1"/>
  <c r="J258" i="2"/>
  <c r="BF258" i="2"/>
  <c r="BI257" i="2"/>
  <c r="BH257" i="2"/>
  <c r="BG257" i="2"/>
  <c r="BE257" i="2"/>
  <c r="T257" i="2"/>
  <c r="R257" i="2"/>
  <c r="P257" i="2"/>
  <c r="BK257" i="2"/>
  <c r="J257" i="2"/>
  <c r="BF257" i="2"/>
  <c r="BI256" i="2"/>
  <c r="BH256" i="2"/>
  <c r="BG256" i="2"/>
  <c r="BE256" i="2"/>
  <c r="T256" i="2"/>
  <c r="R256" i="2"/>
  <c r="P256" i="2"/>
  <c r="BK256" i="2"/>
  <c r="J256" i="2"/>
  <c r="BF256" i="2"/>
  <c r="BI255" i="2"/>
  <c r="BH255" i="2"/>
  <c r="BG255" i="2"/>
  <c r="BE255" i="2"/>
  <c r="T255" i="2"/>
  <c r="R255" i="2"/>
  <c r="P255" i="2"/>
  <c r="BK255" i="2"/>
  <c r="J255" i="2"/>
  <c r="BF255" i="2"/>
  <c r="BI254" i="2"/>
  <c r="BH254" i="2"/>
  <c r="BG254" i="2"/>
  <c r="BE254" i="2"/>
  <c r="T254" i="2"/>
  <c r="R254" i="2"/>
  <c r="P254" i="2"/>
  <c r="BK254" i="2"/>
  <c r="J254" i="2"/>
  <c r="BF254" i="2"/>
  <c r="BI253" i="2"/>
  <c r="BH253" i="2"/>
  <c r="BG253" i="2"/>
  <c r="BE253" i="2"/>
  <c r="T253" i="2"/>
  <c r="R253" i="2"/>
  <c r="P253" i="2"/>
  <c r="BK253" i="2"/>
  <c r="J253" i="2"/>
  <c r="BF253" i="2"/>
  <c r="BI252" i="2"/>
  <c r="BH252" i="2"/>
  <c r="BG252" i="2"/>
  <c r="BE252" i="2"/>
  <c r="T252" i="2"/>
  <c r="R252" i="2"/>
  <c r="P252" i="2"/>
  <c r="BK252" i="2"/>
  <c r="J252" i="2"/>
  <c r="BF252" i="2"/>
  <c r="BI251" i="2"/>
  <c r="BH251" i="2"/>
  <c r="BG251" i="2"/>
  <c r="BE251" i="2"/>
  <c r="T251" i="2"/>
  <c r="R251" i="2"/>
  <c r="R250" i="2" s="1"/>
  <c r="P251" i="2"/>
  <c r="BK251" i="2"/>
  <c r="J251" i="2"/>
  <c r="BF251" i="2"/>
  <c r="BI249" i="2"/>
  <c r="BH249" i="2"/>
  <c r="BG249" i="2"/>
  <c r="BE249" i="2"/>
  <c r="T249" i="2"/>
  <c r="R249" i="2"/>
  <c r="P249" i="2"/>
  <c r="BK249" i="2"/>
  <c r="J249" i="2"/>
  <c r="BF249" i="2"/>
  <c r="BI248" i="2"/>
  <c r="BH248" i="2"/>
  <c r="BG248" i="2"/>
  <c r="BE248" i="2"/>
  <c r="T248" i="2"/>
  <c r="T247" i="2"/>
  <c r="R248" i="2"/>
  <c r="R247" i="2"/>
  <c r="P248" i="2"/>
  <c r="P247" i="2"/>
  <c r="BK248" i="2"/>
  <c r="J248" i="2"/>
  <c r="BF248" i="2" s="1"/>
  <c r="BI246" i="2"/>
  <c r="BH246" i="2"/>
  <c r="BG246" i="2"/>
  <c r="BE246" i="2"/>
  <c r="T246" i="2"/>
  <c r="R246" i="2"/>
  <c r="P246" i="2"/>
  <c r="BK246" i="2"/>
  <c r="J246" i="2"/>
  <c r="BF246" i="2"/>
  <c r="BI240" i="2"/>
  <c r="BH240" i="2"/>
  <c r="BG240" i="2"/>
  <c r="BE240" i="2"/>
  <c r="T240" i="2"/>
  <c r="R240" i="2"/>
  <c r="P240" i="2"/>
  <c r="BK240" i="2"/>
  <c r="J240" i="2"/>
  <c r="BF240" i="2"/>
  <c r="BI237" i="2"/>
  <c r="BH237" i="2"/>
  <c r="BG237" i="2"/>
  <c r="BE237" i="2"/>
  <c r="T237" i="2"/>
  <c r="R237" i="2"/>
  <c r="P237" i="2"/>
  <c r="BK237" i="2"/>
  <c r="J237" i="2"/>
  <c r="BF237" i="2"/>
  <c r="BI231" i="2"/>
  <c r="BH231" i="2"/>
  <c r="BG231" i="2"/>
  <c r="BE231" i="2"/>
  <c r="T231" i="2"/>
  <c r="T227" i="2" s="1"/>
  <c r="T226" i="2" s="1"/>
  <c r="R231" i="2"/>
  <c r="P231" i="2"/>
  <c r="BK231" i="2"/>
  <c r="J231" i="2"/>
  <c r="BF231" i="2"/>
  <c r="BI228" i="2"/>
  <c r="BH228" i="2"/>
  <c r="BG228" i="2"/>
  <c r="BE228" i="2"/>
  <c r="T228" i="2"/>
  <c r="R228" i="2"/>
  <c r="P228" i="2"/>
  <c r="BK228" i="2"/>
  <c r="J228" i="2"/>
  <c r="BF228" i="2" s="1"/>
  <c r="BI225" i="2"/>
  <c r="BH225" i="2"/>
  <c r="BG225" i="2"/>
  <c r="BE225" i="2"/>
  <c r="T225" i="2"/>
  <c r="T224" i="2" s="1"/>
  <c r="R225" i="2"/>
  <c r="R224" i="2"/>
  <c r="P225" i="2"/>
  <c r="P224" i="2" s="1"/>
  <c r="BK225" i="2"/>
  <c r="BK224" i="2" s="1"/>
  <c r="J224" i="2" s="1"/>
  <c r="J61" i="2" s="1"/>
  <c r="J225" i="2"/>
  <c r="BF225" i="2"/>
  <c r="BI223" i="2"/>
  <c r="BH223" i="2"/>
  <c r="BG223" i="2"/>
  <c r="BE223" i="2"/>
  <c r="T223" i="2"/>
  <c r="R223" i="2"/>
  <c r="P223" i="2"/>
  <c r="BK223" i="2"/>
  <c r="J223" i="2"/>
  <c r="BF223" i="2" s="1"/>
  <c r="BI221" i="2"/>
  <c r="BH221" i="2"/>
  <c r="BG221" i="2"/>
  <c r="BE221" i="2"/>
  <c r="T221" i="2"/>
  <c r="R221" i="2"/>
  <c r="P221" i="2"/>
  <c r="BK221" i="2"/>
  <c r="J221" i="2"/>
  <c r="BF221" i="2" s="1"/>
  <c r="BI220" i="2"/>
  <c r="BH220" i="2"/>
  <c r="BG220" i="2"/>
  <c r="BE220" i="2"/>
  <c r="T220" i="2"/>
  <c r="T218" i="2" s="1"/>
  <c r="R220" i="2"/>
  <c r="P220" i="2"/>
  <c r="BK220" i="2"/>
  <c r="J220" i="2"/>
  <c r="BF220" i="2"/>
  <c r="BI219" i="2"/>
  <c r="BH219" i="2"/>
  <c r="BG219" i="2"/>
  <c r="BE219" i="2"/>
  <c r="T219" i="2"/>
  <c r="R219" i="2"/>
  <c r="P219" i="2"/>
  <c r="P218" i="2" s="1"/>
  <c r="BK219" i="2"/>
  <c r="J219" i="2"/>
  <c r="BF219" i="2" s="1"/>
  <c r="BI217" i="2"/>
  <c r="BH217" i="2"/>
  <c r="BG217" i="2"/>
  <c r="BE217" i="2"/>
  <c r="T217" i="2"/>
  <c r="R217" i="2"/>
  <c r="P217" i="2"/>
  <c r="BK217" i="2"/>
  <c r="J217" i="2"/>
  <c r="BF217" i="2"/>
  <c r="BI215" i="2"/>
  <c r="BH215" i="2"/>
  <c r="BG215" i="2"/>
  <c r="BE215" i="2"/>
  <c r="T215" i="2"/>
  <c r="R215" i="2"/>
  <c r="P215" i="2"/>
  <c r="BK215" i="2"/>
  <c r="J215" i="2"/>
  <c r="BF215" i="2"/>
  <c r="BI211" i="2"/>
  <c r="BH211" i="2"/>
  <c r="BG211" i="2"/>
  <c r="BE211" i="2"/>
  <c r="T211" i="2"/>
  <c r="R211" i="2"/>
  <c r="P211" i="2"/>
  <c r="BK211" i="2"/>
  <c r="J211" i="2"/>
  <c r="BF211" i="2"/>
  <c r="BI209" i="2"/>
  <c r="BH209" i="2"/>
  <c r="BG209" i="2"/>
  <c r="BE209" i="2"/>
  <c r="T209" i="2"/>
  <c r="R209" i="2"/>
  <c r="P209" i="2"/>
  <c r="BK209" i="2"/>
  <c r="J209" i="2"/>
  <c r="BF209" i="2"/>
  <c r="BI207" i="2"/>
  <c r="BH207" i="2"/>
  <c r="BG207" i="2"/>
  <c r="BE207" i="2"/>
  <c r="T207" i="2"/>
  <c r="R207" i="2"/>
  <c r="P207" i="2"/>
  <c r="BK207" i="2"/>
  <c r="J207" i="2"/>
  <c r="BF207" i="2"/>
  <c r="BI205" i="2"/>
  <c r="BH205" i="2"/>
  <c r="BG205" i="2"/>
  <c r="BE205" i="2"/>
  <c r="T205" i="2"/>
  <c r="R205" i="2"/>
  <c r="P205" i="2"/>
  <c r="BK205" i="2"/>
  <c r="J205" i="2"/>
  <c r="BF205" i="2"/>
  <c r="BI203" i="2"/>
  <c r="BH203" i="2"/>
  <c r="BG203" i="2"/>
  <c r="BE203" i="2"/>
  <c r="T203" i="2"/>
  <c r="R203" i="2"/>
  <c r="P203" i="2"/>
  <c r="BK203" i="2"/>
  <c r="J203" i="2"/>
  <c r="BF203" i="2"/>
  <c r="BI201" i="2"/>
  <c r="BH201" i="2"/>
  <c r="BG201" i="2"/>
  <c r="BE201" i="2"/>
  <c r="T201" i="2"/>
  <c r="R201" i="2"/>
  <c r="P201" i="2"/>
  <c r="BK201" i="2"/>
  <c r="J201" i="2"/>
  <c r="BF201" i="2"/>
  <c r="BI199" i="2"/>
  <c r="BH199" i="2"/>
  <c r="BG199" i="2"/>
  <c r="BE199" i="2"/>
  <c r="T199" i="2"/>
  <c r="R199" i="2"/>
  <c r="P199" i="2"/>
  <c r="BK199" i="2"/>
  <c r="J199" i="2"/>
  <c r="BF199" i="2"/>
  <c r="BI197" i="2"/>
  <c r="BH197" i="2"/>
  <c r="BG197" i="2"/>
  <c r="BE197" i="2"/>
  <c r="T197" i="2"/>
  <c r="R197" i="2"/>
  <c r="P197" i="2"/>
  <c r="P188" i="2" s="1"/>
  <c r="BK197" i="2"/>
  <c r="BK188" i="2" s="1"/>
  <c r="J188" i="2" s="1"/>
  <c r="J59" i="2" s="1"/>
  <c r="J197" i="2"/>
  <c r="BF197" i="2"/>
  <c r="BI194" i="2"/>
  <c r="BH194" i="2"/>
  <c r="BG194" i="2"/>
  <c r="BE194" i="2"/>
  <c r="T194" i="2"/>
  <c r="R194" i="2"/>
  <c r="P194" i="2"/>
  <c r="BK194" i="2"/>
  <c r="J194" i="2"/>
  <c r="BF194" i="2"/>
  <c r="BI189" i="2"/>
  <c r="BH189" i="2"/>
  <c r="BG189" i="2"/>
  <c r="BE189" i="2"/>
  <c r="T189" i="2"/>
  <c r="R189" i="2"/>
  <c r="R188" i="2" s="1"/>
  <c r="P189" i="2"/>
  <c r="BK189" i="2"/>
  <c r="J189" i="2"/>
  <c r="BF189" i="2"/>
  <c r="BI181" i="2"/>
  <c r="BH181" i="2"/>
  <c r="BG181" i="2"/>
  <c r="BE181" i="2"/>
  <c r="T181" i="2"/>
  <c r="R181" i="2"/>
  <c r="P181" i="2"/>
  <c r="BK181" i="2"/>
  <c r="J181" i="2"/>
  <c r="BF181" i="2"/>
  <c r="BI179" i="2"/>
  <c r="BH179" i="2"/>
  <c r="BG179" i="2"/>
  <c r="BE179" i="2"/>
  <c r="T179" i="2"/>
  <c r="R179" i="2"/>
  <c r="P179" i="2"/>
  <c r="BK179" i="2"/>
  <c r="J179" i="2"/>
  <c r="BF179" i="2" s="1"/>
  <c r="BI173" i="2"/>
  <c r="BH173" i="2"/>
  <c r="BG173" i="2"/>
  <c r="BE173" i="2"/>
  <c r="T173" i="2"/>
  <c r="R173" i="2"/>
  <c r="P173" i="2"/>
  <c r="BK173" i="2"/>
  <c r="J173" i="2"/>
  <c r="BF173" i="2"/>
  <c r="BI171" i="2"/>
  <c r="BH171" i="2"/>
  <c r="BG171" i="2"/>
  <c r="BE171" i="2"/>
  <c r="T171" i="2"/>
  <c r="R171" i="2"/>
  <c r="P171" i="2"/>
  <c r="BK171" i="2"/>
  <c r="J171" i="2"/>
  <c r="BF171" i="2"/>
  <c r="BI169" i="2"/>
  <c r="BH169" i="2"/>
  <c r="BG169" i="2"/>
  <c r="BE169" i="2"/>
  <c r="T169" i="2"/>
  <c r="R169" i="2"/>
  <c r="P169" i="2"/>
  <c r="BK169" i="2"/>
  <c r="J169" i="2"/>
  <c r="BF169" i="2" s="1"/>
  <c r="BI167" i="2"/>
  <c r="BH167" i="2"/>
  <c r="BG167" i="2"/>
  <c r="BE167" i="2"/>
  <c r="T167" i="2"/>
  <c r="R167" i="2"/>
  <c r="P167" i="2"/>
  <c r="BK167" i="2"/>
  <c r="J167" i="2"/>
  <c r="BF167" i="2"/>
  <c r="BI165" i="2"/>
  <c r="BH165" i="2"/>
  <c r="BG165" i="2"/>
  <c r="BE165" i="2"/>
  <c r="T165" i="2"/>
  <c r="R165" i="2"/>
  <c r="P165" i="2"/>
  <c r="BK165" i="2"/>
  <c r="J165" i="2"/>
  <c r="BF165" i="2"/>
  <c r="BI155" i="2"/>
  <c r="BH155" i="2"/>
  <c r="BG155" i="2"/>
  <c r="BE155" i="2"/>
  <c r="T155" i="2"/>
  <c r="R155" i="2"/>
  <c r="P155" i="2"/>
  <c r="BK155" i="2"/>
  <c r="J155" i="2"/>
  <c r="BF155" i="2"/>
  <c r="BI153" i="2"/>
  <c r="BH153" i="2"/>
  <c r="BG153" i="2"/>
  <c r="BE153" i="2"/>
  <c r="T153" i="2"/>
  <c r="R153" i="2"/>
  <c r="P153" i="2"/>
  <c r="BK153" i="2"/>
  <c r="J153" i="2"/>
  <c r="BF153" i="2"/>
  <c r="BI151" i="2"/>
  <c r="BH151" i="2"/>
  <c r="BG151" i="2"/>
  <c r="BE151" i="2"/>
  <c r="T151" i="2"/>
  <c r="R151" i="2"/>
  <c r="P151" i="2"/>
  <c r="BK151" i="2"/>
  <c r="J151" i="2"/>
  <c r="BF151" i="2"/>
  <c r="BI149" i="2"/>
  <c r="BH149" i="2"/>
  <c r="BG149" i="2"/>
  <c r="BE149" i="2"/>
  <c r="T149" i="2"/>
  <c r="R149" i="2"/>
  <c r="P149" i="2"/>
  <c r="BK149" i="2"/>
  <c r="J149" i="2"/>
  <c r="BF149" i="2"/>
  <c r="BI147" i="2"/>
  <c r="BH147" i="2"/>
  <c r="BG147" i="2"/>
  <c r="BE147" i="2"/>
  <c r="T147" i="2"/>
  <c r="R147" i="2"/>
  <c r="P147" i="2"/>
  <c r="BK147" i="2"/>
  <c r="J147" i="2"/>
  <c r="BF147" i="2"/>
  <c r="BI130" i="2"/>
  <c r="BH130" i="2"/>
  <c r="BG130" i="2"/>
  <c r="BE130" i="2"/>
  <c r="T130" i="2"/>
  <c r="R130" i="2"/>
  <c r="P130" i="2"/>
  <c r="BK130" i="2"/>
  <c r="J130" i="2"/>
  <c r="BF130" i="2"/>
  <c r="BI128" i="2"/>
  <c r="BH128" i="2"/>
  <c r="BG128" i="2"/>
  <c r="BE128" i="2"/>
  <c r="T128" i="2"/>
  <c r="R128" i="2"/>
  <c r="P128" i="2"/>
  <c r="BK128" i="2"/>
  <c r="J128" i="2"/>
  <c r="BF128" i="2"/>
  <c r="BI110" i="2"/>
  <c r="BH110" i="2"/>
  <c r="BG110" i="2"/>
  <c r="BE110" i="2"/>
  <c r="T110" i="2"/>
  <c r="R110" i="2"/>
  <c r="P110" i="2"/>
  <c r="BK110" i="2"/>
  <c r="J110" i="2"/>
  <c r="BF110" i="2"/>
  <c r="BI108" i="2"/>
  <c r="BH108" i="2"/>
  <c r="BG108" i="2"/>
  <c r="BE108" i="2"/>
  <c r="T108" i="2"/>
  <c r="R108" i="2"/>
  <c r="P108" i="2"/>
  <c r="BK108" i="2"/>
  <c r="J108" i="2"/>
  <c r="BF108" i="2"/>
  <c r="BI100" i="2"/>
  <c r="BH100" i="2"/>
  <c r="BG100" i="2"/>
  <c r="BE100" i="2"/>
  <c r="T100" i="2"/>
  <c r="R100" i="2"/>
  <c r="P100" i="2"/>
  <c r="BK100" i="2"/>
  <c r="J100" i="2"/>
  <c r="BF100" i="2"/>
  <c r="BI97" i="2"/>
  <c r="BH97" i="2"/>
  <c r="BG97" i="2"/>
  <c r="BE97" i="2"/>
  <c r="T97" i="2"/>
  <c r="R97" i="2"/>
  <c r="P97" i="2"/>
  <c r="BK97" i="2"/>
  <c r="J97" i="2"/>
  <c r="BF97" i="2"/>
  <c r="BI92" i="2"/>
  <c r="BH92" i="2"/>
  <c r="BG92" i="2"/>
  <c r="BE92" i="2"/>
  <c r="T92" i="2"/>
  <c r="R92" i="2"/>
  <c r="P92" i="2"/>
  <c r="BK92" i="2"/>
  <c r="J92" i="2"/>
  <c r="BF92" i="2"/>
  <c r="BI88" i="2"/>
  <c r="F34" i="2"/>
  <c r="BD52" i="1" s="1"/>
  <c r="BD51" i="1" s="1"/>
  <c r="W30" i="1" s="1"/>
  <c r="BH88" i="2"/>
  <c r="BG88" i="2"/>
  <c r="BE88" i="2"/>
  <c r="T88" i="2"/>
  <c r="R88" i="2"/>
  <c r="P88" i="2"/>
  <c r="BK88" i="2"/>
  <c r="J88" i="2"/>
  <c r="BF88" i="2" s="1"/>
  <c r="J81" i="2"/>
  <c r="F81" i="2"/>
  <c r="F79" i="2"/>
  <c r="E77" i="2"/>
  <c r="J51" i="2"/>
  <c r="F51" i="2"/>
  <c r="F49" i="2"/>
  <c r="E47" i="2"/>
  <c r="J18" i="2"/>
  <c r="E18" i="2"/>
  <c r="F52" i="2" s="1"/>
  <c r="J17" i="2"/>
  <c r="J12" i="2"/>
  <c r="J79" i="2" s="1"/>
  <c r="E7" i="2"/>
  <c r="E75" i="2"/>
  <c r="E45" i="2"/>
  <c r="AS51" i="1"/>
  <c r="L47" i="1"/>
  <c r="AM46" i="1"/>
  <c r="L46" i="1"/>
  <c r="AM44" i="1"/>
  <c r="L44" i="1"/>
  <c r="L42" i="1"/>
  <c r="L41" i="1"/>
  <c r="F33" i="2" l="1"/>
  <c r="BC52" i="1" s="1"/>
  <c r="BC51" i="1" s="1"/>
  <c r="W29" i="1" s="1"/>
  <c r="BK247" i="2"/>
  <c r="J247" i="2" s="1"/>
  <c r="J64" i="2" s="1"/>
  <c r="J30" i="2"/>
  <c r="AV52" i="1" s="1"/>
  <c r="F32" i="2"/>
  <c r="BB52" i="1" s="1"/>
  <c r="BB51" i="1" s="1"/>
  <c r="BK218" i="2"/>
  <c r="J218" i="2" s="1"/>
  <c r="J60" i="2" s="1"/>
  <c r="R218" i="2"/>
  <c r="T250" i="2"/>
  <c r="BK87" i="2"/>
  <c r="R87" i="2"/>
  <c r="R227" i="2"/>
  <c r="R226" i="2" s="1"/>
  <c r="F82" i="2"/>
  <c r="P87" i="2"/>
  <c r="P86" i="2" s="1"/>
  <c r="P85" i="2" s="1"/>
  <c r="AU52" i="1" s="1"/>
  <c r="AU51" i="1" s="1"/>
  <c r="T87" i="2"/>
  <c r="T86" i="2" s="1"/>
  <c r="T188" i="2"/>
  <c r="BK227" i="2"/>
  <c r="BK226" i="2" s="1"/>
  <c r="J226" i="2" s="1"/>
  <c r="J62" i="2" s="1"/>
  <c r="P227" i="2"/>
  <c r="P226" i="2" s="1"/>
  <c r="P250" i="2"/>
  <c r="J49" i="2"/>
  <c r="J227" i="2"/>
  <c r="J63" i="2" s="1"/>
  <c r="J31" i="2"/>
  <c r="AW52" i="1" s="1"/>
  <c r="AT52" i="1" s="1"/>
  <c r="F31" i="2"/>
  <c r="BA52" i="1" s="1"/>
  <c r="BA51" i="1" s="1"/>
  <c r="BK86" i="2"/>
  <c r="J87" i="2"/>
  <c r="J58" i="2" s="1"/>
  <c r="AY51" i="1"/>
  <c r="W28" i="1"/>
  <c r="AX51" i="1"/>
  <c r="T85" i="2"/>
  <c r="F30" i="2"/>
  <c r="AZ52" i="1" s="1"/>
  <c r="AZ51" i="1" s="1"/>
  <c r="R86" i="2" l="1"/>
  <c r="R85" i="2" s="1"/>
  <c r="BK85" i="2"/>
  <c r="J85" i="2" s="1"/>
  <c r="J86" i="2"/>
  <c r="J57" i="2" s="1"/>
  <c r="W26" i="1"/>
  <c r="AV51" i="1"/>
  <c r="AW51" i="1"/>
  <c r="AK27" i="1" s="1"/>
  <c r="W27" i="1"/>
  <c r="AT51" i="1" l="1"/>
  <c r="AK26" i="1"/>
  <c r="J56" i="2"/>
  <c r="J27" i="2"/>
  <c r="J36" i="2" l="1"/>
  <c r="AG52" i="1"/>
  <c r="AN52" i="1" l="1"/>
  <c r="AG51" i="1"/>
  <c r="AN51" i="1" l="1"/>
  <c r="AK23" i="1"/>
  <c r="AK32" i="1" s="1"/>
</calcChain>
</file>

<file path=xl/sharedStrings.xml><?xml version="1.0" encoding="utf-8"?>
<sst xmlns="http://schemas.openxmlformats.org/spreadsheetml/2006/main" count="2624" uniqueCount="622">
  <si>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</si>
  <si>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</si>
  <si>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</si>
  <si>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</si>
  <si>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</si>
  <si>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</si>
  <si>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</si>
  <si>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{897b2b30-4d20-4a01-b2b6-c0d554371b75}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</si>
  <si>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</si>
  <si>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</si>
  <si>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</si>
  <si>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</si>
  <si>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</si>
  <si>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</si>
  <si>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</si>
  <si>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</si>
  <si>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001699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</si>
  <si>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</si>
  <si>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</si>
  <si>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Zateplení objektu pro bydlení, ul. Bratří Koletů 243, Rtyně v Podkrkonoší</t>
  </si>
  <si>
    <t>KSO:</t>
  </si>
  <si>
    <t/>
  </si>
  <si>
    <t>CC-CZ:</t>
  </si>
  <si>
    <t>Místo:</t>
  </si>
  <si>
    <t>Rtyně v Podkrkonoší</t>
  </si>
  <si>
    <t>Datum:</t>
  </si>
  <si>
    <t>24. 4. 2018</t>
  </si>
  <si>
    <t>Zadavatel:</t>
  </si>
  <si>
    <t>IČ:</t>
  </si>
  <si>
    <t>Město Rtyně v Podkrkonoší</t>
  </si>
  <si>
    <t>DIČ:</t>
  </si>
  <si>
    <t>Uchazeč:</t>
  </si>
  <si>
    <t>Vyplň údaj</t>
  </si>
  <si>
    <t>Projektant:</t>
  </si>
  <si>
    <t>Ing. Lucie Pražáková</t>
  </si>
  <si>
    <t>True</t>
  </si>
  <si>
    <t>Poznámka:</t>
  </si>
  <si>
    <t xml:space="preserve">Soupis prací je sestaven s využitím položek Cenové soustavy ÚRS. Cenové a technické podmínky položek Cenové soustavy ÚRS, které nejsou uvedeny v soupisu prací (informace z tzv. úvodních částí katalogů) jsou neomezeně dálkově k dispozici na www.cs-urs.cz. Položky soupisu prací, které nemají ve sloupci „Cenová soustava“ uveden žádný údaj, nepochází z Cenové soustavy ÚRS._x000D_
_x000D_
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</si>
  <si>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</si>
  <si>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</si>
  <si>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</si>
  <si>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</si>
  <si>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</si>
  <si>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</si>
  <si>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</si>
  <si>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</si>
  <si>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</si>
  <si>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</si>
  <si>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</si>
  <si>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</si>
  <si>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</si>
  <si>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</si>
  <si>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</si>
  <si>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</si>
  <si>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</si>
  <si>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</si>
  <si>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</si>
  <si>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</si>
  <si>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</si>
  <si>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</si>
  <si>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</si>
  <si>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</si>
  <si>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</si>
  <si>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</si>
  <si>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</si>
  <si>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</si>
  <si>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</si>
  <si>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</si>
  <si>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</si>
  <si>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</si>
  <si>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</si>
  <si>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</si>
  <si>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</si>
  <si>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</si>
  <si>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</si>
  <si>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</si>
  <si>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</si>
  <si>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001</t>
  </si>
  <si>
    <t>Soupis prací</t>
  </si>
  <si>
    <t>STA</t>
  </si>
  <si>
    <t>1</t>
  </si>
  <si>
    <t>{7ce2a7e2-3b4e-43b7-8cc6-d2bea22444e0}</t>
  </si>
  <si>
    <t>1) Krycí list soupisu</t>
  </si>
  <si>
    <t>2) Rekapitulace</t>
  </si>
  <si>
    <t>3) Soupis prací</t>
  </si>
  <si>
    <t>Zpět na list:</t>
  </si>
  <si>
    <t>Rekapitulace stavby</t>
  </si>
  <si>
    <t>fasáda</t>
  </si>
  <si>
    <t>333,072</t>
  </si>
  <si>
    <t>2</t>
  </si>
  <si>
    <t>sokl</t>
  </si>
  <si>
    <t>28,578</t>
  </si>
  <si>
    <t>KRYCÍ LIST SOUPISU</t>
  </si>
  <si>
    <t>ostění1</t>
  </si>
  <si>
    <t>100,665</t>
  </si>
  <si>
    <t>ostění2</t>
  </si>
  <si>
    <t>3,6</t>
  </si>
  <si>
    <t>lešení</t>
  </si>
  <si>
    <t>502,638</t>
  </si>
  <si>
    <t>Objekt:</t>
  </si>
  <si>
    <t>001 - Soupis prací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</si>
  <si>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</si>
  <si>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</si>
  <si>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</si>
  <si>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</si>
  <si>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</si>
  <si>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</si>
  <si>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</si>
  <si>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</si>
  <si>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</si>
  <si>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</si>
  <si>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</si>
  <si>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764 - Konstrukce klempířské</t>
  </si>
  <si>
    <t xml:space="preserve">    766 - Konstrukce truhlářské</t>
  </si>
  <si>
    <t>OST - Ostatní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</si>
  <si>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</si>
  <si>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</si>
  <si>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</si>
  <si>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</si>
  <si>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</si>
  <si>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</si>
  <si>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</si>
  <si>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</si>
  <si>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</si>
  <si>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</si>
  <si>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</si>
  <si>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</si>
  <si>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</si>
  <si>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</si>
  <si>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</si>
  <si>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</si>
  <si>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</si>
  <si>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6</t>
  </si>
  <si>
    <t>Úpravy povrchů, podlahy a osazování výplní</t>
  </si>
  <si>
    <t>K</t>
  </si>
  <si>
    <t>612325301</t>
  </si>
  <si>
    <t>Vápenocementová hladká omítka ostění nebo nadpraží</t>
  </si>
  <si>
    <t>m2</t>
  </si>
  <si>
    <t>CS ÚRS 2018 01</t>
  </si>
  <si>
    <t>4</t>
  </si>
  <si>
    <t>-2102917988</t>
  </si>
  <si>
    <t>VV</t>
  </si>
  <si>
    <t>ostění1*0,3</t>
  </si>
  <si>
    <t>ostění2*0,3</t>
  </si>
  <si>
    <t>Součet</t>
  </si>
  <si>
    <t>622131121</t>
  </si>
  <si>
    <t>Penetrační disperzní nátěr vnějších stěn nanášený ručně</t>
  </si>
  <si>
    <t>-350217867</t>
  </si>
  <si>
    <t>fasáda+sokl</t>
  </si>
  <si>
    <t>3</t>
  </si>
  <si>
    <t>622135001</t>
  </si>
  <si>
    <t>Vyrovnání podkladu vnějších stěn maltou vápenocementovou tl do 10 mm</t>
  </si>
  <si>
    <t>-712233187</t>
  </si>
  <si>
    <t>"předpoklad 20%"</t>
  </si>
  <si>
    <t>(fasáda+sokl)*0,2</t>
  </si>
  <si>
    <t>622211021</t>
  </si>
  <si>
    <t>Montáž kontaktního zateplení vnějších stěn z polystyrénových desek tl do 120 mm</t>
  </si>
  <si>
    <t>-149908882</t>
  </si>
  <si>
    <t>"sokl"</t>
  </si>
  <si>
    <t>12,25*0,5</t>
  </si>
  <si>
    <t>11,05*0,6</t>
  </si>
  <si>
    <t>12,51*0,8+1,5*0,3</t>
  </si>
  <si>
    <t>-(0,965*1+1*0,3)</t>
  </si>
  <si>
    <t>5</t>
  </si>
  <si>
    <t>M</t>
  </si>
  <si>
    <t>28376017</t>
  </si>
  <si>
    <t>deska fasádní polystyrénová soklová  tl 100mm</t>
  </si>
  <si>
    <t>8</t>
  </si>
  <si>
    <t>-1051882137</t>
  </si>
  <si>
    <t>sokl*1,02</t>
  </si>
  <si>
    <t>622211041</t>
  </si>
  <si>
    <t>Montáž kontaktního zateplení vnějších stěn z polystyrénových desek tl do 200 mm</t>
  </si>
  <si>
    <t>1105461604</t>
  </si>
  <si>
    <t>"západ"</t>
  </si>
  <si>
    <t>12,51*6,41</t>
  </si>
  <si>
    <t>-(2,31*1,5+1,72*1,5+1,42*1,5)</t>
  </si>
  <si>
    <t>"jih"</t>
  </si>
  <si>
    <t>11,31*6,5</t>
  </si>
  <si>
    <t>(11,31+7,7)*2*0,5</t>
  </si>
  <si>
    <t>7,7*1*0,5</t>
  </si>
  <si>
    <t>-2*0,7*1,15</t>
  </si>
  <si>
    <t>"východ"</t>
  </si>
  <si>
    <t>12,51*8,1</t>
  </si>
  <si>
    <t>-(6*1,42*1,5+3*1,71*1,5+2*0,85*2,1+0,965*1,2)</t>
  </si>
  <si>
    <t>"sever"</t>
  </si>
  <si>
    <t>-9*0,6*1,15</t>
  </si>
  <si>
    <t>7</t>
  </si>
  <si>
    <t>28375986</t>
  </si>
  <si>
    <t>deska EPS 100 fasádní λ=0,037 tl 180mm</t>
  </si>
  <si>
    <t>154777709</t>
  </si>
  <si>
    <t>fasáda*1,02</t>
  </si>
  <si>
    <t>622212051</t>
  </si>
  <si>
    <t>Montáž kontaktního zateplení vnějšího ostění hl. špalety do 400 mm z polystyrenu tl do 40 mm</t>
  </si>
  <si>
    <t>m</t>
  </si>
  <si>
    <t>170881460</t>
  </si>
  <si>
    <t>2,31+2*1,5</t>
  </si>
  <si>
    <t>1,72+2*1,5</t>
  </si>
  <si>
    <t>1,42+2*1,5</t>
  </si>
  <si>
    <t>2*(0,7+2*1,15)</t>
  </si>
  <si>
    <t>6*(1,42+2*1,5)</t>
  </si>
  <si>
    <t>3*(1,71+2*1,5)</t>
  </si>
  <si>
    <t>2*(0,85+2*2,1)</t>
  </si>
  <si>
    <t>0,965+2*1,2</t>
  </si>
  <si>
    <t>9*(0,6+2*1,15)</t>
  </si>
  <si>
    <t>Mezisoučet</t>
  </si>
  <si>
    <t>"vchodové dveře v mistě soklu"</t>
  </si>
  <si>
    <t>2*1</t>
  </si>
  <si>
    <t>"sklepní okénko"</t>
  </si>
  <si>
    <t>1+2*0,3</t>
  </si>
  <si>
    <t>9</t>
  </si>
  <si>
    <t>28375943</t>
  </si>
  <si>
    <t>deska EPS 100 fasádní λ=0,037 tl 30mm</t>
  </si>
  <si>
    <t>1289763044</t>
  </si>
  <si>
    <t>ostění1*0,3*1,1</t>
  </si>
  <si>
    <t>10</t>
  </si>
  <si>
    <t>28376011</t>
  </si>
  <si>
    <t>deska fasádní polystyrénová soklová  tl 30mm</t>
  </si>
  <si>
    <t>743950297</t>
  </si>
  <si>
    <t>ostění2*0,3*1,1</t>
  </si>
  <si>
    <t>11</t>
  </si>
  <si>
    <t>622252001</t>
  </si>
  <si>
    <t>Montáž zakládacích soklových lišt kontaktního zateplení</t>
  </si>
  <si>
    <t>-1983894853</t>
  </si>
  <si>
    <t>2*12,51-0,965+2*11,31</t>
  </si>
  <si>
    <t>12</t>
  </si>
  <si>
    <t>59051655</t>
  </si>
  <si>
    <t>lišta soklová Al s okapničkou zakládací U 18cm 0,95/200cm</t>
  </si>
  <si>
    <t>213578452</t>
  </si>
  <si>
    <t>46,675*1,05</t>
  </si>
  <si>
    <t>13</t>
  </si>
  <si>
    <t>622252002</t>
  </si>
  <si>
    <t>Montáž ostatních lišt kontaktního zateplení</t>
  </si>
  <si>
    <t>-1019471505</t>
  </si>
  <si>
    <t>P</t>
  </si>
  <si>
    <t>Poznámka k položce:
lišty kolem ostění a nadpraží jsou započítané v položce "Montáž zateplení ostění"</t>
  </si>
  <si>
    <t>"rohové"</t>
  </si>
  <si>
    <t>2*8,9+2*6,8</t>
  </si>
  <si>
    <t>"u parapetů"</t>
  </si>
  <si>
    <t>2,31+1,72+1,42</t>
  </si>
  <si>
    <t>2*0,7</t>
  </si>
  <si>
    <t>6*1,42+3*1,71+2*0,85+1</t>
  </si>
  <si>
    <t>9*0,6</t>
  </si>
  <si>
    <t>14</t>
  </si>
  <si>
    <t>59051480</t>
  </si>
  <si>
    <t>profil rohový Al s tkaninou kontaktního zateplení</t>
  </si>
  <si>
    <t>-1142983921</t>
  </si>
  <si>
    <t>60*1,05</t>
  </si>
  <si>
    <t>622325202</t>
  </si>
  <si>
    <t>Oprava vnější vápenocementové štukové omítky složitosti 1 stěn v rozsahu do 30%</t>
  </si>
  <si>
    <t>72280700</t>
  </si>
  <si>
    <t>16</t>
  </si>
  <si>
    <t>622511111</t>
  </si>
  <si>
    <t>Tenkovrstvá akrylátová mozaiková střednězrnná omítka včetně penetrace vnějších stěn</t>
  </si>
  <si>
    <t>-1829682304</t>
  </si>
  <si>
    <t>sokl+ostění2*0,3</t>
  </si>
  <si>
    <t>17</t>
  </si>
  <si>
    <t>622521011</t>
  </si>
  <si>
    <t>Tenkovrstvá silikátová zrnitá omítka tl. 1,5 mm včetně penetrace vnějších stěn</t>
  </si>
  <si>
    <t>1228211389</t>
  </si>
  <si>
    <t>fasáda+ostění1*0,3</t>
  </si>
  <si>
    <t>18</t>
  </si>
  <si>
    <t>629991011</t>
  </si>
  <si>
    <t>Zakrytí výplní otvorů a svislých ploch fólií přilepenou lepící páskou</t>
  </si>
  <si>
    <t>-1210538023</t>
  </si>
  <si>
    <t>2,31*1,5+1,72*1,5+1,42*1,5</t>
  </si>
  <si>
    <t>2*0,7*1,15</t>
  </si>
  <si>
    <t>6*1,42*1,5+3*1,71*1,5+2*0,85*2,1+0,965*2,1+1*0,3</t>
  </si>
  <si>
    <t>9*0,6*1,15</t>
  </si>
  <si>
    <t>19</t>
  </si>
  <si>
    <t>629995101</t>
  </si>
  <si>
    <t>Očištění vnějších ploch tlakovou vodou</t>
  </si>
  <si>
    <t>1679052128</t>
  </si>
  <si>
    <t>20</t>
  </si>
  <si>
    <t>629999011</t>
  </si>
  <si>
    <t>Příplatek k úpravám povrchů za provádění styku dvou barev nebo struktur na fasádě</t>
  </si>
  <si>
    <t>260582916</t>
  </si>
  <si>
    <t>(10,3+1,84)*2*2*2</t>
  </si>
  <si>
    <t>(10,3+1,5+5,6+5,5)*2</t>
  </si>
  <si>
    <t>(11,5+1,84)*2*2</t>
  </si>
  <si>
    <t>(6,0+1,84)*2*3</t>
  </si>
  <si>
    <t>(4+1,84)*2*3</t>
  </si>
  <si>
    <t>Ostatní konstrukce a práce, bourání</t>
  </si>
  <si>
    <t>941111131</t>
  </si>
  <si>
    <t>Montáž lešení řadového trubkového lehkého s podlahami zatížení do 200 kg/m2 š do 1,5 m v do 10 m</t>
  </si>
  <si>
    <t>1572087853</t>
  </si>
  <si>
    <t>(12,51+2*1,5)*8,9</t>
  </si>
  <si>
    <t>(12,51+2*1,5)*6,9</t>
  </si>
  <si>
    <t>2*(11,31+2*1,5)*9</t>
  </si>
  <si>
    <t>22</t>
  </si>
  <si>
    <t>941111231</t>
  </si>
  <si>
    <t>Příplatek k lešení řadovému trubkovému lehkému s podlahami š 1,5 m v 10 m za první a ZKD den použití</t>
  </si>
  <si>
    <t>-2008486155</t>
  </si>
  <si>
    <t>"nájem 30 dní"</t>
  </si>
  <si>
    <t>lešení*30</t>
  </si>
  <si>
    <t>23</t>
  </si>
  <si>
    <t>941111831</t>
  </si>
  <si>
    <t>Demontáž lešení řadového trubkového lehkého s podlahami zatížení do 200 kg/m2 š do 1,5 m v do 10 m</t>
  </si>
  <si>
    <t>-1637514751</t>
  </si>
  <si>
    <t>24</t>
  </si>
  <si>
    <t>944611111</t>
  </si>
  <si>
    <t>Montáž ochranné plachty z textilie z umělých vláken</t>
  </si>
  <si>
    <t>-337330726</t>
  </si>
  <si>
    <t>25</t>
  </si>
  <si>
    <t>944611211</t>
  </si>
  <si>
    <t>Příplatek k ochranné plachtě za první a ZKD den použití</t>
  </si>
  <si>
    <t>1422620254</t>
  </si>
  <si>
    <t>26</t>
  </si>
  <si>
    <t>944611811</t>
  </si>
  <si>
    <t>Demontáž ochranné plachty z textilie z umělých vláken</t>
  </si>
  <si>
    <t>-963129565</t>
  </si>
  <si>
    <t>27</t>
  </si>
  <si>
    <t>968072455</t>
  </si>
  <si>
    <t>Vybourání kovových dveřních zárubní pl do 2 m2</t>
  </si>
  <si>
    <t>-116175500</t>
  </si>
  <si>
    <t>"vchodové dveře"  0,9*2</t>
  </si>
  <si>
    <t>28</t>
  </si>
  <si>
    <t>976082131R</t>
  </si>
  <si>
    <t>Demontáž větracích mřížek</t>
  </si>
  <si>
    <t>kus</t>
  </si>
  <si>
    <t>693619938</t>
  </si>
  <si>
    <t>5+3+2+2+3</t>
  </si>
  <si>
    <t>29</t>
  </si>
  <si>
    <t>978015331</t>
  </si>
  <si>
    <t>Otlučení (osekání) vnější vápenné nebo vápenocementové omítky stupně členitosti 1 a 2 rozsahu do 20%</t>
  </si>
  <si>
    <t>-1930926046</t>
  </si>
  <si>
    <t>30</t>
  </si>
  <si>
    <t>978015391</t>
  </si>
  <si>
    <t>Otlučení (osekání) vnější vápenné nebo vápenocementové omítky stupně členitosti 1 a 2 do 100%</t>
  </si>
  <si>
    <t>107606483</t>
  </si>
  <si>
    <t>31</t>
  </si>
  <si>
    <t>978059641</t>
  </si>
  <si>
    <t>Odsekání a odebrání obkladů stěn z vnějších obkládaček plochy přes 1 m2</t>
  </si>
  <si>
    <t>-853855445</t>
  </si>
  <si>
    <t>32</t>
  </si>
  <si>
    <t>99001</t>
  </si>
  <si>
    <t>Kompl. dod. + mtž. nové větrací mřížky vč. úpravy odvětrání</t>
  </si>
  <si>
    <t>kpl</t>
  </si>
  <si>
    <t>-346364324</t>
  </si>
  <si>
    <t>997</t>
  </si>
  <si>
    <t>Přesun sutě</t>
  </si>
  <si>
    <t>33</t>
  </si>
  <si>
    <t>997013112</t>
  </si>
  <si>
    <t>Vnitrostaveništní doprava suti a vybouraných hmot pro budovy v do 9 m s použitím mechanizace</t>
  </si>
  <si>
    <t>t</t>
  </si>
  <si>
    <t>1894929134</t>
  </si>
  <si>
    <t>34</t>
  </si>
  <si>
    <t>997013501</t>
  </si>
  <si>
    <t>Odvoz suti a vybouraných hmot na skládku nebo meziskládku do 1 km se složením</t>
  </si>
  <si>
    <t>285606951</t>
  </si>
  <si>
    <t>35</t>
  </si>
  <si>
    <t>997013509</t>
  </si>
  <si>
    <t>Příplatek k odvozu suti a vybouraných hmot na skládku ZKD 1 km přes 1 km</t>
  </si>
  <si>
    <t>1990320419</t>
  </si>
  <si>
    <t>7,932*4 'Přepočtené koeficientem množství</t>
  </si>
  <si>
    <t>36</t>
  </si>
  <si>
    <t>997013801R</t>
  </si>
  <si>
    <t xml:space="preserve">Poplatek za uložení na skládce (skládkovné) stavebního odpadu </t>
  </si>
  <si>
    <t>390158216</t>
  </si>
  <si>
    <t>998</t>
  </si>
  <si>
    <t>Přesun hmot</t>
  </si>
  <si>
    <t>37</t>
  </si>
  <si>
    <t>998011002</t>
  </si>
  <si>
    <t>Přesun hmot pro budovy zděné v do 12 m</t>
  </si>
  <si>
    <t>407178386</t>
  </si>
  <si>
    <t>PSV</t>
  </si>
  <si>
    <t>Práce a dodávky PSV</t>
  </si>
  <si>
    <t>764</t>
  </si>
  <si>
    <t>Konstrukce klempířské</t>
  </si>
  <si>
    <t>38</t>
  </si>
  <si>
    <t>764001821</t>
  </si>
  <si>
    <t>Demontáž krytiny ze svitků nebo tabulí do suti</t>
  </si>
  <si>
    <t>199864630</t>
  </si>
  <si>
    <t xml:space="preserve">"stříška nad vstupem" </t>
  </si>
  <si>
    <t>3,5*0,6</t>
  </si>
  <si>
    <t>39</t>
  </si>
  <si>
    <t>764002851</t>
  </si>
  <si>
    <t>Demontáž oplechování parapetů do suti</t>
  </si>
  <si>
    <t>-86424446</t>
  </si>
  <si>
    <t>40</t>
  </si>
  <si>
    <t>764111641</t>
  </si>
  <si>
    <t>Krytina střechy rovné drážkováním ze svitků z Pz plechu s povrchovou úpravou rš 670 mm sklonu do 30°</t>
  </si>
  <si>
    <t>-1585820943</t>
  </si>
  <si>
    <t>41</t>
  </si>
  <si>
    <t>764216646</t>
  </si>
  <si>
    <t>Oplechování rovných parapetů celoplošně lepené z Pz s povrchovou úpravou rš 500 mm</t>
  </si>
  <si>
    <t>-159808393</t>
  </si>
  <si>
    <t>42</t>
  </si>
  <si>
    <t>998764102</t>
  </si>
  <si>
    <t>Přesun hmot tonážní pro konstrukce klempířské v objektech v do 12 m</t>
  </si>
  <si>
    <t>-315705027</t>
  </si>
  <si>
    <t>766</t>
  </si>
  <si>
    <t>Konstrukce truhlářské</t>
  </si>
  <si>
    <t>43</t>
  </si>
  <si>
    <t>766001</t>
  </si>
  <si>
    <t>Kompl. dod. + mtž. nové vchodové dveře plastové vč. kování</t>
  </si>
  <si>
    <t>-734298950</t>
  </si>
  <si>
    <t>44</t>
  </si>
  <si>
    <t>998766102</t>
  </si>
  <si>
    <t>Přesun hmot tonážní pro konstrukce truhlářské v objektech v do 12 m</t>
  </si>
  <si>
    <t>1369904299</t>
  </si>
  <si>
    <t>OST</t>
  </si>
  <si>
    <t>Ostatní</t>
  </si>
  <si>
    <t>45</t>
  </si>
  <si>
    <t>Demontáž, úprava uchycení a zpětná montáž dešťového svodu</t>
  </si>
  <si>
    <t>512</t>
  </si>
  <si>
    <t>-780649</t>
  </si>
  <si>
    <t>46</t>
  </si>
  <si>
    <t>002</t>
  </si>
  <si>
    <t>Demontáž, úprava uchycení a zpětná montáž  hromosvodu</t>
  </si>
  <si>
    <t>-1821829730</t>
  </si>
  <si>
    <t>47</t>
  </si>
  <si>
    <t>003</t>
  </si>
  <si>
    <t>Úprava rozvodné krabičky telefonu</t>
  </si>
  <si>
    <t>-778856156</t>
  </si>
  <si>
    <t>48</t>
  </si>
  <si>
    <t>004</t>
  </si>
  <si>
    <t>Demontáž, úprava, nátěr a zpětná montáž zábradlí</t>
  </si>
  <si>
    <t>1307697021</t>
  </si>
  <si>
    <t>49</t>
  </si>
  <si>
    <t>005</t>
  </si>
  <si>
    <t>Úprava rozvodné krabice + nátěr</t>
  </si>
  <si>
    <t>683414837</t>
  </si>
  <si>
    <t>50</t>
  </si>
  <si>
    <t>006</t>
  </si>
  <si>
    <t>Úprava osvětlení</t>
  </si>
  <si>
    <t>2037904358</t>
  </si>
  <si>
    <t>51</t>
  </si>
  <si>
    <t>007</t>
  </si>
  <si>
    <t>Úprava zvonků</t>
  </si>
  <si>
    <t>-369784866</t>
  </si>
  <si>
    <t>52</t>
  </si>
  <si>
    <t>008</t>
  </si>
  <si>
    <t>Demontáž, úprava uchycení a zpětná montáž  dorazu brány</t>
  </si>
  <si>
    <t>1829206475</t>
  </si>
  <si>
    <t>53</t>
  </si>
  <si>
    <t>009</t>
  </si>
  <si>
    <t>Demontáž, úprava uchycení a zpětná montáž  satelitní antény</t>
  </si>
  <si>
    <t>-1283614824</t>
  </si>
  <si>
    <t>54</t>
  </si>
  <si>
    <t>010</t>
  </si>
  <si>
    <t>Posunutí přístřešku na popelnice</t>
  </si>
  <si>
    <t>-249206491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</si>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</sst>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48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800080"/>
      <name val="Trebuchet MS"/>
    </font>
    <font>
      <sz val="8"/>
      <color rgb="FF0000A8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sz val="8"/>
      <color rgb="FF00000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i/>
      <sz val="8"/>
      <color rgb="FF0000FF"/>
      <name val="Trebuchet MS"/>
    </font>
    <font>
      <i/>
      <sz val="7"/>
      <color rgb="FF969696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6" fillId="0" borderId="0" applyNumberFormat="0" applyFill="0" applyBorder="0" applyAlignment="0" applyProtection="0"/>
  </cellStyleXfs>
  <cellXfs count="394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left" vertical="center"/>
    </xf>
    <xf numFmtId="0" fontId="13" fillId="2" borderId="0" xfId="0" applyFont="1" applyFill="1" applyAlignment="1" applyProtection="1">
      <alignment vertical="center"/>
    </xf>
    <xf numFmtId="0" fontId="14" fillId="2" borderId="0" xfId="0" applyFont="1" applyFill="1" applyAlignment="1" applyProtection="1">
      <alignment horizontal="left" vertical="center"/>
    </xf>
    <xf numFmtId="0" fontId="15" fillId="2" borderId="0" xfId="1" applyFont="1" applyFill="1" applyAlignment="1" applyProtection="1">
      <alignment vertical="center"/>
    </xf>
    <xf numFmtId="0" fontId="46" fillId="2" borderId="0" xfId="1" applyFill="1"/>
    <xf numFmtId="0" fontId="0" fillId="2" borderId="0" xfId="0" applyFill="1"/>
    <xf numFmtId="0" fontId="12" fillId="2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6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9" fillId="0" borderId="0" xfId="0" applyFont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  <protection locked="0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1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vertical="center"/>
    </xf>
    <xf numFmtId="0" fontId="0" fillId="4" borderId="0" xfId="0" applyFont="1" applyFill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left" vertical="center"/>
    </xf>
    <xf numFmtId="0" fontId="0" fillId="4" borderId="10" xfId="0" applyFont="1" applyFill="1" applyBorder="1" applyAlignment="1" applyProtection="1">
      <alignment vertical="center"/>
    </xf>
    <xf numFmtId="0" fontId="3" fillId="4" borderId="10" xfId="0" applyFont="1" applyFill="1" applyBorder="1" applyAlignment="1" applyProtection="1">
      <alignment horizontal="center" vertical="center"/>
    </xf>
    <xf numFmtId="0" fontId="0" fillId="4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6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19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5" xfId="0" applyFont="1" applyBorder="1" applyAlignment="1">
      <alignment vertical="center"/>
    </xf>
    <xf numFmtId="0" fontId="22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9" xfId="0" applyFont="1" applyBorder="1" applyAlignment="1" applyProtection="1">
      <alignment vertical="center"/>
    </xf>
    <xf numFmtId="0" fontId="0" fillId="5" borderId="10" xfId="0" applyFont="1" applyFill="1" applyBorder="1" applyAlignment="1" applyProtection="1">
      <alignment vertical="center"/>
    </xf>
    <xf numFmtId="0" fontId="2" fillId="5" borderId="11" xfId="0" applyFont="1" applyFill="1" applyBorder="1" applyAlignment="1" applyProtection="1">
      <alignment horizontal="center" vertical="center"/>
    </xf>
    <xf numFmtId="0" fontId="19" fillId="0" borderId="20" xfId="0" applyFont="1" applyBorder="1" applyAlignment="1" applyProtection="1">
      <alignment horizontal="center" vertical="center" wrapText="1"/>
    </xf>
    <xf numFmtId="0" fontId="19" fillId="0" borderId="21" xfId="0" applyFont="1" applyBorder="1" applyAlignment="1" applyProtection="1">
      <alignment horizontal="center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3" fillId="0" borderId="18" xfId="0" applyNumberFormat="1" applyFont="1" applyBorder="1" applyAlignment="1" applyProtection="1">
      <alignment vertical="center"/>
    </xf>
    <xf numFmtId="4" fontId="23" fillId="0" borderId="0" xfId="0" applyNumberFormat="1" applyFont="1" applyBorder="1" applyAlignment="1" applyProtection="1">
      <alignment vertical="center"/>
    </xf>
    <xf numFmtId="166" fontId="23" fillId="0" borderId="0" xfId="0" applyNumberFormat="1" applyFont="1" applyBorder="1" applyAlignment="1" applyProtection="1">
      <alignment vertical="center"/>
    </xf>
    <xf numFmtId="4" fontId="23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9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30" fillId="0" borderId="23" xfId="0" applyNumberFormat="1" applyFont="1" applyBorder="1" applyAlignment="1" applyProtection="1">
      <alignment vertical="center"/>
    </xf>
    <xf numFmtId="4" fontId="30" fillId="0" borderId="24" xfId="0" applyNumberFormat="1" applyFont="1" applyBorder="1" applyAlignment="1" applyProtection="1">
      <alignment vertical="center"/>
    </xf>
    <xf numFmtId="166" fontId="30" fillId="0" borderId="24" xfId="0" applyNumberFormat="1" applyFont="1" applyBorder="1" applyAlignment="1" applyProtection="1">
      <alignment vertical="center"/>
    </xf>
    <xf numFmtId="4" fontId="30" fillId="0" borderId="2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horizontal="left" vertical="center"/>
    </xf>
    <xf numFmtId="0" fontId="31" fillId="2" borderId="0" xfId="1" applyFont="1" applyFill="1" applyAlignment="1">
      <alignment vertical="center"/>
    </xf>
    <xf numFmtId="0" fontId="13" fillId="2" borderId="0" xfId="0" applyFont="1" applyFill="1" applyAlignment="1" applyProtection="1">
      <alignment vertical="center"/>
      <protection locked="0"/>
    </xf>
    <xf numFmtId="0" fontId="32" fillId="0" borderId="0" xfId="0" applyFont="1" applyAlignment="1">
      <alignment horizontal="left" vertical="center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horizontal="left" vertical="center"/>
    </xf>
    <xf numFmtId="4" fontId="24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3" fillId="5" borderId="10" xfId="0" applyFont="1" applyFill="1" applyBorder="1" applyAlignment="1" applyProtection="1">
      <alignment horizontal="right"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10" xfId="0" applyFont="1" applyFill="1" applyBorder="1" applyAlignment="1" applyProtection="1">
      <alignment vertical="center"/>
      <protection locked="0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5" borderId="0" xfId="0" applyFont="1" applyFill="1" applyBorder="1" applyAlignment="1" applyProtection="1">
      <alignment horizontal="left" vertical="center"/>
    </xf>
    <xf numFmtId="0" fontId="0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right" vertical="center"/>
    </xf>
    <xf numFmtId="0" fontId="0" fillId="5" borderId="6" xfId="0" applyFont="1" applyFill="1" applyBorder="1" applyAlignment="1" applyProtection="1">
      <alignment vertical="center"/>
    </xf>
    <xf numFmtId="0" fontId="33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5" borderId="20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  <protection locked="0"/>
    </xf>
    <xf numFmtId="0" fontId="2" fillId="5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4" fillId="0" borderId="0" xfId="0" applyNumberFormat="1" applyFont="1" applyAlignment="1" applyProtection="1"/>
    <xf numFmtId="166" fontId="34" fillId="0" borderId="16" xfId="0" applyNumberFormat="1" applyFont="1" applyBorder="1" applyAlignment="1" applyProtection="1"/>
    <xf numFmtId="166" fontId="34" fillId="0" borderId="17" xfId="0" applyNumberFormat="1" applyFont="1" applyBorder="1" applyAlignment="1" applyProtection="1"/>
    <xf numFmtId="4" fontId="35" fillId="0" borderId="0" xfId="0" applyNumberFormat="1" applyFont="1" applyAlignment="1">
      <alignment vertical="center"/>
    </xf>
    <xf numFmtId="0" fontId="7" fillId="0" borderId="5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5" xfId="0" applyFont="1" applyBorder="1" applyAlignment="1"/>
    <xf numFmtId="0" fontId="7" fillId="0" borderId="18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9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3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3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36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5" xfId="0" applyFont="1" applyBorder="1" applyAlignment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9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5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5" xfId="0" applyFont="1" applyBorder="1" applyAlignment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7" fillId="0" borderId="28" xfId="0" applyFont="1" applyBorder="1" applyAlignment="1" applyProtection="1">
      <alignment horizontal="center" vertical="center"/>
    </xf>
    <xf numFmtId="49" fontId="37" fillId="0" borderId="28" xfId="0" applyNumberFormat="1" applyFont="1" applyBorder="1" applyAlignment="1" applyProtection="1">
      <alignment horizontal="left" vertical="center" wrapText="1"/>
    </xf>
    <xf numFmtId="0" fontId="37" fillId="0" borderId="28" xfId="0" applyFont="1" applyBorder="1" applyAlignment="1" applyProtection="1">
      <alignment horizontal="left" vertical="center" wrapText="1"/>
    </xf>
    <xf numFmtId="0" fontId="37" fillId="0" borderId="28" xfId="0" applyFont="1" applyBorder="1" applyAlignment="1" applyProtection="1">
      <alignment horizontal="center" vertical="center" wrapText="1"/>
    </xf>
    <xf numFmtId="167" fontId="37" fillId="0" borderId="28" xfId="0" applyNumberFormat="1" applyFont="1" applyBorder="1" applyAlignment="1" applyProtection="1">
      <alignment vertical="center"/>
    </xf>
    <xf numFmtId="4" fontId="37" fillId="3" borderId="28" xfId="0" applyNumberFormat="1" applyFont="1" applyFill="1" applyBorder="1" applyAlignment="1" applyProtection="1">
      <alignment vertical="center"/>
      <protection locked="0"/>
    </xf>
    <xf numFmtId="4" fontId="37" fillId="0" borderId="28" xfId="0" applyNumberFormat="1" applyFont="1" applyBorder="1" applyAlignment="1" applyProtection="1">
      <alignment vertical="center"/>
    </xf>
    <xf numFmtId="0" fontId="37" fillId="0" borderId="5" xfId="0" applyFont="1" applyBorder="1" applyAlignment="1">
      <alignment vertical="center"/>
    </xf>
    <xf numFmtId="0" fontId="37" fillId="3" borderId="28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5" xfId="0" applyFont="1" applyBorder="1" applyAlignment="1">
      <alignment vertical="center"/>
    </xf>
    <xf numFmtId="0" fontId="11" fillId="0" borderId="18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9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8" fillId="0" borderId="0" xfId="0" applyFont="1" applyAlignment="1" applyProtection="1">
      <alignment vertical="center" wrapText="1"/>
    </xf>
    <xf numFmtId="0" fontId="0" fillId="0" borderId="18" xfId="0" applyFont="1" applyBorder="1" applyAlignment="1" applyProtection="1">
      <alignment vertical="center"/>
    </xf>
    <xf numFmtId="0" fontId="1" fillId="0" borderId="24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vertical="center"/>
    </xf>
    <xf numFmtId="166" fontId="1" fillId="0" borderId="24" xfId="0" applyNumberFormat="1" applyFont="1" applyBorder="1" applyAlignment="1" applyProtection="1">
      <alignment vertical="center"/>
    </xf>
    <xf numFmtId="166" fontId="1" fillId="0" borderId="25" xfId="0" applyNumberFormat="1" applyFont="1" applyBorder="1" applyAlignment="1" applyProtection="1">
      <alignment vertical="center"/>
    </xf>
    <xf numFmtId="0" fontId="0" fillId="0" borderId="0" xfId="0" applyAlignment="1" applyProtection="1">
      <alignment vertical="top"/>
      <protection locked="0"/>
    </xf>
    <xf numFmtId="0" fontId="39" fillId="0" borderId="29" xfId="0" applyFont="1" applyBorder="1" applyAlignment="1" applyProtection="1">
      <alignment vertical="center" wrapText="1"/>
      <protection locked="0"/>
    </xf>
    <xf numFmtId="0" fontId="39" fillId="0" borderId="30" xfId="0" applyFont="1" applyBorder="1" applyAlignment="1" applyProtection="1">
      <alignment vertical="center" wrapText="1"/>
      <protection locked="0"/>
    </xf>
    <xf numFmtId="0" fontId="39" fillId="0" borderId="31" xfId="0" applyFont="1" applyBorder="1" applyAlignment="1" applyProtection="1">
      <alignment vertical="center" wrapText="1"/>
      <protection locked="0"/>
    </xf>
    <xf numFmtId="0" fontId="39" fillId="0" borderId="32" xfId="0" applyFont="1" applyBorder="1" applyAlignment="1" applyProtection="1">
      <alignment horizontal="center" vertical="center" wrapText="1"/>
      <protection locked="0"/>
    </xf>
    <xf numFmtId="0" fontId="39" fillId="0" borderId="33" xfId="0" applyFont="1" applyBorder="1" applyAlignment="1" applyProtection="1">
      <alignment horizontal="center" vertical="center" wrapText="1"/>
      <protection locked="0"/>
    </xf>
    <xf numFmtId="0" fontId="39" fillId="0" borderId="32" xfId="0" applyFont="1" applyBorder="1" applyAlignment="1" applyProtection="1">
      <alignment vertical="center" wrapText="1"/>
      <protection locked="0"/>
    </xf>
    <xf numFmtId="0" fontId="39" fillId="0" borderId="33" xfId="0" applyFont="1" applyBorder="1" applyAlignment="1" applyProtection="1">
      <alignment vertical="center" wrapText="1"/>
      <protection locked="0"/>
    </xf>
    <xf numFmtId="0" fontId="41" fillId="0" borderId="1" xfId="0" applyFont="1" applyBorder="1" applyAlignment="1" applyProtection="1">
      <alignment horizontal="left" vertical="center" wrapText="1"/>
      <protection locked="0"/>
    </xf>
    <xf numFmtId="0" fontId="42" fillId="0" borderId="1" xfId="0" applyFont="1" applyBorder="1" applyAlignment="1" applyProtection="1">
      <alignment horizontal="left" vertical="center" wrapText="1"/>
      <protection locked="0"/>
    </xf>
    <xf numFmtId="0" fontId="42" fillId="0" borderId="32" xfId="0" applyFont="1" applyBorder="1" applyAlignment="1" applyProtection="1">
      <alignment vertical="center" wrapText="1"/>
      <protection locked="0"/>
    </xf>
    <xf numFmtId="0" fontId="42" fillId="0" borderId="1" xfId="0" applyFont="1" applyBorder="1" applyAlignment="1" applyProtection="1">
      <alignment vertical="center" wrapText="1"/>
      <protection locked="0"/>
    </xf>
    <xf numFmtId="0" fontId="42" fillId="0" borderId="1" xfId="0" applyFont="1" applyBorder="1" applyAlignment="1" applyProtection="1">
      <alignment vertical="center"/>
      <protection locked="0"/>
    </xf>
    <xf numFmtId="0" fontId="42" fillId="0" borderId="1" xfId="0" applyFont="1" applyBorder="1" applyAlignment="1" applyProtection="1">
      <alignment horizontal="left" vertical="center"/>
      <protection locked="0"/>
    </xf>
    <xf numFmtId="49" fontId="42" fillId="0" borderId="1" xfId="0" applyNumberFormat="1" applyFont="1" applyBorder="1" applyAlignment="1" applyProtection="1">
      <alignment vertical="center" wrapText="1"/>
      <protection locked="0"/>
    </xf>
    <xf numFmtId="0" fontId="39" fillId="0" borderId="35" xfId="0" applyFont="1" applyBorder="1" applyAlignment="1" applyProtection="1">
      <alignment vertical="center" wrapText="1"/>
      <protection locked="0"/>
    </xf>
    <xf numFmtId="0" fontId="43" fillId="0" borderId="34" xfId="0" applyFont="1" applyBorder="1" applyAlignment="1" applyProtection="1">
      <alignment vertical="center" wrapText="1"/>
      <protection locked="0"/>
    </xf>
    <xf numFmtId="0" fontId="39" fillId="0" borderId="36" xfId="0" applyFont="1" applyBorder="1" applyAlignment="1" applyProtection="1">
      <alignment vertical="center" wrapText="1"/>
      <protection locked="0"/>
    </xf>
    <xf numFmtId="0" fontId="39" fillId="0" borderId="1" xfId="0" applyFont="1" applyBorder="1" applyAlignment="1" applyProtection="1">
      <alignment vertical="top"/>
      <protection locked="0"/>
    </xf>
    <xf numFmtId="0" fontId="39" fillId="0" borderId="0" xfId="0" applyFont="1" applyAlignment="1" applyProtection="1">
      <alignment vertical="top"/>
      <protection locked="0"/>
    </xf>
    <xf numFmtId="0" fontId="39" fillId="0" borderId="29" xfId="0" applyFont="1" applyBorder="1" applyAlignment="1" applyProtection="1">
      <alignment horizontal="left" vertical="center"/>
      <protection locked="0"/>
    </xf>
    <xf numFmtId="0" fontId="39" fillId="0" borderId="30" xfId="0" applyFont="1" applyBorder="1" applyAlignment="1" applyProtection="1">
      <alignment horizontal="left" vertical="center"/>
      <protection locked="0"/>
    </xf>
    <xf numFmtId="0" fontId="39" fillId="0" borderId="31" xfId="0" applyFont="1" applyBorder="1" applyAlignment="1" applyProtection="1">
      <alignment horizontal="left" vertical="center"/>
      <protection locked="0"/>
    </xf>
    <xf numFmtId="0" fontId="39" fillId="0" borderId="32" xfId="0" applyFont="1" applyBorder="1" applyAlignment="1" applyProtection="1">
      <alignment horizontal="left" vertical="center"/>
      <protection locked="0"/>
    </xf>
    <xf numFmtId="0" fontId="39" fillId="0" borderId="33" xfId="0" applyFont="1" applyBorder="1" applyAlignment="1" applyProtection="1">
      <alignment horizontal="left" vertical="center"/>
      <protection locked="0"/>
    </xf>
    <xf numFmtId="0" fontId="41" fillId="0" borderId="1" xfId="0" applyFont="1" applyBorder="1" applyAlignment="1" applyProtection="1">
      <alignment horizontal="left" vertical="center"/>
      <protection locked="0"/>
    </xf>
    <xf numFmtId="0" fontId="44" fillId="0" borderId="0" xfId="0" applyFont="1" applyAlignment="1" applyProtection="1">
      <alignment horizontal="left" vertical="center"/>
      <protection locked="0"/>
    </xf>
    <xf numFmtId="0" fontId="41" fillId="0" borderId="34" xfId="0" applyFont="1" applyBorder="1" applyAlignment="1" applyProtection="1">
      <alignment horizontal="left" vertical="center"/>
      <protection locked="0"/>
    </xf>
    <xf numFmtId="0" fontId="41" fillId="0" borderId="34" xfId="0" applyFont="1" applyBorder="1" applyAlignment="1" applyProtection="1">
      <alignment horizontal="center" vertical="center"/>
      <protection locked="0"/>
    </xf>
    <xf numFmtId="0" fontId="44" fillId="0" borderId="34" xfId="0" applyFont="1" applyBorder="1" applyAlignment="1" applyProtection="1">
      <alignment horizontal="left" vertical="center"/>
      <protection locked="0"/>
    </xf>
    <xf numFmtId="0" fontId="45" fillId="0" borderId="1" xfId="0" applyFont="1" applyBorder="1" applyAlignment="1" applyProtection="1">
      <alignment horizontal="left" vertical="center"/>
      <protection locked="0"/>
    </xf>
    <xf numFmtId="0" fontId="42" fillId="0" borderId="0" xfId="0" applyFont="1" applyAlignment="1" applyProtection="1">
      <alignment horizontal="left" vertical="center"/>
      <protection locked="0"/>
    </xf>
    <xf numFmtId="0" fontId="42" fillId="0" borderId="1" xfId="0" applyFont="1" applyBorder="1" applyAlignment="1" applyProtection="1">
      <alignment horizontal="center" vertical="center"/>
      <protection locked="0"/>
    </xf>
    <xf numFmtId="0" fontId="42" fillId="0" borderId="32" xfId="0" applyFont="1" applyBorder="1" applyAlignment="1" applyProtection="1">
      <alignment horizontal="left" vertical="center"/>
      <protection locked="0"/>
    </xf>
    <xf numFmtId="0" fontId="42" fillId="0" borderId="1" xfId="0" applyFont="1" applyFill="1" applyBorder="1" applyAlignment="1" applyProtection="1">
      <alignment horizontal="left" vertical="center"/>
      <protection locked="0"/>
    </xf>
    <xf numFmtId="0" fontId="42" fillId="0" borderId="1" xfId="0" applyFont="1" applyFill="1" applyBorder="1" applyAlignment="1" applyProtection="1">
      <alignment horizontal="center" vertical="center"/>
      <protection locked="0"/>
    </xf>
    <xf numFmtId="0" fontId="39" fillId="0" borderId="35" xfId="0" applyFont="1" applyBorder="1" applyAlignment="1" applyProtection="1">
      <alignment horizontal="left" vertical="center"/>
      <protection locked="0"/>
    </xf>
    <xf numFmtId="0" fontId="43" fillId="0" borderId="34" xfId="0" applyFont="1" applyBorder="1" applyAlignment="1" applyProtection="1">
      <alignment horizontal="left" vertical="center"/>
      <protection locked="0"/>
    </xf>
    <xf numFmtId="0" fontId="39" fillId="0" borderId="36" xfId="0" applyFont="1" applyBorder="1" applyAlignment="1" applyProtection="1">
      <alignment horizontal="left" vertical="center"/>
      <protection locked="0"/>
    </xf>
    <xf numFmtId="0" fontId="39" fillId="0" borderId="1" xfId="0" applyFont="1" applyBorder="1" applyAlignment="1" applyProtection="1">
      <alignment horizontal="left" vertical="center"/>
      <protection locked="0"/>
    </xf>
    <xf numFmtId="0" fontId="43" fillId="0" borderId="1" xfId="0" applyFont="1" applyBorder="1" applyAlignment="1" applyProtection="1">
      <alignment horizontal="left" vertical="center"/>
      <protection locked="0"/>
    </xf>
    <xf numFmtId="0" fontId="44" fillId="0" borderId="1" xfId="0" applyFont="1" applyBorder="1" applyAlignment="1" applyProtection="1">
      <alignment horizontal="left" vertical="center"/>
      <protection locked="0"/>
    </xf>
    <xf numFmtId="0" fontId="42" fillId="0" borderId="34" xfId="0" applyFont="1" applyBorder="1" applyAlignment="1" applyProtection="1">
      <alignment horizontal="left" vertical="center"/>
      <protection locked="0"/>
    </xf>
    <xf numFmtId="0" fontId="39" fillId="0" borderId="1" xfId="0" applyFont="1" applyBorder="1" applyAlignment="1" applyProtection="1">
      <alignment horizontal="left" vertical="center" wrapText="1"/>
      <protection locked="0"/>
    </xf>
    <xf numFmtId="0" fontId="42" fillId="0" borderId="1" xfId="0" applyFont="1" applyBorder="1" applyAlignment="1" applyProtection="1">
      <alignment horizontal="center" vertical="center" wrapText="1"/>
      <protection locked="0"/>
    </xf>
    <xf numFmtId="0" fontId="39" fillId="0" borderId="29" xfId="0" applyFont="1" applyBorder="1" applyAlignment="1" applyProtection="1">
      <alignment horizontal="left" vertical="center" wrapText="1"/>
      <protection locked="0"/>
    </xf>
    <xf numFmtId="0" fontId="39" fillId="0" borderId="30" xfId="0" applyFont="1" applyBorder="1" applyAlignment="1" applyProtection="1">
      <alignment horizontal="left" vertical="center" wrapText="1"/>
      <protection locked="0"/>
    </xf>
    <xf numFmtId="0" fontId="39" fillId="0" borderId="31" xfId="0" applyFont="1" applyBorder="1" applyAlignment="1" applyProtection="1">
      <alignment horizontal="left" vertical="center" wrapText="1"/>
      <protection locked="0"/>
    </xf>
    <xf numFmtId="0" fontId="39" fillId="0" borderId="32" xfId="0" applyFont="1" applyBorder="1" applyAlignment="1" applyProtection="1">
      <alignment horizontal="left" vertical="center" wrapText="1"/>
      <protection locked="0"/>
    </xf>
    <xf numFmtId="0" fontId="39" fillId="0" borderId="33" xfId="0" applyFont="1" applyBorder="1" applyAlignment="1" applyProtection="1">
      <alignment horizontal="left" vertical="center" wrapText="1"/>
      <protection locked="0"/>
    </xf>
    <xf numFmtId="0" fontId="44" fillId="0" borderId="32" xfId="0" applyFont="1" applyBorder="1" applyAlignment="1" applyProtection="1">
      <alignment horizontal="left" vertical="center" wrapText="1"/>
      <protection locked="0"/>
    </xf>
    <xf numFmtId="0" fontId="44" fillId="0" borderId="33" xfId="0" applyFont="1" applyBorder="1" applyAlignment="1" applyProtection="1">
      <alignment horizontal="left" vertical="center" wrapText="1"/>
      <protection locked="0"/>
    </xf>
    <xf numFmtId="0" fontId="42" fillId="0" borderId="32" xfId="0" applyFont="1" applyBorder="1" applyAlignment="1" applyProtection="1">
      <alignment horizontal="left" vertical="center" wrapText="1"/>
      <protection locked="0"/>
    </xf>
    <xf numFmtId="0" fontId="42" fillId="0" borderId="33" xfId="0" applyFont="1" applyBorder="1" applyAlignment="1" applyProtection="1">
      <alignment horizontal="left" vertical="center" wrapText="1"/>
      <protection locked="0"/>
    </xf>
    <xf numFmtId="0" fontId="42" fillId="0" borderId="33" xfId="0" applyFont="1" applyBorder="1" applyAlignment="1" applyProtection="1">
      <alignment horizontal="left" vertical="center"/>
      <protection locked="0"/>
    </xf>
    <xf numFmtId="0" fontId="42" fillId="0" borderId="35" xfId="0" applyFont="1" applyBorder="1" applyAlignment="1" applyProtection="1">
      <alignment horizontal="left" vertical="center" wrapText="1"/>
      <protection locked="0"/>
    </xf>
    <xf numFmtId="0" fontId="42" fillId="0" borderId="34" xfId="0" applyFont="1" applyBorder="1" applyAlignment="1" applyProtection="1">
      <alignment horizontal="left" vertical="center" wrapText="1"/>
      <protection locked="0"/>
    </xf>
    <xf numFmtId="0" fontId="42" fillId="0" borderId="36" xfId="0" applyFont="1" applyBorder="1" applyAlignment="1" applyProtection="1">
      <alignment horizontal="left" vertical="center" wrapText="1"/>
      <protection locked="0"/>
    </xf>
    <xf numFmtId="0" fontId="42" fillId="0" borderId="1" xfId="0" applyFont="1" applyBorder="1" applyAlignment="1" applyProtection="1">
      <alignment horizontal="left" vertical="top"/>
      <protection locked="0"/>
    </xf>
    <xf numFmtId="0" fontId="42" fillId="0" borderId="1" xfId="0" applyFont="1" applyBorder="1" applyAlignment="1" applyProtection="1">
      <alignment horizontal="center" vertical="top"/>
      <protection locked="0"/>
    </xf>
    <xf numFmtId="0" fontId="42" fillId="0" borderId="35" xfId="0" applyFont="1" applyBorder="1" applyAlignment="1" applyProtection="1">
      <alignment horizontal="left" vertical="center"/>
      <protection locked="0"/>
    </xf>
    <xf numFmtId="0" fontId="42" fillId="0" borderId="36" xfId="0" applyFont="1" applyBorder="1" applyAlignment="1" applyProtection="1">
      <alignment horizontal="left" vertical="center"/>
      <protection locked="0"/>
    </xf>
    <xf numFmtId="0" fontId="44" fillId="0" borderId="0" xfId="0" applyFont="1" applyAlignment="1" applyProtection="1">
      <alignment vertical="center"/>
      <protection locked="0"/>
    </xf>
    <xf numFmtId="0" fontId="41" fillId="0" borderId="1" xfId="0" applyFont="1" applyBorder="1" applyAlignment="1" applyProtection="1">
      <alignment vertical="center"/>
      <protection locked="0"/>
    </xf>
    <xf numFmtId="0" fontId="44" fillId="0" borderId="34" xfId="0" applyFont="1" applyBorder="1" applyAlignment="1" applyProtection="1">
      <alignment vertical="center"/>
      <protection locked="0"/>
    </xf>
    <xf numFmtId="0" fontId="41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42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41" fillId="0" borderId="34" xfId="0" applyFont="1" applyBorder="1" applyAlignment="1" applyProtection="1">
      <alignment horizontal="left"/>
      <protection locked="0"/>
    </xf>
    <xf numFmtId="0" fontId="44" fillId="0" borderId="34" xfId="0" applyFont="1" applyBorder="1" applyAlignment="1" applyProtection="1">
      <protection locked="0"/>
    </xf>
    <xf numFmtId="0" fontId="39" fillId="0" borderId="32" xfId="0" applyFont="1" applyBorder="1" applyAlignment="1" applyProtection="1">
      <alignment vertical="top"/>
      <protection locked="0"/>
    </xf>
    <xf numFmtId="0" fontId="39" fillId="0" borderId="33" xfId="0" applyFont="1" applyBorder="1" applyAlignment="1" applyProtection="1">
      <alignment vertical="top"/>
      <protection locked="0"/>
    </xf>
    <xf numFmtId="0" fontId="39" fillId="0" borderId="1" xfId="0" applyFont="1" applyBorder="1" applyAlignment="1" applyProtection="1">
      <alignment horizontal="center" vertical="center"/>
      <protection locked="0"/>
    </xf>
    <xf numFmtId="0" fontId="39" fillId="0" borderId="1" xfId="0" applyFont="1" applyBorder="1" applyAlignment="1" applyProtection="1">
      <alignment horizontal="left" vertical="top"/>
      <protection locked="0"/>
    </xf>
    <xf numFmtId="0" fontId="39" fillId="0" borderId="35" xfId="0" applyFont="1" applyBorder="1" applyAlignment="1" applyProtection="1">
      <alignment vertical="top"/>
      <protection locked="0"/>
    </xf>
    <xf numFmtId="0" fontId="39" fillId="0" borderId="34" xfId="0" applyFont="1" applyBorder="1" applyAlignment="1" applyProtection="1">
      <alignment vertical="top"/>
      <protection locked="0"/>
    </xf>
    <xf numFmtId="0" fontId="39" fillId="0" borderId="36" xfId="0" applyFont="1" applyBorder="1" applyAlignment="1" applyProtection="1">
      <alignment vertical="top"/>
      <protection locked="0"/>
    </xf>
    <xf numFmtId="4" fontId="20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center" vertical="center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21" fillId="0" borderId="8" xfId="0" applyNumberFormat="1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3" fillId="4" borderId="10" xfId="0" applyFont="1" applyFill="1" applyBorder="1" applyAlignment="1" applyProtection="1">
      <alignment horizontal="left" vertical="center"/>
    </xf>
    <xf numFmtId="0" fontId="0" fillId="4" borderId="10" xfId="0" applyFont="1" applyFill="1" applyBorder="1" applyAlignment="1" applyProtection="1">
      <alignment vertical="center"/>
    </xf>
    <xf numFmtId="4" fontId="3" fillId="4" borderId="10" xfId="0" applyNumberFormat="1" applyFont="1" applyFill="1" applyBorder="1" applyAlignment="1" applyProtection="1">
      <alignment vertical="center"/>
    </xf>
    <xf numFmtId="0" fontId="0" fillId="4" borderId="11" xfId="0" applyFont="1" applyFill="1" applyBorder="1" applyAlignment="1" applyProtection="1">
      <alignment vertical="center"/>
    </xf>
    <xf numFmtId="0" fontId="0" fillId="0" borderId="0" xfId="0"/>
    <xf numFmtId="4" fontId="28" fillId="0" borderId="0" xfId="0" applyNumberFormat="1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5" borderId="9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left" vertical="center"/>
    </xf>
    <xf numFmtId="0" fontId="2" fillId="5" borderId="10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right" vertical="center"/>
    </xf>
    <xf numFmtId="0" fontId="0" fillId="0" borderId="0" xfId="0" applyFont="1" applyBorder="1" applyAlignment="1" applyProtection="1">
      <alignment horizontal="left" vertical="center"/>
    </xf>
    <xf numFmtId="0" fontId="19" fillId="0" borderId="0" xfId="0" applyFont="1" applyAlignment="1" applyProtection="1">
      <alignment horizontal="left" vertical="center" wrapText="1"/>
    </xf>
    <xf numFmtId="0" fontId="19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31" fillId="2" borderId="0" xfId="1" applyFont="1" applyFill="1" applyAlignment="1">
      <alignment vertical="center"/>
    </xf>
    <xf numFmtId="0" fontId="19" fillId="0" borderId="0" xfId="0" applyFont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</xf>
    <xf numFmtId="0" fontId="40" fillId="0" borderId="1" xfId="0" applyFont="1" applyBorder="1" applyAlignment="1" applyProtection="1">
      <alignment horizontal="center" vertical="center" wrapText="1"/>
      <protection locked="0"/>
    </xf>
    <xf numFmtId="0" fontId="42" fillId="0" borderId="1" xfId="0" applyFont="1" applyBorder="1" applyAlignment="1" applyProtection="1">
      <alignment horizontal="left" vertical="top"/>
      <protection locked="0"/>
    </xf>
    <xf numFmtId="0" fontId="42" fillId="0" borderId="1" xfId="0" applyFont="1" applyBorder="1" applyAlignment="1" applyProtection="1">
      <alignment horizontal="left" vertical="center"/>
      <protection locked="0"/>
    </xf>
    <xf numFmtId="0" fontId="42" fillId="0" borderId="1" xfId="0" applyFont="1" applyBorder="1" applyAlignment="1" applyProtection="1">
      <alignment horizontal="left" vertical="center" wrapText="1"/>
      <protection locked="0"/>
    </xf>
    <xf numFmtId="49" fontId="42" fillId="0" borderId="1" xfId="0" applyNumberFormat="1" applyFont="1" applyBorder="1" applyAlignment="1" applyProtection="1">
      <alignment horizontal="left" vertical="center" wrapText="1"/>
      <protection locked="0"/>
    </xf>
    <xf numFmtId="0" fontId="40" fillId="0" borderId="1" xfId="0" applyFont="1" applyBorder="1" applyAlignment="1" applyProtection="1">
      <alignment horizontal="center" vertical="center"/>
      <protection locked="0"/>
    </xf>
    <xf numFmtId="0" fontId="41" fillId="0" borderId="34" xfId="0" applyFont="1" applyBorder="1" applyAlignment="1" applyProtection="1">
      <alignment horizontal="left"/>
      <protection locked="0"/>
    </xf>
    <xf numFmtId="0" fontId="41" fillId="0" borderId="34" xfId="0" applyFont="1" applyBorder="1" applyAlignment="1" applyProtection="1">
      <alignment horizontal="left" wrapText="1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4"/>
  <sheetViews>
    <sheetView showGridLines="0" workbookViewId="0">
      <pane ySplit="1" topLeftCell="A31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/>
  </cols>
  <sheetData>
    <row r="1" spans="1:74" ht="21.4" customHeight="1">
      <c r="A1" s="16" t="s">
        <v>0</v>
      </c>
      <c r="B1" s="17"/>
      <c r="C1" s="17"/>
      <c r="D1" s="18" t="s">
        <v>1</v>
      </c>
      <c r="E1" s="17"/>
      <c r="F1" s="17"/>
      <c r="G1" s="17"/>
      <c r="H1" s="17"/>
      <c r="I1" s="17"/>
      <c r="J1" s="17"/>
      <c r="K1" s="19" t="s">
        <v>2</v>
      </c>
      <c r="L1" s="19"/>
      <c r="M1" s="19"/>
      <c r="N1" s="19"/>
      <c r="O1" s="19"/>
      <c r="P1" s="19"/>
      <c r="Q1" s="19"/>
      <c r="R1" s="19"/>
      <c r="S1" s="19"/>
      <c r="T1" s="17"/>
      <c r="U1" s="17"/>
      <c r="V1" s="17"/>
      <c r="W1" s="19" t="s">
        <v>3</v>
      </c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20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2" t="s">
        <v>4</v>
      </c>
      <c r="BB1" s="22" t="s">
        <v>5</v>
      </c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T1" s="23" t="s">
        <v>6</v>
      </c>
      <c r="BU1" s="23" t="s">
        <v>6</v>
      </c>
      <c r="BV1" s="23" t="s">
        <v>7</v>
      </c>
    </row>
    <row r="2" spans="1:74" ht="36.950000000000003" customHeight="1">
      <c r="AR2" s="357"/>
      <c r="AS2" s="357"/>
      <c r="AT2" s="357"/>
      <c r="AU2" s="357"/>
      <c r="AV2" s="357"/>
      <c r="AW2" s="357"/>
      <c r="AX2" s="357"/>
      <c r="AY2" s="357"/>
      <c r="AZ2" s="357"/>
      <c r="BA2" s="357"/>
      <c r="BB2" s="357"/>
      <c r="BC2" s="357"/>
      <c r="BD2" s="357"/>
      <c r="BE2" s="357"/>
      <c r="BS2" s="24" t="s">
        <v>8</v>
      </c>
      <c r="BT2" s="24" t="s">
        <v>9</v>
      </c>
    </row>
    <row r="3" spans="1:74" ht="6.95" customHeight="1"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7"/>
      <c r="BS3" s="24" t="s">
        <v>8</v>
      </c>
      <c r="BT3" s="24" t="s">
        <v>10</v>
      </c>
    </row>
    <row r="4" spans="1:74" ht="36.950000000000003" customHeight="1">
      <c r="B4" s="28"/>
      <c r="C4" s="29"/>
      <c r="D4" s="30" t="s">
        <v>11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31"/>
      <c r="AS4" s="32" t="s">
        <v>12</v>
      </c>
      <c r="BE4" s="33" t="s">
        <v>13</v>
      </c>
      <c r="BS4" s="24" t="s">
        <v>14</v>
      </c>
    </row>
    <row r="5" spans="1:74" ht="14.45" customHeight="1">
      <c r="B5" s="28"/>
      <c r="C5" s="29"/>
      <c r="D5" s="34" t="s">
        <v>15</v>
      </c>
      <c r="E5" s="29"/>
      <c r="F5" s="29"/>
      <c r="G5" s="29"/>
      <c r="H5" s="29"/>
      <c r="I5" s="29"/>
      <c r="J5" s="29"/>
      <c r="K5" s="344" t="s">
        <v>16</v>
      </c>
      <c r="L5" s="345"/>
      <c r="M5" s="345"/>
      <c r="N5" s="345"/>
      <c r="O5" s="345"/>
      <c r="P5" s="345"/>
      <c r="Q5" s="345"/>
      <c r="R5" s="345"/>
      <c r="S5" s="345"/>
      <c r="T5" s="345"/>
      <c r="U5" s="345"/>
      <c r="V5" s="345"/>
      <c r="W5" s="345"/>
      <c r="X5" s="345"/>
      <c r="Y5" s="345"/>
      <c r="Z5" s="345"/>
      <c r="AA5" s="345"/>
      <c r="AB5" s="345"/>
      <c r="AC5" s="345"/>
      <c r="AD5" s="345"/>
      <c r="AE5" s="345"/>
      <c r="AF5" s="345"/>
      <c r="AG5" s="345"/>
      <c r="AH5" s="345"/>
      <c r="AI5" s="345"/>
      <c r="AJ5" s="345"/>
      <c r="AK5" s="345"/>
      <c r="AL5" s="345"/>
      <c r="AM5" s="345"/>
      <c r="AN5" s="345"/>
      <c r="AO5" s="345"/>
      <c r="AP5" s="29"/>
      <c r="AQ5" s="31"/>
      <c r="BE5" s="342" t="s">
        <v>17</v>
      </c>
      <c r="BS5" s="24" t="s">
        <v>8</v>
      </c>
    </row>
    <row r="6" spans="1:74" ht="36.950000000000003" customHeight="1">
      <c r="B6" s="28"/>
      <c r="C6" s="29"/>
      <c r="D6" s="36" t="s">
        <v>18</v>
      </c>
      <c r="E6" s="29"/>
      <c r="F6" s="29"/>
      <c r="G6" s="29"/>
      <c r="H6" s="29"/>
      <c r="I6" s="29"/>
      <c r="J6" s="29"/>
      <c r="K6" s="346" t="s">
        <v>19</v>
      </c>
      <c r="L6" s="345"/>
      <c r="M6" s="345"/>
      <c r="N6" s="345"/>
      <c r="O6" s="345"/>
      <c r="P6" s="345"/>
      <c r="Q6" s="345"/>
      <c r="R6" s="345"/>
      <c r="S6" s="345"/>
      <c r="T6" s="345"/>
      <c r="U6" s="345"/>
      <c r="V6" s="345"/>
      <c r="W6" s="345"/>
      <c r="X6" s="345"/>
      <c r="Y6" s="345"/>
      <c r="Z6" s="345"/>
      <c r="AA6" s="345"/>
      <c r="AB6" s="345"/>
      <c r="AC6" s="345"/>
      <c r="AD6" s="345"/>
      <c r="AE6" s="345"/>
      <c r="AF6" s="345"/>
      <c r="AG6" s="345"/>
      <c r="AH6" s="345"/>
      <c r="AI6" s="345"/>
      <c r="AJ6" s="345"/>
      <c r="AK6" s="345"/>
      <c r="AL6" s="345"/>
      <c r="AM6" s="345"/>
      <c r="AN6" s="345"/>
      <c r="AO6" s="345"/>
      <c r="AP6" s="29"/>
      <c r="AQ6" s="31"/>
      <c r="BE6" s="343"/>
      <c r="BS6" s="24" t="s">
        <v>8</v>
      </c>
    </row>
    <row r="7" spans="1:74" ht="14.45" customHeight="1">
      <c r="B7" s="28"/>
      <c r="C7" s="29"/>
      <c r="D7" s="37" t="s">
        <v>20</v>
      </c>
      <c r="E7" s="29"/>
      <c r="F7" s="29"/>
      <c r="G7" s="29"/>
      <c r="H7" s="29"/>
      <c r="I7" s="29"/>
      <c r="J7" s="29"/>
      <c r="K7" s="35" t="s">
        <v>21</v>
      </c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37" t="s">
        <v>22</v>
      </c>
      <c r="AL7" s="29"/>
      <c r="AM7" s="29"/>
      <c r="AN7" s="35" t="s">
        <v>21</v>
      </c>
      <c r="AO7" s="29"/>
      <c r="AP7" s="29"/>
      <c r="AQ7" s="31"/>
      <c r="BE7" s="343"/>
      <c r="BS7" s="24" t="s">
        <v>8</v>
      </c>
    </row>
    <row r="8" spans="1:74" ht="14.45" customHeight="1">
      <c r="B8" s="28"/>
      <c r="C8" s="29"/>
      <c r="D8" s="37" t="s">
        <v>23</v>
      </c>
      <c r="E8" s="29"/>
      <c r="F8" s="29"/>
      <c r="G8" s="29"/>
      <c r="H8" s="29"/>
      <c r="I8" s="29"/>
      <c r="J8" s="29"/>
      <c r="K8" s="35" t="s">
        <v>24</v>
      </c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37" t="s">
        <v>25</v>
      </c>
      <c r="AL8" s="29"/>
      <c r="AM8" s="29"/>
      <c r="AN8" s="38" t="s">
        <v>26</v>
      </c>
      <c r="AO8" s="29"/>
      <c r="AP8" s="29"/>
      <c r="AQ8" s="31"/>
      <c r="BE8" s="343"/>
      <c r="BS8" s="24" t="s">
        <v>8</v>
      </c>
    </row>
    <row r="9" spans="1:74" ht="14.45" customHeight="1">
      <c r="B9" s="28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31"/>
      <c r="BE9" s="343"/>
      <c r="BS9" s="24" t="s">
        <v>8</v>
      </c>
    </row>
    <row r="10" spans="1:74" ht="14.45" customHeight="1">
      <c r="B10" s="28"/>
      <c r="C10" s="29"/>
      <c r="D10" s="37" t="s">
        <v>27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37" t="s">
        <v>28</v>
      </c>
      <c r="AL10" s="29"/>
      <c r="AM10" s="29"/>
      <c r="AN10" s="35" t="s">
        <v>21</v>
      </c>
      <c r="AO10" s="29"/>
      <c r="AP10" s="29"/>
      <c r="AQ10" s="31"/>
      <c r="BE10" s="343"/>
      <c r="BS10" s="24" t="s">
        <v>8</v>
      </c>
    </row>
    <row r="11" spans="1:74" ht="18.399999999999999" customHeight="1">
      <c r="B11" s="28"/>
      <c r="C11" s="29"/>
      <c r="D11" s="29"/>
      <c r="E11" s="35" t="s">
        <v>29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37" t="s">
        <v>30</v>
      </c>
      <c r="AL11" s="29"/>
      <c r="AM11" s="29"/>
      <c r="AN11" s="35" t="s">
        <v>21</v>
      </c>
      <c r="AO11" s="29"/>
      <c r="AP11" s="29"/>
      <c r="AQ11" s="31"/>
      <c r="BE11" s="343"/>
      <c r="BS11" s="24" t="s">
        <v>8</v>
      </c>
    </row>
    <row r="12" spans="1:74" ht="6.95" customHeight="1">
      <c r="B12" s="28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31"/>
      <c r="BE12" s="343"/>
      <c r="BS12" s="24" t="s">
        <v>8</v>
      </c>
    </row>
    <row r="13" spans="1:74" ht="14.45" customHeight="1">
      <c r="B13" s="28"/>
      <c r="C13" s="29"/>
      <c r="D13" s="37" t="s">
        <v>31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37" t="s">
        <v>28</v>
      </c>
      <c r="AL13" s="29"/>
      <c r="AM13" s="29"/>
      <c r="AN13" s="39" t="s">
        <v>32</v>
      </c>
      <c r="AO13" s="29"/>
      <c r="AP13" s="29"/>
      <c r="AQ13" s="31"/>
      <c r="BE13" s="343"/>
      <c r="BS13" s="24" t="s">
        <v>8</v>
      </c>
    </row>
    <row r="14" spans="1:74" ht="15">
      <c r="B14" s="28"/>
      <c r="C14" s="29"/>
      <c r="D14" s="29"/>
      <c r="E14" s="347" t="s">
        <v>32</v>
      </c>
      <c r="F14" s="348"/>
      <c r="G14" s="348"/>
      <c r="H14" s="348"/>
      <c r="I14" s="348"/>
      <c r="J14" s="348"/>
      <c r="K14" s="348"/>
      <c r="L14" s="348"/>
      <c r="M14" s="348"/>
      <c r="N14" s="348"/>
      <c r="O14" s="348"/>
      <c r="P14" s="348"/>
      <c r="Q14" s="348"/>
      <c r="R14" s="348"/>
      <c r="S14" s="348"/>
      <c r="T14" s="348"/>
      <c r="U14" s="348"/>
      <c r="V14" s="348"/>
      <c r="W14" s="348"/>
      <c r="X14" s="348"/>
      <c r="Y14" s="348"/>
      <c r="Z14" s="348"/>
      <c r="AA14" s="348"/>
      <c r="AB14" s="348"/>
      <c r="AC14" s="348"/>
      <c r="AD14" s="348"/>
      <c r="AE14" s="348"/>
      <c r="AF14" s="348"/>
      <c r="AG14" s="348"/>
      <c r="AH14" s="348"/>
      <c r="AI14" s="348"/>
      <c r="AJ14" s="348"/>
      <c r="AK14" s="37" t="s">
        <v>30</v>
      </c>
      <c r="AL14" s="29"/>
      <c r="AM14" s="29"/>
      <c r="AN14" s="39" t="s">
        <v>32</v>
      </c>
      <c r="AO14" s="29"/>
      <c r="AP14" s="29"/>
      <c r="AQ14" s="31"/>
      <c r="BE14" s="343"/>
      <c r="BS14" s="24" t="s">
        <v>8</v>
      </c>
    </row>
    <row r="15" spans="1:74" ht="6.95" customHeight="1"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31"/>
      <c r="BE15" s="343"/>
      <c r="BS15" s="24" t="s">
        <v>6</v>
      </c>
    </row>
    <row r="16" spans="1:74" ht="14.45" customHeight="1">
      <c r="B16" s="28"/>
      <c r="C16" s="29"/>
      <c r="D16" s="37" t="s">
        <v>33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37" t="s">
        <v>28</v>
      </c>
      <c r="AL16" s="29"/>
      <c r="AM16" s="29"/>
      <c r="AN16" s="35" t="s">
        <v>21</v>
      </c>
      <c r="AO16" s="29"/>
      <c r="AP16" s="29"/>
      <c r="AQ16" s="31"/>
      <c r="BE16" s="343"/>
      <c r="BS16" s="24" t="s">
        <v>6</v>
      </c>
    </row>
    <row r="17" spans="2:71" ht="18.399999999999999" customHeight="1">
      <c r="B17" s="28"/>
      <c r="C17" s="29"/>
      <c r="D17" s="29"/>
      <c r="E17" s="35" t="s">
        <v>34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37" t="s">
        <v>30</v>
      </c>
      <c r="AL17" s="29"/>
      <c r="AM17" s="29"/>
      <c r="AN17" s="35" t="s">
        <v>21</v>
      </c>
      <c r="AO17" s="29"/>
      <c r="AP17" s="29"/>
      <c r="AQ17" s="31"/>
      <c r="BE17" s="343"/>
      <c r="BS17" s="24" t="s">
        <v>35</v>
      </c>
    </row>
    <row r="18" spans="2:71" ht="6.95" customHeight="1">
      <c r="B18" s="28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31"/>
      <c r="BE18" s="343"/>
      <c r="BS18" s="24" t="s">
        <v>8</v>
      </c>
    </row>
    <row r="19" spans="2:71" ht="14.45" customHeight="1">
      <c r="B19" s="28"/>
      <c r="C19" s="29"/>
      <c r="D19" s="37" t="s">
        <v>36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31"/>
      <c r="BE19" s="343"/>
      <c r="BS19" s="24" t="s">
        <v>8</v>
      </c>
    </row>
    <row r="20" spans="2:71" ht="71.25" customHeight="1">
      <c r="B20" s="28"/>
      <c r="C20" s="29"/>
      <c r="D20" s="29"/>
      <c r="E20" s="349" t="s">
        <v>37</v>
      </c>
      <c r="F20" s="349"/>
      <c r="G20" s="349"/>
      <c r="H20" s="349"/>
      <c r="I20" s="349"/>
      <c r="J20" s="349"/>
      <c r="K20" s="349"/>
      <c r="L20" s="349"/>
      <c r="M20" s="349"/>
      <c r="N20" s="349"/>
      <c r="O20" s="349"/>
      <c r="P20" s="349"/>
      <c r="Q20" s="349"/>
      <c r="R20" s="349"/>
      <c r="S20" s="349"/>
      <c r="T20" s="349"/>
      <c r="U20" s="349"/>
      <c r="V20" s="349"/>
      <c r="W20" s="349"/>
      <c r="X20" s="349"/>
      <c r="Y20" s="349"/>
      <c r="Z20" s="349"/>
      <c r="AA20" s="349"/>
      <c r="AB20" s="349"/>
      <c r="AC20" s="349"/>
      <c r="AD20" s="349"/>
      <c r="AE20" s="349"/>
      <c r="AF20" s="349"/>
      <c r="AG20" s="349"/>
      <c r="AH20" s="349"/>
      <c r="AI20" s="349"/>
      <c r="AJ20" s="349"/>
      <c r="AK20" s="349"/>
      <c r="AL20" s="349"/>
      <c r="AM20" s="349"/>
      <c r="AN20" s="349"/>
      <c r="AO20" s="29"/>
      <c r="AP20" s="29"/>
      <c r="AQ20" s="31"/>
      <c r="BE20" s="343"/>
      <c r="BS20" s="24" t="s">
        <v>35</v>
      </c>
    </row>
    <row r="21" spans="2:71" ht="6.95" customHeight="1">
      <c r="B21" s="28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31"/>
      <c r="BE21" s="343"/>
    </row>
    <row r="22" spans="2:71" ht="6.95" customHeight="1">
      <c r="B22" s="28"/>
      <c r="C22" s="2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29"/>
      <c r="AQ22" s="31"/>
      <c r="BE22" s="343"/>
    </row>
    <row r="23" spans="2:71" s="1" customFormat="1" ht="25.9" customHeight="1">
      <c r="B23" s="41"/>
      <c r="C23" s="42"/>
      <c r="D23" s="43" t="s">
        <v>38</v>
      </c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350">
        <f>ROUND(AG51,2)</f>
        <v>0</v>
      </c>
      <c r="AL23" s="351"/>
      <c r="AM23" s="351"/>
      <c r="AN23" s="351"/>
      <c r="AO23" s="351"/>
      <c r="AP23" s="42"/>
      <c r="AQ23" s="45"/>
      <c r="BE23" s="343"/>
    </row>
    <row r="24" spans="2:71" s="1" customFormat="1" ht="6.95" customHeight="1">
      <c r="B24" s="41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5"/>
      <c r="BE24" s="343"/>
    </row>
    <row r="25" spans="2:71" s="1" customFormat="1">
      <c r="B25" s="41"/>
      <c r="C25" s="42"/>
      <c r="D25" s="42"/>
      <c r="E25" s="42"/>
      <c r="F25" s="42"/>
      <c r="G25" s="42"/>
      <c r="H25" s="42"/>
      <c r="I25" s="42"/>
      <c r="J25" s="42"/>
      <c r="K25" s="42"/>
      <c r="L25" s="352" t="s">
        <v>39</v>
      </c>
      <c r="M25" s="352"/>
      <c r="N25" s="352"/>
      <c r="O25" s="352"/>
      <c r="P25" s="42"/>
      <c r="Q25" s="42"/>
      <c r="R25" s="42"/>
      <c r="S25" s="42"/>
      <c r="T25" s="42"/>
      <c r="U25" s="42"/>
      <c r="V25" s="42"/>
      <c r="W25" s="352" t="s">
        <v>40</v>
      </c>
      <c r="X25" s="352"/>
      <c r="Y25" s="352"/>
      <c r="Z25" s="352"/>
      <c r="AA25" s="352"/>
      <c r="AB25" s="352"/>
      <c r="AC25" s="352"/>
      <c r="AD25" s="352"/>
      <c r="AE25" s="352"/>
      <c r="AF25" s="42"/>
      <c r="AG25" s="42"/>
      <c r="AH25" s="42"/>
      <c r="AI25" s="42"/>
      <c r="AJ25" s="42"/>
      <c r="AK25" s="352" t="s">
        <v>41</v>
      </c>
      <c r="AL25" s="352"/>
      <c r="AM25" s="352"/>
      <c r="AN25" s="352"/>
      <c r="AO25" s="352"/>
      <c r="AP25" s="42"/>
      <c r="AQ25" s="45"/>
      <c r="BE25" s="343"/>
    </row>
    <row r="26" spans="2:71" s="2" customFormat="1" ht="14.45" customHeight="1">
      <c r="B26" s="47"/>
      <c r="C26" s="48"/>
      <c r="D26" s="49" t="s">
        <v>42</v>
      </c>
      <c r="E26" s="48"/>
      <c r="F26" s="49" t="s">
        <v>43</v>
      </c>
      <c r="G26" s="48"/>
      <c r="H26" s="48"/>
      <c r="I26" s="48"/>
      <c r="J26" s="48"/>
      <c r="K26" s="48"/>
      <c r="L26" s="341">
        <v>0.21</v>
      </c>
      <c r="M26" s="340"/>
      <c r="N26" s="340"/>
      <c r="O26" s="340"/>
      <c r="P26" s="48"/>
      <c r="Q26" s="48"/>
      <c r="R26" s="48"/>
      <c r="S26" s="48"/>
      <c r="T26" s="48"/>
      <c r="U26" s="48"/>
      <c r="V26" s="48"/>
      <c r="W26" s="339">
        <f>ROUND(AZ51,2)</f>
        <v>0</v>
      </c>
      <c r="X26" s="340"/>
      <c r="Y26" s="340"/>
      <c r="Z26" s="340"/>
      <c r="AA26" s="340"/>
      <c r="AB26" s="340"/>
      <c r="AC26" s="340"/>
      <c r="AD26" s="340"/>
      <c r="AE26" s="340"/>
      <c r="AF26" s="48"/>
      <c r="AG26" s="48"/>
      <c r="AH26" s="48"/>
      <c r="AI26" s="48"/>
      <c r="AJ26" s="48"/>
      <c r="AK26" s="339">
        <f>ROUND(AV51,2)</f>
        <v>0</v>
      </c>
      <c r="AL26" s="340"/>
      <c r="AM26" s="340"/>
      <c r="AN26" s="340"/>
      <c r="AO26" s="340"/>
      <c r="AP26" s="48"/>
      <c r="AQ26" s="50"/>
      <c r="BE26" s="343"/>
    </row>
    <row r="27" spans="2:71" s="2" customFormat="1" ht="14.45" customHeight="1">
      <c r="B27" s="47"/>
      <c r="C27" s="48"/>
      <c r="D27" s="48"/>
      <c r="E27" s="48"/>
      <c r="F27" s="49" t="s">
        <v>44</v>
      </c>
      <c r="G27" s="48"/>
      <c r="H27" s="48"/>
      <c r="I27" s="48"/>
      <c r="J27" s="48"/>
      <c r="K27" s="48"/>
      <c r="L27" s="341">
        <v>0.15</v>
      </c>
      <c r="M27" s="340"/>
      <c r="N27" s="340"/>
      <c r="O27" s="340"/>
      <c r="P27" s="48"/>
      <c r="Q27" s="48"/>
      <c r="R27" s="48"/>
      <c r="S27" s="48"/>
      <c r="T27" s="48"/>
      <c r="U27" s="48"/>
      <c r="V27" s="48"/>
      <c r="W27" s="339">
        <f>ROUND(BA51,2)</f>
        <v>0</v>
      </c>
      <c r="X27" s="340"/>
      <c r="Y27" s="340"/>
      <c r="Z27" s="340"/>
      <c r="AA27" s="340"/>
      <c r="AB27" s="340"/>
      <c r="AC27" s="340"/>
      <c r="AD27" s="340"/>
      <c r="AE27" s="340"/>
      <c r="AF27" s="48"/>
      <c r="AG27" s="48"/>
      <c r="AH27" s="48"/>
      <c r="AI27" s="48"/>
      <c r="AJ27" s="48"/>
      <c r="AK27" s="339">
        <f>ROUND(AW51,2)</f>
        <v>0</v>
      </c>
      <c r="AL27" s="340"/>
      <c r="AM27" s="340"/>
      <c r="AN27" s="340"/>
      <c r="AO27" s="340"/>
      <c r="AP27" s="48"/>
      <c r="AQ27" s="50"/>
      <c r="BE27" s="343"/>
    </row>
    <row r="28" spans="2:71" s="2" customFormat="1" ht="14.45" hidden="1" customHeight="1">
      <c r="B28" s="47"/>
      <c r="C28" s="48"/>
      <c r="D28" s="48"/>
      <c r="E28" s="48"/>
      <c r="F28" s="49" t="s">
        <v>45</v>
      </c>
      <c r="G28" s="48"/>
      <c r="H28" s="48"/>
      <c r="I28" s="48"/>
      <c r="J28" s="48"/>
      <c r="K28" s="48"/>
      <c r="L28" s="341">
        <v>0.21</v>
      </c>
      <c r="M28" s="340"/>
      <c r="N28" s="340"/>
      <c r="O28" s="340"/>
      <c r="P28" s="48"/>
      <c r="Q28" s="48"/>
      <c r="R28" s="48"/>
      <c r="S28" s="48"/>
      <c r="T28" s="48"/>
      <c r="U28" s="48"/>
      <c r="V28" s="48"/>
      <c r="W28" s="339">
        <f>ROUND(BB51,2)</f>
        <v>0</v>
      </c>
      <c r="X28" s="340"/>
      <c r="Y28" s="340"/>
      <c r="Z28" s="340"/>
      <c r="AA28" s="340"/>
      <c r="AB28" s="340"/>
      <c r="AC28" s="340"/>
      <c r="AD28" s="340"/>
      <c r="AE28" s="340"/>
      <c r="AF28" s="48"/>
      <c r="AG28" s="48"/>
      <c r="AH28" s="48"/>
      <c r="AI28" s="48"/>
      <c r="AJ28" s="48"/>
      <c r="AK28" s="339">
        <v>0</v>
      </c>
      <c r="AL28" s="340"/>
      <c r="AM28" s="340"/>
      <c r="AN28" s="340"/>
      <c r="AO28" s="340"/>
      <c r="AP28" s="48"/>
      <c r="AQ28" s="50"/>
      <c r="BE28" s="343"/>
    </row>
    <row r="29" spans="2:71" s="2" customFormat="1" ht="14.45" hidden="1" customHeight="1">
      <c r="B29" s="47"/>
      <c r="C29" s="48"/>
      <c r="D29" s="48"/>
      <c r="E29" s="48"/>
      <c r="F29" s="49" t="s">
        <v>46</v>
      </c>
      <c r="G29" s="48"/>
      <c r="H29" s="48"/>
      <c r="I29" s="48"/>
      <c r="J29" s="48"/>
      <c r="K29" s="48"/>
      <c r="L29" s="341">
        <v>0.15</v>
      </c>
      <c r="M29" s="340"/>
      <c r="N29" s="340"/>
      <c r="O29" s="340"/>
      <c r="P29" s="48"/>
      <c r="Q29" s="48"/>
      <c r="R29" s="48"/>
      <c r="S29" s="48"/>
      <c r="T29" s="48"/>
      <c r="U29" s="48"/>
      <c r="V29" s="48"/>
      <c r="W29" s="339">
        <f>ROUND(BC51,2)</f>
        <v>0</v>
      </c>
      <c r="X29" s="340"/>
      <c r="Y29" s="340"/>
      <c r="Z29" s="340"/>
      <c r="AA29" s="340"/>
      <c r="AB29" s="340"/>
      <c r="AC29" s="340"/>
      <c r="AD29" s="340"/>
      <c r="AE29" s="340"/>
      <c r="AF29" s="48"/>
      <c r="AG29" s="48"/>
      <c r="AH29" s="48"/>
      <c r="AI29" s="48"/>
      <c r="AJ29" s="48"/>
      <c r="AK29" s="339">
        <v>0</v>
      </c>
      <c r="AL29" s="340"/>
      <c r="AM29" s="340"/>
      <c r="AN29" s="340"/>
      <c r="AO29" s="340"/>
      <c r="AP29" s="48"/>
      <c r="AQ29" s="50"/>
      <c r="BE29" s="343"/>
    </row>
    <row r="30" spans="2:71" s="2" customFormat="1" ht="14.45" hidden="1" customHeight="1">
      <c r="B30" s="47"/>
      <c r="C30" s="48"/>
      <c r="D30" s="48"/>
      <c r="E30" s="48"/>
      <c r="F30" s="49" t="s">
        <v>47</v>
      </c>
      <c r="G30" s="48"/>
      <c r="H30" s="48"/>
      <c r="I30" s="48"/>
      <c r="J30" s="48"/>
      <c r="K30" s="48"/>
      <c r="L30" s="341">
        <v>0</v>
      </c>
      <c r="M30" s="340"/>
      <c r="N30" s="340"/>
      <c r="O30" s="340"/>
      <c r="P30" s="48"/>
      <c r="Q30" s="48"/>
      <c r="R30" s="48"/>
      <c r="S30" s="48"/>
      <c r="T30" s="48"/>
      <c r="U30" s="48"/>
      <c r="V30" s="48"/>
      <c r="W30" s="339">
        <f>ROUND(BD51,2)</f>
        <v>0</v>
      </c>
      <c r="X30" s="340"/>
      <c r="Y30" s="340"/>
      <c r="Z30" s="340"/>
      <c r="AA30" s="340"/>
      <c r="AB30" s="340"/>
      <c r="AC30" s="340"/>
      <c r="AD30" s="340"/>
      <c r="AE30" s="340"/>
      <c r="AF30" s="48"/>
      <c r="AG30" s="48"/>
      <c r="AH30" s="48"/>
      <c r="AI30" s="48"/>
      <c r="AJ30" s="48"/>
      <c r="AK30" s="339">
        <v>0</v>
      </c>
      <c r="AL30" s="340"/>
      <c r="AM30" s="340"/>
      <c r="AN30" s="340"/>
      <c r="AO30" s="340"/>
      <c r="AP30" s="48"/>
      <c r="AQ30" s="50"/>
      <c r="BE30" s="343"/>
    </row>
    <row r="31" spans="2:71" s="1" customFormat="1" ht="6.95" customHeight="1">
      <c r="B31" s="41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5"/>
      <c r="BE31" s="343"/>
    </row>
    <row r="32" spans="2:71" s="1" customFormat="1" ht="25.9" customHeight="1">
      <c r="B32" s="41"/>
      <c r="C32" s="51"/>
      <c r="D32" s="52" t="s">
        <v>48</v>
      </c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4" t="s">
        <v>49</v>
      </c>
      <c r="U32" s="53"/>
      <c r="V32" s="53"/>
      <c r="W32" s="53"/>
      <c r="X32" s="353" t="s">
        <v>50</v>
      </c>
      <c r="Y32" s="354"/>
      <c r="Z32" s="354"/>
      <c r="AA32" s="354"/>
      <c r="AB32" s="354"/>
      <c r="AC32" s="53"/>
      <c r="AD32" s="53"/>
      <c r="AE32" s="53"/>
      <c r="AF32" s="53"/>
      <c r="AG32" s="53"/>
      <c r="AH32" s="53"/>
      <c r="AI32" s="53"/>
      <c r="AJ32" s="53"/>
      <c r="AK32" s="355">
        <f>SUM(AK23:AK30)</f>
        <v>0</v>
      </c>
      <c r="AL32" s="354"/>
      <c r="AM32" s="354"/>
      <c r="AN32" s="354"/>
      <c r="AO32" s="356"/>
      <c r="AP32" s="51"/>
      <c r="AQ32" s="55"/>
      <c r="BE32" s="343"/>
    </row>
    <row r="33" spans="2:56" s="1" customFormat="1" ht="6.95" customHeight="1">
      <c r="B33" s="41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5"/>
    </row>
    <row r="34" spans="2:56" s="1" customFormat="1" ht="6.95" customHeight="1">
      <c r="B34" s="56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8"/>
    </row>
    <row r="38" spans="2:56" s="1" customFormat="1" ht="6.95" customHeight="1">
      <c r="B38" s="59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1"/>
    </row>
    <row r="39" spans="2:56" s="1" customFormat="1" ht="36.950000000000003" customHeight="1">
      <c r="B39" s="41"/>
      <c r="C39" s="62" t="s">
        <v>51</v>
      </c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1"/>
    </row>
    <row r="40" spans="2:56" s="1" customFormat="1" ht="6.95" customHeight="1">
      <c r="B40" s="41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1"/>
    </row>
    <row r="41" spans="2:56" s="3" customFormat="1" ht="14.45" customHeight="1">
      <c r="B41" s="64"/>
      <c r="C41" s="65" t="s">
        <v>15</v>
      </c>
      <c r="D41" s="66"/>
      <c r="E41" s="66"/>
      <c r="F41" s="66"/>
      <c r="G41" s="66"/>
      <c r="H41" s="66"/>
      <c r="I41" s="66"/>
      <c r="J41" s="66"/>
      <c r="K41" s="66"/>
      <c r="L41" s="66" t="str">
        <f>K5</f>
        <v>001699</v>
      </c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7"/>
    </row>
    <row r="42" spans="2:56" s="4" customFormat="1" ht="36.950000000000003" customHeight="1">
      <c r="B42" s="68"/>
      <c r="C42" s="69" t="s">
        <v>18</v>
      </c>
      <c r="D42" s="70"/>
      <c r="E42" s="70"/>
      <c r="F42" s="70"/>
      <c r="G42" s="70"/>
      <c r="H42" s="70"/>
      <c r="I42" s="70"/>
      <c r="J42" s="70"/>
      <c r="K42" s="70"/>
      <c r="L42" s="363" t="str">
        <f>K6</f>
        <v>Zateplení objektu pro bydlení, ul. Bratří Koletů 243, Rtyně v Podkrkonoší</v>
      </c>
      <c r="M42" s="364"/>
      <c r="N42" s="364"/>
      <c r="O42" s="364"/>
      <c r="P42" s="364"/>
      <c r="Q42" s="364"/>
      <c r="R42" s="364"/>
      <c r="S42" s="364"/>
      <c r="T42" s="364"/>
      <c r="U42" s="364"/>
      <c r="V42" s="364"/>
      <c r="W42" s="364"/>
      <c r="X42" s="364"/>
      <c r="Y42" s="364"/>
      <c r="Z42" s="364"/>
      <c r="AA42" s="364"/>
      <c r="AB42" s="364"/>
      <c r="AC42" s="364"/>
      <c r="AD42" s="364"/>
      <c r="AE42" s="364"/>
      <c r="AF42" s="364"/>
      <c r="AG42" s="364"/>
      <c r="AH42" s="364"/>
      <c r="AI42" s="364"/>
      <c r="AJ42" s="364"/>
      <c r="AK42" s="364"/>
      <c r="AL42" s="364"/>
      <c r="AM42" s="364"/>
      <c r="AN42" s="364"/>
      <c r="AO42" s="364"/>
      <c r="AP42" s="70"/>
      <c r="AQ42" s="70"/>
      <c r="AR42" s="71"/>
    </row>
    <row r="43" spans="2:56" s="1" customFormat="1" ht="6.95" customHeight="1">
      <c r="B43" s="41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1"/>
    </row>
    <row r="44" spans="2:56" s="1" customFormat="1" ht="15">
      <c r="B44" s="41"/>
      <c r="C44" s="65" t="s">
        <v>23</v>
      </c>
      <c r="D44" s="63"/>
      <c r="E44" s="63"/>
      <c r="F44" s="63"/>
      <c r="G44" s="63"/>
      <c r="H44" s="63"/>
      <c r="I44" s="63"/>
      <c r="J44" s="63"/>
      <c r="K44" s="63"/>
      <c r="L44" s="72" t="str">
        <f>IF(K8="","",K8)</f>
        <v>Rtyně v Podkrkonoší</v>
      </c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5" t="s">
        <v>25</v>
      </c>
      <c r="AJ44" s="63"/>
      <c r="AK44" s="63"/>
      <c r="AL44" s="63"/>
      <c r="AM44" s="365" t="str">
        <f>IF(AN8= "","",AN8)</f>
        <v>24. 4. 2018</v>
      </c>
      <c r="AN44" s="365"/>
      <c r="AO44" s="63"/>
      <c r="AP44" s="63"/>
      <c r="AQ44" s="63"/>
      <c r="AR44" s="61"/>
    </row>
    <row r="45" spans="2:56" s="1" customFormat="1" ht="6.95" customHeight="1">
      <c r="B45" s="41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1"/>
    </row>
    <row r="46" spans="2:56" s="1" customFormat="1" ht="15">
      <c r="B46" s="41"/>
      <c r="C46" s="65" t="s">
        <v>27</v>
      </c>
      <c r="D46" s="63"/>
      <c r="E46" s="63"/>
      <c r="F46" s="63"/>
      <c r="G46" s="63"/>
      <c r="H46" s="63"/>
      <c r="I46" s="63"/>
      <c r="J46" s="63"/>
      <c r="K46" s="63"/>
      <c r="L46" s="66" t="str">
        <f>IF(E11= "","",E11)</f>
        <v>Město Rtyně v Podkrkonoší</v>
      </c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5" t="s">
        <v>33</v>
      </c>
      <c r="AJ46" s="63"/>
      <c r="AK46" s="63"/>
      <c r="AL46" s="63"/>
      <c r="AM46" s="366" t="str">
        <f>IF(E17="","",E17)</f>
        <v>Ing. Lucie Pražáková</v>
      </c>
      <c r="AN46" s="366"/>
      <c r="AO46" s="366"/>
      <c r="AP46" s="366"/>
      <c r="AQ46" s="63"/>
      <c r="AR46" s="61"/>
      <c r="AS46" s="367" t="s">
        <v>52</v>
      </c>
      <c r="AT46" s="368"/>
      <c r="AU46" s="74"/>
      <c r="AV46" s="74"/>
      <c r="AW46" s="74"/>
      <c r="AX46" s="74"/>
      <c r="AY46" s="74"/>
      <c r="AZ46" s="74"/>
      <c r="BA46" s="74"/>
      <c r="BB46" s="74"/>
      <c r="BC46" s="74"/>
      <c r="BD46" s="75"/>
    </row>
    <row r="47" spans="2:56" s="1" customFormat="1" ht="15">
      <c r="B47" s="41"/>
      <c r="C47" s="65" t="s">
        <v>31</v>
      </c>
      <c r="D47" s="63"/>
      <c r="E47" s="63"/>
      <c r="F47" s="63"/>
      <c r="G47" s="63"/>
      <c r="H47" s="63"/>
      <c r="I47" s="63"/>
      <c r="J47" s="63"/>
      <c r="K47" s="63"/>
      <c r="L47" s="66" t="str">
        <f>IF(E14= "Vyplň údaj","",E14)</f>
        <v/>
      </c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1"/>
      <c r="AS47" s="369"/>
      <c r="AT47" s="370"/>
      <c r="AU47" s="76"/>
      <c r="AV47" s="76"/>
      <c r="AW47" s="76"/>
      <c r="AX47" s="76"/>
      <c r="AY47" s="76"/>
      <c r="AZ47" s="76"/>
      <c r="BA47" s="76"/>
      <c r="BB47" s="76"/>
      <c r="BC47" s="76"/>
      <c r="BD47" s="77"/>
    </row>
    <row r="48" spans="2:56" s="1" customFormat="1" ht="10.9" customHeight="1">
      <c r="B48" s="41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1"/>
      <c r="AS48" s="371"/>
      <c r="AT48" s="372"/>
      <c r="AU48" s="42"/>
      <c r="AV48" s="42"/>
      <c r="AW48" s="42"/>
      <c r="AX48" s="42"/>
      <c r="AY48" s="42"/>
      <c r="AZ48" s="42"/>
      <c r="BA48" s="42"/>
      <c r="BB48" s="42"/>
      <c r="BC48" s="42"/>
      <c r="BD48" s="78"/>
    </row>
    <row r="49" spans="1:91" s="1" customFormat="1" ht="29.25" customHeight="1">
      <c r="B49" s="41"/>
      <c r="C49" s="373" t="s">
        <v>53</v>
      </c>
      <c r="D49" s="374"/>
      <c r="E49" s="374"/>
      <c r="F49" s="374"/>
      <c r="G49" s="374"/>
      <c r="H49" s="79"/>
      <c r="I49" s="375" t="s">
        <v>54</v>
      </c>
      <c r="J49" s="374"/>
      <c r="K49" s="374"/>
      <c r="L49" s="374"/>
      <c r="M49" s="374"/>
      <c r="N49" s="374"/>
      <c r="O49" s="374"/>
      <c r="P49" s="374"/>
      <c r="Q49" s="374"/>
      <c r="R49" s="374"/>
      <c r="S49" s="374"/>
      <c r="T49" s="374"/>
      <c r="U49" s="374"/>
      <c r="V49" s="374"/>
      <c r="W49" s="374"/>
      <c r="X49" s="374"/>
      <c r="Y49" s="374"/>
      <c r="Z49" s="374"/>
      <c r="AA49" s="374"/>
      <c r="AB49" s="374"/>
      <c r="AC49" s="374"/>
      <c r="AD49" s="374"/>
      <c r="AE49" s="374"/>
      <c r="AF49" s="374"/>
      <c r="AG49" s="376" t="s">
        <v>55</v>
      </c>
      <c r="AH49" s="374"/>
      <c r="AI49" s="374"/>
      <c r="AJ49" s="374"/>
      <c r="AK49" s="374"/>
      <c r="AL49" s="374"/>
      <c r="AM49" s="374"/>
      <c r="AN49" s="375" t="s">
        <v>56</v>
      </c>
      <c r="AO49" s="374"/>
      <c r="AP49" s="374"/>
      <c r="AQ49" s="80" t="s">
        <v>57</v>
      </c>
      <c r="AR49" s="61"/>
      <c r="AS49" s="81" t="s">
        <v>58</v>
      </c>
      <c r="AT49" s="82" t="s">
        <v>59</v>
      </c>
      <c r="AU49" s="82" t="s">
        <v>60</v>
      </c>
      <c r="AV49" s="82" t="s">
        <v>61</v>
      </c>
      <c r="AW49" s="82" t="s">
        <v>62</v>
      </c>
      <c r="AX49" s="82" t="s">
        <v>63</v>
      </c>
      <c r="AY49" s="82" t="s">
        <v>64</v>
      </c>
      <c r="AZ49" s="82" t="s">
        <v>65</v>
      </c>
      <c r="BA49" s="82" t="s">
        <v>66</v>
      </c>
      <c r="BB49" s="82" t="s">
        <v>67</v>
      </c>
      <c r="BC49" s="82" t="s">
        <v>68</v>
      </c>
      <c r="BD49" s="83" t="s">
        <v>69</v>
      </c>
    </row>
    <row r="50" spans="1:91" s="1" customFormat="1" ht="10.9" customHeight="1">
      <c r="B50" s="41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1"/>
      <c r="AS50" s="84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6"/>
    </row>
    <row r="51" spans="1:91" s="4" customFormat="1" ht="32.450000000000003" customHeight="1">
      <c r="B51" s="68"/>
      <c r="C51" s="87" t="s">
        <v>70</v>
      </c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361">
        <f>ROUND(AG52,2)</f>
        <v>0</v>
      </c>
      <c r="AH51" s="361"/>
      <c r="AI51" s="361"/>
      <c r="AJ51" s="361"/>
      <c r="AK51" s="361"/>
      <c r="AL51" s="361"/>
      <c r="AM51" s="361"/>
      <c r="AN51" s="362">
        <f>SUM(AG51,AT51)</f>
        <v>0</v>
      </c>
      <c r="AO51" s="362"/>
      <c r="AP51" s="362"/>
      <c r="AQ51" s="89" t="s">
        <v>21</v>
      </c>
      <c r="AR51" s="71"/>
      <c r="AS51" s="90">
        <f>ROUND(AS52,2)</f>
        <v>0</v>
      </c>
      <c r="AT51" s="91">
        <f>ROUND(SUM(AV51:AW51),2)</f>
        <v>0</v>
      </c>
      <c r="AU51" s="92">
        <f>ROUND(AU52,5)</f>
        <v>0</v>
      </c>
      <c r="AV51" s="91">
        <f>ROUND(AZ51*L26,2)</f>
        <v>0</v>
      </c>
      <c r="AW51" s="91">
        <f>ROUND(BA51*L27,2)</f>
        <v>0</v>
      </c>
      <c r="AX51" s="91">
        <f>ROUND(BB51*L26,2)</f>
        <v>0</v>
      </c>
      <c r="AY51" s="91">
        <f>ROUND(BC51*L27,2)</f>
        <v>0</v>
      </c>
      <c r="AZ51" s="91">
        <f>ROUND(AZ52,2)</f>
        <v>0</v>
      </c>
      <c r="BA51" s="91">
        <f>ROUND(BA52,2)</f>
        <v>0</v>
      </c>
      <c r="BB51" s="91">
        <f>ROUND(BB52,2)</f>
        <v>0</v>
      </c>
      <c r="BC51" s="91">
        <f>ROUND(BC52,2)</f>
        <v>0</v>
      </c>
      <c r="BD51" s="93">
        <f>ROUND(BD52,2)</f>
        <v>0</v>
      </c>
      <c r="BS51" s="94" t="s">
        <v>71</v>
      </c>
      <c r="BT51" s="94" t="s">
        <v>72</v>
      </c>
      <c r="BU51" s="95" t="s">
        <v>73</v>
      </c>
      <c r="BV51" s="94" t="s">
        <v>74</v>
      </c>
      <c r="BW51" s="94" t="s">
        <v>7</v>
      </c>
      <c r="BX51" s="94" t="s">
        <v>75</v>
      </c>
      <c r="CL51" s="94" t="s">
        <v>21</v>
      </c>
    </row>
    <row r="52" spans="1:91" s="5" customFormat="1" ht="16.5" customHeight="1">
      <c r="A52" s="96" t="s">
        <v>76</v>
      </c>
      <c r="B52" s="97"/>
      <c r="C52" s="98"/>
      <c r="D52" s="360" t="s">
        <v>77</v>
      </c>
      <c r="E52" s="360"/>
      <c r="F52" s="360"/>
      <c r="G52" s="360"/>
      <c r="H52" s="360"/>
      <c r="I52" s="99"/>
      <c r="J52" s="360" t="s">
        <v>78</v>
      </c>
      <c r="K52" s="360"/>
      <c r="L52" s="360"/>
      <c r="M52" s="360"/>
      <c r="N52" s="360"/>
      <c r="O52" s="360"/>
      <c r="P52" s="360"/>
      <c r="Q52" s="360"/>
      <c r="R52" s="360"/>
      <c r="S52" s="360"/>
      <c r="T52" s="360"/>
      <c r="U52" s="360"/>
      <c r="V52" s="360"/>
      <c r="W52" s="360"/>
      <c r="X52" s="360"/>
      <c r="Y52" s="360"/>
      <c r="Z52" s="360"/>
      <c r="AA52" s="360"/>
      <c r="AB52" s="360"/>
      <c r="AC52" s="360"/>
      <c r="AD52" s="360"/>
      <c r="AE52" s="360"/>
      <c r="AF52" s="360"/>
      <c r="AG52" s="358">
        <f>'001 - Soupis prací'!J27</f>
        <v>0</v>
      </c>
      <c r="AH52" s="359"/>
      <c r="AI52" s="359"/>
      <c r="AJ52" s="359"/>
      <c r="AK52" s="359"/>
      <c r="AL52" s="359"/>
      <c r="AM52" s="359"/>
      <c r="AN52" s="358">
        <f>SUM(AG52,AT52)</f>
        <v>0</v>
      </c>
      <c r="AO52" s="359"/>
      <c r="AP52" s="359"/>
      <c r="AQ52" s="100" t="s">
        <v>79</v>
      </c>
      <c r="AR52" s="101"/>
      <c r="AS52" s="102">
        <v>0</v>
      </c>
      <c r="AT52" s="103">
        <f>ROUND(SUM(AV52:AW52),2)</f>
        <v>0</v>
      </c>
      <c r="AU52" s="104">
        <f>'001 - Soupis prací'!P85</f>
        <v>0</v>
      </c>
      <c r="AV52" s="103">
        <f>'001 - Soupis prací'!J30</f>
        <v>0</v>
      </c>
      <c r="AW52" s="103">
        <f>'001 - Soupis prací'!J31</f>
        <v>0</v>
      </c>
      <c r="AX52" s="103">
        <f>'001 - Soupis prací'!J32</f>
        <v>0</v>
      </c>
      <c r="AY52" s="103">
        <f>'001 - Soupis prací'!J33</f>
        <v>0</v>
      </c>
      <c r="AZ52" s="103">
        <f>'001 - Soupis prací'!F30</f>
        <v>0</v>
      </c>
      <c r="BA52" s="103">
        <f>'001 - Soupis prací'!F31</f>
        <v>0</v>
      </c>
      <c r="BB52" s="103">
        <f>'001 - Soupis prací'!F32</f>
        <v>0</v>
      </c>
      <c r="BC52" s="103">
        <f>'001 - Soupis prací'!F33</f>
        <v>0</v>
      </c>
      <c r="BD52" s="105">
        <f>'001 - Soupis prací'!F34</f>
        <v>0</v>
      </c>
      <c r="BT52" s="106" t="s">
        <v>80</v>
      </c>
      <c r="BV52" s="106" t="s">
        <v>74</v>
      </c>
      <c r="BW52" s="106" t="s">
        <v>81</v>
      </c>
      <c r="BX52" s="106" t="s">
        <v>7</v>
      </c>
      <c r="CL52" s="106" t="s">
        <v>21</v>
      </c>
      <c r="CM52" s="106" t="s">
        <v>80</v>
      </c>
    </row>
    <row r="53" spans="1:91" s="1" customFormat="1" ht="30" customHeight="1">
      <c r="B53" s="41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1"/>
    </row>
    <row r="54" spans="1:91" s="1" customFormat="1" ht="6.95" customHeight="1">
      <c r="B54" s="56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61"/>
    </row>
  </sheetData>
  <sheetProtection algorithmName="SHA-512" hashValue="NWi0FZwHYve3mLqiVVlzgHbcWasroaOX+dydADtXxj2Iq4doFs7BeFemn3/5AdYyUNLAbCIMeU4TyRg8Rl3lag==" saltValue="YIi9Y+qd86N1JvAwj4MeHC7c+/JJ/Q14w1r0vRysHmEKNxqaokA/eOZA4pdsIynkP7NVzw4Taff1KQpFHQErsw==" spinCount="100000" sheet="1" objects="1" scenarios="1" formatColumns="0" formatRows="0"/>
  <mergeCells count="41">
    <mergeCell ref="L30:O30"/>
    <mergeCell ref="D52:H52"/>
    <mergeCell ref="J52:AF52"/>
    <mergeCell ref="AG51:AM51"/>
    <mergeCell ref="AN51:AP51"/>
    <mergeCell ref="L42:AO42"/>
    <mergeCell ref="AM44:AN44"/>
    <mergeCell ref="AM46:AP46"/>
    <mergeCell ref="C49:G49"/>
    <mergeCell ref="I49:AF49"/>
    <mergeCell ref="AG49:AM49"/>
    <mergeCell ref="AN49:AP49"/>
    <mergeCell ref="AK32:AO32"/>
    <mergeCell ref="W28:AE28"/>
    <mergeCell ref="AK28:AO28"/>
    <mergeCell ref="AR2:BE2"/>
    <mergeCell ref="AN52:AP52"/>
    <mergeCell ref="AG52:AM52"/>
    <mergeCell ref="AS46:AT48"/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30:AE30"/>
    <mergeCell ref="AK30:AO30"/>
    <mergeCell ref="X32:AB32"/>
    <mergeCell ref="W27:AE27"/>
    <mergeCell ref="AK27:AO27"/>
    <mergeCell ref="L28:O28"/>
    <mergeCell ref="L29:O29"/>
    <mergeCell ref="W29:AE29"/>
    <mergeCell ref="AK29:AO29"/>
  </mergeCells>
  <hyperlinks>
    <hyperlink ref="K1:S1" location="C2" display="1) Rekapitulace stavby"/>
    <hyperlink ref="W1:AI1" location="C51" display="2) Rekapitulace objektů stavby a soupisů prací"/>
    <hyperlink ref="A52" location="'001 - Soupis prací'!C2" display="/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61"/>
  <sheetViews>
    <sheetView showGridLines="0" tabSelected="1" workbookViewId="0">
      <pane ySplit="1" topLeftCell="A188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7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08"/>
      <c r="C1" s="108"/>
      <c r="D1" s="109" t="s">
        <v>1</v>
      </c>
      <c r="E1" s="108"/>
      <c r="F1" s="110" t="s">
        <v>82</v>
      </c>
      <c r="G1" s="381" t="s">
        <v>83</v>
      </c>
      <c r="H1" s="381"/>
      <c r="I1" s="111"/>
      <c r="J1" s="110" t="s">
        <v>84</v>
      </c>
      <c r="K1" s="109" t="s">
        <v>85</v>
      </c>
      <c r="L1" s="110" t="s">
        <v>86</v>
      </c>
      <c r="M1" s="110"/>
      <c r="N1" s="110"/>
      <c r="O1" s="110"/>
      <c r="P1" s="110"/>
      <c r="Q1" s="110"/>
      <c r="R1" s="110"/>
      <c r="S1" s="110"/>
      <c r="T1" s="110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AT2" s="24" t="s">
        <v>81</v>
      </c>
      <c r="AZ2" s="112" t="s">
        <v>87</v>
      </c>
      <c r="BA2" s="112" t="s">
        <v>21</v>
      </c>
      <c r="BB2" s="112" t="s">
        <v>21</v>
      </c>
      <c r="BC2" s="112" t="s">
        <v>88</v>
      </c>
      <c r="BD2" s="112" t="s">
        <v>89</v>
      </c>
    </row>
    <row r="3" spans="1:70" ht="6.95" customHeight="1">
      <c r="B3" s="25"/>
      <c r="C3" s="26"/>
      <c r="D3" s="26"/>
      <c r="E3" s="26"/>
      <c r="F3" s="26"/>
      <c r="G3" s="26"/>
      <c r="H3" s="26"/>
      <c r="I3" s="113"/>
      <c r="J3" s="26"/>
      <c r="K3" s="27"/>
      <c r="AT3" s="24" t="s">
        <v>80</v>
      </c>
      <c r="AZ3" s="112" t="s">
        <v>90</v>
      </c>
      <c r="BA3" s="112" t="s">
        <v>21</v>
      </c>
      <c r="BB3" s="112" t="s">
        <v>21</v>
      </c>
      <c r="BC3" s="112" t="s">
        <v>91</v>
      </c>
      <c r="BD3" s="112" t="s">
        <v>89</v>
      </c>
    </row>
    <row r="4" spans="1:70" ht="36.950000000000003" customHeight="1">
      <c r="B4" s="28"/>
      <c r="C4" s="29"/>
      <c r="D4" s="30" t="s">
        <v>92</v>
      </c>
      <c r="E4" s="29"/>
      <c r="F4" s="29"/>
      <c r="G4" s="29"/>
      <c r="H4" s="29"/>
      <c r="I4" s="114"/>
      <c r="J4" s="29"/>
      <c r="K4" s="31"/>
      <c r="M4" s="32" t="s">
        <v>12</v>
      </c>
      <c r="AT4" s="24" t="s">
        <v>6</v>
      </c>
      <c r="AZ4" s="112" t="s">
        <v>93</v>
      </c>
      <c r="BA4" s="112" t="s">
        <v>21</v>
      </c>
      <c r="BB4" s="112" t="s">
        <v>21</v>
      </c>
      <c r="BC4" s="112" t="s">
        <v>94</v>
      </c>
      <c r="BD4" s="112" t="s">
        <v>89</v>
      </c>
    </row>
    <row r="5" spans="1:70" ht="6.95" customHeight="1">
      <c r="B5" s="28"/>
      <c r="C5" s="29"/>
      <c r="D5" s="29"/>
      <c r="E5" s="29"/>
      <c r="F5" s="29"/>
      <c r="G5" s="29"/>
      <c r="H5" s="29"/>
      <c r="I5" s="114"/>
      <c r="J5" s="29"/>
      <c r="K5" s="31"/>
      <c r="AZ5" s="112" t="s">
        <v>95</v>
      </c>
      <c r="BA5" s="112" t="s">
        <v>21</v>
      </c>
      <c r="BB5" s="112" t="s">
        <v>21</v>
      </c>
      <c r="BC5" s="112" t="s">
        <v>96</v>
      </c>
      <c r="BD5" s="112" t="s">
        <v>89</v>
      </c>
    </row>
    <row r="6" spans="1:70" ht="15">
      <c r="B6" s="28"/>
      <c r="C6" s="29"/>
      <c r="D6" s="37" t="s">
        <v>18</v>
      </c>
      <c r="E6" s="29"/>
      <c r="F6" s="29"/>
      <c r="G6" s="29"/>
      <c r="H6" s="29"/>
      <c r="I6" s="114"/>
      <c r="J6" s="29"/>
      <c r="K6" s="31"/>
      <c r="AZ6" s="112" t="s">
        <v>97</v>
      </c>
      <c r="BA6" s="112" t="s">
        <v>21</v>
      </c>
      <c r="BB6" s="112" t="s">
        <v>21</v>
      </c>
      <c r="BC6" s="112" t="s">
        <v>98</v>
      </c>
      <c r="BD6" s="112" t="s">
        <v>89</v>
      </c>
    </row>
    <row r="7" spans="1:70" ht="16.5" customHeight="1">
      <c r="B7" s="28"/>
      <c r="C7" s="29"/>
      <c r="D7" s="29"/>
      <c r="E7" s="382" t="str">
        <f>'Rekapitulace stavby'!K6</f>
        <v>Zateplení objektu pro bydlení, ul. Bratří Koletů 243, Rtyně v Podkrkonoší</v>
      </c>
      <c r="F7" s="383"/>
      <c r="G7" s="383"/>
      <c r="H7" s="383"/>
      <c r="I7" s="114"/>
      <c r="J7" s="29"/>
      <c r="K7" s="31"/>
    </row>
    <row r="8" spans="1:70" s="1" customFormat="1" ht="15">
      <c r="B8" s="41"/>
      <c r="C8" s="42"/>
      <c r="D8" s="37" t="s">
        <v>99</v>
      </c>
      <c r="E8" s="42"/>
      <c r="F8" s="42"/>
      <c r="G8" s="42"/>
      <c r="H8" s="42"/>
      <c r="I8" s="115"/>
      <c r="J8" s="42"/>
      <c r="K8" s="45"/>
    </row>
    <row r="9" spans="1:70" s="1" customFormat="1" ht="36.950000000000003" customHeight="1">
      <c r="B9" s="41"/>
      <c r="C9" s="42"/>
      <c r="D9" s="42"/>
      <c r="E9" s="384" t="s">
        <v>100</v>
      </c>
      <c r="F9" s="385"/>
      <c r="G9" s="385"/>
      <c r="H9" s="385"/>
      <c r="I9" s="115"/>
      <c r="J9" s="42"/>
      <c r="K9" s="45"/>
    </row>
    <row r="10" spans="1:70" s="1" customFormat="1">
      <c r="B10" s="41"/>
      <c r="C10" s="42"/>
      <c r="D10" s="42"/>
      <c r="E10" s="42"/>
      <c r="F10" s="42"/>
      <c r="G10" s="42"/>
      <c r="H10" s="42"/>
      <c r="I10" s="115"/>
      <c r="J10" s="42"/>
      <c r="K10" s="45"/>
    </row>
    <row r="11" spans="1:70" s="1" customFormat="1" ht="14.45" customHeight="1">
      <c r="B11" s="41"/>
      <c r="C11" s="42"/>
      <c r="D11" s="37" t="s">
        <v>20</v>
      </c>
      <c r="E11" s="42"/>
      <c r="F11" s="35" t="s">
        <v>21</v>
      </c>
      <c r="G11" s="42"/>
      <c r="H11" s="42"/>
      <c r="I11" s="116" t="s">
        <v>22</v>
      </c>
      <c r="J11" s="35" t="s">
        <v>21</v>
      </c>
      <c r="K11" s="45"/>
    </row>
    <row r="12" spans="1:70" s="1" customFormat="1" ht="14.45" customHeight="1">
      <c r="B12" s="41"/>
      <c r="C12" s="42"/>
      <c r="D12" s="37" t="s">
        <v>23</v>
      </c>
      <c r="E12" s="42"/>
      <c r="F12" s="35" t="s">
        <v>24</v>
      </c>
      <c r="G12" s="42"/>
      <c r="H12" s="42"/>
      <c r="I12" s="116" t="s">
        <v>25</v>
      </c>
      <c r="J12" s="117" t="str">
        <f>'Rekapitulace stavby'!AN8</f>
        <v>24. 4. 2018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15"/>
      <c r="J13" s="42"/>
      <c r="K13" s="45"/>
    </row>
    <row r="14" spans="1:70" s="1" customFormat="1" ht="14.45" customHeight="1">
      <c r="B14" s="41"/>
      <c r="C14" s="42"/>
      <c r="D14" s="37" t="s">
        <v>27</v>
      </c>
      <c r="E14" s="42"/>
      <c r="F14" s="42"/>
      <c r="G14" s="42"/>
      <c r="H14" s="42"/>
      <c r="I14" s="116" t="s">
        <v>28</v>
      </c>
      <c r="J14" s="35" t="s">
        <v>21</v>
      </c>
      <c r="K14" s="45"/>
    </row>
    <row r="15" spans="1:70" s="1" customFormat="1" ht="18" customHeight="1">
      <c r="B15" s="41"/>
      <c r="C15" s="42"/>
      <c r="D15" s="42"/>
      <c r="E15" s="35" t="s">
        <v>29</v>
      </c>
      <c r="F15" s="42"/>
      <c r="G15" s="42"/>
      <c r="H15" s="42"/>
      <c r="I15" s="116" t="s">
        <v>30</v>
      </c>
      <c r="J15" s="35" t="s">
        <v>21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15"/>
      <c r="J16" s="42"/>
      <c r="K16" s="45"/>
    </row>
    <row r="17" spans="2:11" s="1" customFormat="1" ht="14.45" customHeight="1">
      <c r="B17" s="41"/>
      <c r="C17" s="42"/>
      <c r="D17" s="37" t="s">
        <v>31</v>
      </c>
      <c r="E17" s="42"/>
      <c r="F17" s="42"/>
      <c r="G17" s="42"/>
      <c r="H17" s="42"/>
      <c r="I17" s="116" t="s">
        <v>28</v>
      </c>
      <c r="J17" s="35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5" t="str">
        <f>IF('Rekapitulace stavby'!E14="Vyplň údaj","",IF('Rekapitulace stavby'!E14="","",'Rekapitulace stavby'!E14))</f>
        <v/>
      </c>
      <c r="F18" s="42"/>
      <c r="G18" s="42"/>
      <c r="H18" s="42"/>
      <c r="I18" s="116" t="s">
        <v>30</v>
      </c>
      <c r="J18" s="35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15"/>
      <c r="J19" s="42"/>
      <c r="K19" s="45"/>
    </row>
    <row r="20" spans="2:11" s="1" customFormat="1" ht="14.45" customHeight="1">
      <c r="B20" s="41"/>
      <c r="C20" s="42"/>
      <c r="D20" s="37" t="s">
        <v>33</v>
      </c>
      <c r="E20" s="42"/>
      <c r="F20" s="42"/>
      <c r="G20" s="42"/>
      <c r="H20" s="42"/>
      <c r="I20" s="116" t="s">
        <v>28</v>
      </c>
      <c r="J20" s="35" t="s">
        <v>21</v>
      </c>
      <c r="K20" s="45"/>
    </row>
    <row r="21" spans="2:11" s="1" customFormat="1" ht="18" customHeight="1">
      <c r="B21" s="41"/>
      <c r="C21" s="42"/>
      <c r="D21" s="42"/>
      <c r="E21" s="35" t="s">
        <v>34</v>
      </c>
      <c r="F21" s="42"/>
      <c r="G21" s="42"/>
      <c r="H21" s="42"/>
      <c r="I21" s="116" t="s">
        <v>30</v>
      </c>
      <c r="J21" s="35" t="s">
        <v>21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15"/>
      <c r="J22" s="42"/>
      <c r="K22" s="45"/>
    </row>
    <row r="23" spans="2:11" s="1" customFormat="1" ht="14.45" customHeight="1">
      <c r="B23" s="41"/>
      <c r="C23" s="42"/>
      <c r="D23" s="37" t="s">
        <v>36</v>
      </c>
      <c r="E23" s="42"/>
      <c r="F23" s="42"/>
      <c r="G23" s="42"/>
      <c r="H23" s="42"/>
      <c r="I23" s="115"/>
      <c r="J23" s="42"/>
      <c r="K23" s="45"/>
    </row>
    <row r="24" spans="2:11" s="6" customFormat="1" ht="16.5" customHeight="1">
      <c r="B24" s="118"/>
      <c r="C24" s="119"/>
      <c r="D24" s="119"/>
      <c r="E24" s="349" t="s">
        <v>21</v>
      </c>
      <c r="F24" s="349"/>
      <c r="G24" s="349"/>
      <c r="H24" s="349"/>
      <c r="I24" s="120"/>
      <c r="J24" s="119"/>
      <c r="K24" s="121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15"/>
      <c r="J25" s="42"/>
      <c r="K25" s="45"/>
    </row>
    <row r="26" spans="2:11" s="1" customFormat="1" ht="6.95" customHeight="1">
      <c r="B26" s="41"/>
      <c r="C26" s="42"/>
      <c r="D26" s="85"/>
      <c r="E26" s="85"/>
      <c r="F26" s="85"/>
      <c r="G26" s="85"/>
      <c r="H26" s="85"/>
      <c r="I26" s="122"/>
      <c r="J26" s="85"/>
      <c r="K26" s="123"/>
    </row>
    <row r="27" spans="2:11" s="1" customFormat="1" ht="25.35" customHeight="1">
      <c r="B27" s="41"/>
      <c r="C27" s="42"/>
      <c r="D27" s="124" t="s">
        <v>38</v>
      </c>
      <c r="E27" s="42"/>
      <c r="F27" s="42"/>
      <c r="G27" s="42"/>
      <c r="H27" s="42"/>
      <c r="I27" s="115"/>
      <c r="J27" s="125">
        <f>ROUND(J85,2)</f>
        <v>0</v>
      </c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22"/>
      <c r="J28" s="85"/>
      <c r="K28" s="123"/>
    </row>
    <row r="29" spans="2:11" s="1" customFormat="1" ht="14.45" customHeight="1">
      <c r="B29" s="41"/>
      <c r="C29" s="42"/>
      <c r="D29" s="42"/>
      <c r="E29" s="42"/>
      <c r="F29" s="46" t="s">
        <v>40</v>
      </c>
      <c r="G29" s="42"/>
      <c r="H29" s="42"/>
      <c r="I29" s="126" t="s">
        <v>39</v>
      </c>
      <c r="J29" s="46" t="s">
        <v>41</v>
      </c>
      <c r="K29" s="45"/>
    </row>
    <row r="30" spans="2:11" s="1" customFormat="1" ht="14.45" customHeight="1">
      <c r="B30" s="41"/>
      <c r="C30" s="42"/>
      <c r="D30" s="49" t="s">
        <v>42</v>
      </c>
      <c r="E30" s="49" t="s">
        <v>43</v>
      </c>
      <c r="F30" s="127">
        <f>ROUND(SUM(BE85:BE260), 2)</f>
        <v>0</v>
      </c>
      <c r="G30" s="42"/>
      <c r="H30" s="42"/>
      <c r="I30" s="128">
        <v>0.21</v>
      </c>
      <c r="J30" s="127">
        <f>ROUND(ROUND((SUM(BE85:BE260)),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44</v>
      </c>
      <c r="F31" s="127">
        <f>ROUND(SUM(BF85:BF260), 2)</f>
        <v>0</v>
      </c>
      <c r="G31" s="42"/>
      <c r="H31" s="42"/>
      <c r="I31" s="128">
        <v>0.15</v>
      </c>
      <c r="J31" s="127">
        <f>ROUND(ROUND((SUM(BF85:BF260)),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45</v>
      </c>
      <c r="F32" s="127">
        <f>ROUND(SUM(BG85:BG260), 2)</f>
        <v>0</v>
      </c>
      <c r="G32" s="42"/>
      <c r="H32" s="42"/>
      <c r="I32" s="128">
        <v>0.21</v>
      </c>
      <c r="J32" s="127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46</v>
      </c>
      <c r="F33" s="127">
        <f>ROUND(SUM(BH85:BH260), 2)</f>
        <v>0</v>
      </c>
      <c r="G33" s="42"/>
      <c r="H33" s="42"/>
      <c r="I33" s="128">
        <v>0.15</v>
      </c>
      <c r="J33" s="127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47</v>
      </c>
      <c r="F34" s="127">
        <f>ROUND(SUM(BI85:BI260), 2)</f>
        <v>0</v>
      </c>
      <c r="G34" s="42"/>
      <c r="H34" s="42"/>
      <c r="I34" s="128">
        <v>0</v>
      </c>
      <c r="J34" s="127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15"/>
      <c r="J35" s="42"/>
      <c r="K35" s="45"/>
    </row>
    <row r="36" spans="2:11" s="1" customFormat="1" ht="25.35" customHeight="1">
      <c r="B36" s="41"/>
      <c r="C36" s="129"/>
      <c r="D36" s="130" t="s">
        <v>48</v>
      </c>
      <c r="E36" s="79"/>
      <c r="F36" s="79"/>
      <c r="G36" s="131" t="s">
        <v>49</v>
      </c>
      <c r="H36" s="132" t="s">
        <v>50</v>
      </c>
      <c r="I36" s="133"/>
      <c r="J36" s="134">
        <f>SUM(J27:J34)</f>
        <v>0</v>
      </c>
      <c r="K36" s="135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36"/>
      <c r="J37" s="57"/>
      <c r="K37" s="58"/>
    </row>
    <row r="41" spans="2:11" s="1" customFormat="1" ht="6.95" customHeight="1">
      <c r="B41" s="137"/>
      <c r="C41" s="138"/>
      <c r="D41" s="138"/>
      <c r="E41" s="138"/>
      <c r="F41" s="138"/>
      <c r="G41" s="138"/>
      <c r="H41" s="138"/>
      <c r="I41" s="139"/>
      <c r="J41" s="138"/>
      <c r="K41" s="140"/>
    </row>
    <row r="42" spans="2:11" s="1" customFormat="1" ht="36.950000000000003" customHeight="1">
      <c r="B42" s="41"/>
      <c r="C42" s="30" t="s">
        <v>101</v>
      </c>
      <c r="D42" s="42"/>
      <c r="E42" s="42"/>
      <c r="F42" s="42"/>
      <c r="G42" s="42"/>
      <c r="H42" s="42"/>
      <c r="I42" s="115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15"/>
      <c r="J43" s="42"/>
      <c r="K43" s="45"/>
    </row>
    <row r="44" spans="2:11" s="1" customFormat="1" ht="14.45" customHeight="1">
      <c r="B44" s="41"/>
      <c r="C44" s="37" t="s">
        <v>18</v>
      </c>
      <c r="D44" s="42"/>
      <c r="E44" s="42"/>
      <c r="F44" s="42"/>
      <c r="G44" s="42"/>
      <c r="H44" s="42"/>
      <c r="I44" s="115"/>
      <c r="J44" s="42"/>
      <c r="K44" s="45"/>
    </row>
    <row r="45" spans="2:11" s="1" customFormat="1" ht="16.5" customHeight="1">
      <c r="B45" s="41"/>
      <c r="C45" s="42"/>
      <c r="D45" s="42"/>
      <c r="E45" s="382" t="str">
        <f>E7</f>
        <v>Zateplení objektu pro bydlení, ul. Bratří Koletů 243, Rtyně v Podkrkonoší</v>
      </c>
      <c r="F45" s="383"/>
      <c r="G45" s="383"/>
      <c r="H45" s="383"/>
      <c r="I45" s="115"/>
      <c r="J45" s="42"/>
      <c r="K45" s="45"/>
    </row>
    <row r="46" spans="2:11" s="1" customFormat="1" ht="14.45" customHeight="1">
      <c r="B46" s="41"/>
      <c r="C46" s="37" t="s">
        <v>99</v>
      </c>
      <c r="D46" s="42"/>
      <c r="E46" s="42"/>
      <c r="F46" s="42"/>
      <c r="G46" s="42"/>
      <c r="H46" s="42"/>
      <c r="I46" s="115"/>
      <c r="J46" s="42"/>
      <c r="K46" s="45"/>
    </row>
    <row r="47" spans="2:11" s="1" customFormat="1" ht="17.25" customHeight="1">
      <c r="B47" s="41"/>
      <c r="C47" s="42"/>
      <c r="D47" s="42"/>
      <c r="E47" s="384" t="str">
        <f>E9</f>
        <v>001 - Soupis prací</v>
      </c>
      <c r="F47" s="385"/>
      <c r="G47" s="385"/>
      <c r="H47" s="385"/>
      <c r="I47" s="115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15"/>
      <c r="J48" s="42"/>
      <c r="K48" s="45"/>
    </row>
    <row r="49" spans="2:47" s="1" customFormat="1" ht="18" customHeight="1">
      <c r="B49" s="41"/>
      <c r="C49" s="37" t="s">
        <v>23</v>
      </c>
      <c r="D49" s="42"/>
      <c r="E49" s="42"/>
      <c r="F49" s="35" t="str">
        <f>F12</f>
        <v>Rtyně v Podkrkonoší</v>
      </c>
      <c r="G49" s="42"/>
      <c r="H49" s="42"/>
      <c r="I49" s="116" t="s">
        <v>25</v>
      </c>
      <c r="J49" s="117" t="str">
        <f>IF(J12="","",J12)</f>
        <v>24. 4. 2018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15"/>
      <c r="J50" s="42"/>
      <c r="K50" s="45"/>
    </row>
    <row r="51" spans="2:47" s="1" customFormat="1" ht="15">
      <c r="B51" s="41"/>
      <c r="C51" s="37" t="s">
        <v>27</v>
      </c>
      <c r="D51" s="42"/>
      <c r="E51" s="42"/>
      <c r="F51" s="35" t="str">
        <f>E15</f>
        <v>Město Rtyně v Podkrkonoší</v>
      </c>
      <c r="G51" s="42"/>
      <c r="H51" s="42"/>
      <c r="I51" s="116" t="s">
        <v>33</v>
      </c>
      <c r="J51" s="349" t="str">
        <f>E21</f>
        <v>Ing. Lucie Pražáková</v>
      </c>
      <c r="K51" s="45"/>
    </row>
    <row r="52" spans="2:47" s="1" customFormat="1" ht="14.45" customHeight="1">
      <c r="B52" s="41"/>
      <c r="C52" s="37" t="s">
        <v>31</v>
      </c>
      <c r="D52" s="42"/>
      <c r="E52" s="42"/>
      <c r="F52" s="35" t="str">
        <f>IF(E18="","",E18)</f>
        <v/>
      </c>
      <c r="G52" s="42"/>
      <c r="H52" s="42"/>
      <c r="I52" s="115"/>
      <c r="J52" s="377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15"/>
      <c r="J53" s="42"/>
      <c r="K53" s="45"/>
    </row>
    <row r="54" spans="2:47" s="1" customFormat="1" ht="29.25" customHeight="1">
      <c r="B54" s="41"/>
      <c r="C54" s="141" t="s">
        <v>102</v>
      </c>
      <c r="D54" s="129"/>
      <c r="E54" s="129"/>
      <c r="F54" s="129"/>
      <c r="G54" s="129"/>
      <c r="H54" s="129"/>
      <c r="I54" s="142"/>
      <c r="J54" s="143" t="s">
        <v>103</v>
      </c>
      <c r="K54" s="144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15"/>
      <c r="J55" s="42"/>
      <c r="K55" s="45"/>
    </row>
    <row r="56" spans="2:47" s="1" customFormat="1" ht="29.25" customHeight="1">
      <c r="B56" s="41"/>
      <c r="C56" s="145" t="s">
        <v>104</v>
      </c>
      <c r="D56" s="42"/>
      <c r="E56" s="42"/>
      <c r="F56" s="42"/>
      <c r="G56" s="42"/>
      <c r="H56" s="42"/>
      <c r="I56" s="115"/>
      <c r="J56" s="125">
        <f>J85</f>
        <v>0</v>
      </c>
      <c r="K56" s="45"/>
      <c r="AU56" s="24" t="s">
        <v>105</v>
      </c>
    </row>
    <row r="57" spans="2:47" s="7" customFormat="1" ht="24.95" customHeight="1">
      <c r="B57" s="146"/>
      <c r="C57" s="147"/>
      <c r="D57" s="148" t="s">
        <v>106</v>
      </c>
      <c r="E57" s="149"/>
      <c r="F57" s="149"/>
      <c r="G57" s="149"/>
      <c r="H57" s="149"/>
      <c r="I57" s="150"/>
      <c r="J57" s="151">
        <f>J86</f>
        <v>0</v>
      </c>
      <c r="K57" s="152"/>
    </row>
    <row r="58" spans="2:47" s="8" customFormat="1" ht="19.899999999999999" customHeight="1">
      <c r="B58" s="153"/>
      <c r="C58" s="154"/>
      <c r="D58" s="155" t="s">
        <v>107</v>
      </c>
      <c r="E58" s="156"/>
      <c r="F58" s="156"/>
      <c r="G58" s="156"/>
      <c r="H58" s="156"/>
      <c r="I58" s="157"/>
      <c r="J58" s="158">
        <f>J87</f>
        <v>0</v>
      </c>
      <c r="K58" s="159"/>
    </row>
    <row r="59" spans="2:47" s="8" customFormat="1" ht="19.899999999999999" customHeight="1">
      <c r="B59" s="153"/>
      <c r="C59" s="154"/>
      <c r="D59" s="155" t="s">
        <v>108</v>
      </c>
      <c r="E59" s="156"/>
      <c r="F59" s="156"/>
      <c r="G59" s="156"/>
      <c r="H59" s="156"/>
      <c r="I59" s="157"/>
      <c r="J59" s="158">
        <f>J188</f>
        <v>0</v>
      </c>
      <c r="K59" s="159"/>
    </row>
    <row r="60" spans="2:47" s="8" customFormat="1" ht="19.899999999999999" customHeight="1">
      <c r="B60" s="153"/>
      <c r="C60" s="154"/>
      <c r="D60" s="155" t="s">
        <v>109</v>
      </c>
      <c r="E60" s="156"/>
      <c r="F60" s="156"/>
      <c r="G60" s="156"/>
      <c r="H60" s="156"/>
      <c r="I60" s="157"/>
      <c r="J60" s="158">
        <f>J218</f>
        <v>0</v>
      </c>
      <c r="K60" s="159"/>
    </row>
    <row r="61" spans="2:47" s="8" customFormat="1" ht="19.899999999999999" customHeight="1">
      <c r="B61" s="153"/>
      <c r="C61" s="154"/>
      <c r="D61" s="155" t="s">
        <v>110</v>
      </c>
      <c r="E61" s="156"/>
      <c r="F61" s="156"/>
      <c r="G61" s="156"/>
      <c r="H61" s="156"/>
      <c r="I61" s="157"/>
      <c r="J61" s="158">
        <f>J224</f>
        <v>0</v>
      </c>
      <c r="K61" s="159"/>
    </row>
    <row r="62" spans="2:47" s="7" customFormat="1" ht="24.95" customHeight="1">
      <c r="B62" s="146"/>
      <c r="C62" s="147"/>
      <c r="D62" s="148" t="s">
        <v>111</v>
      </c>
      <c r="E62" s="149"/>
      <c r="F62" s="149"/>
      <c r="G62" s="149"/>
      <c r="H62" s="149"/>
      <c r="I62" s="150"/>
      <c r="J62" s="151">
        <f>J226</f>
        <v>0</v>
      </c>
      <c r="K62" s="152"/>
    </row>
    <row r="63" spans="2:47" s="8" customFormat="1" ht="19.899999999999999" customHeight="1">
      <c r="B63" s="153"/>
      <c r="C63" s="154"/>
      <c r="D63" s="155" t="s">
        <v>112</v>
      </c>
      <c r="E63" s="156"/>
      <c r="F63" s="156"/>
      <c r="G63" s="156"/>
      <c r="H63" s="156"/>
      <c r="I63" s="157"/>
      <c r="J63" s="158">
        <f>J227</f>
        <v>0</v>
      </c>
      <c r="K63" s="159"/>
    </row>
    <row r="64" spans="2:47" s="8" customFormat="1" ht="19.899999999999999" customHeight="1">
      <c r="B64" s="153"/>
      <c r="C64" s="154"/>
      <c r="D64" s="155" t="s">
        <v>113</v>
      </c>
      <c r="E64" s="156"/>
      <c r="F64" s="156"/>
      <c r="G64" s="156"/>
      <c r="H64" s="156"/>
      <c r="I64" s="157"/>
      <c r="J64" s="158">
        <f>J247</f>
        <v>0</v>
      </c>
      <c r="K64" s="159"/>
    </row>
    <row r="65" spans="2:12" s="7" customFormat="1" ht="24.95" customHeight="1">
      <c r="B65" s="146"/>
      <c r="C65" s="147"/>
      <c r="D65" s="148" t="s">
        <v>114</v>
      </c>
      <c r="E65" s="149"/>
      <c r="F65" s="149"/>
      <c r="G65" s="149"/>
      <c r="H65" s="149"/>
      <c r="I65" s="150"/>
      <c r="J65" s="151">
        <f>J250</f>
        <v>0</v>
      </c>
      <c r="K65" s="152"/>
    </row>
    <row r="66" spans="2:12" s="1" customFormat="1" ht="21.75" customHeight="1">
      <c r="B66" s="41"/>
      <c r="C66" s="42"/>
      <c r="D66" s="42"/>
      <c r="E66" s="42"/>
      <c r="F66" s="42"/>
      <c r="G66" s="42"/>
      <c r="H66" s="42"/>
      <c r="I66" s="115"/>
      <c r="J66" s="42"/>
      <c r="K66" s="45"/>
    </row>
    <row r="67" spans="2:12" s="1" customFormat="1" ht="6.95" customHeight="1">
      <c r="B67" s="56"/>
      <c r="C67" s="57"/>
      <c r="D67" s="57"/>
      <c r="E67" s="57"/>
      <c r="F67" s="57"/>
      <c r="G67" s="57"/>
      <c r="H67" s="57"/>
      <c r="I67" s="136"/>
      <c r="J67" s="57"/>
      <c r="K67" s="58"/>
    </row>
    <row r="71" spans="2:12" s="1" customFormat="1" ht="6.95" customHeight="1">
      <c r="B71" s="59"/>
      <c r="C71" s="60"/>
      <c r="D71" s="60"/>
      <c r="E71" s="60"/>
      <c r="F71" s="60"/>
      <c r="G71" s="60"/>
      <c r="H71" s="60"/>
      <c r="I71" s="139"/>
      <c r="J71" s="60"/>
      <c r="K71" s="60"/>
      <c r="L71" s="61"/>
    </row>
    <row r="72" spans="2:12" s="1" customFormat="1" ht="36.950000000000003" customHeight="1">
      <c r="B72" s="41"/>
      <c r="C72" s="62" t="s">
        <v>115</v>
      </c>
      <c r="D72" s="63"/>
      <c r="E72" s="63"/>
      <c r="F72" s="63"/>
      <c r="G72" s="63"/>
      <c r="H72" s="63"/>
      <c r="I72" s="160"/>
      <c r="J72" s="63"/>
      <c r="K72" s="63"/>
      <c r="L72" s="61"/>
    </row>
    <row r="73" spans="2:12" s="1" customFormat="1" ht="6.95" customHeight="1">
      <c r="B73" s="41"/>
      <c r="C73" s="63"/>
      <c r="D73" s="63"/>
      <c r="E73" s="63"/>
      <c r="F73" s="63"/>
      <c r="G73" s="63"/>
      <c r="H73" s="63"/>
      <c r="I73" s="160"/>
      <c r="J73" s="63"/>
      <c r="K73" s="63"/>
      <c r="L73" s="61"/>
    </row>
    <row r="74" spans="2:12" s="1" customFormat="1" ht="14.45" customHeight="1">
      <c r="B74" s="41"/>
      <c r="C74" s="65" t="s">
        <v>18</v>
      </c>
      <c r="D74" s="63"/>
      <c r="E74" s="63"/>
      <c r="F74" s="63"/>
      <c r="G74" s="63"/>
      <c r="H74" s="63"/>
      <c r="I74" s="160"/>
      <c r="J74" s="63"/>
      <c r="K74" s="63"/>
      <c r="L74" s="61"/>
    </row>
    <row r="75" spans="2:12" s="1" customFormat="1" ht="16.5" customHeight="1">
      <c r="B75" s="41"/>
      <c r="C75" s="63"/>
      <c r="D75" s="63"/>
      <c r="E75" s="378" t="str">
        <f>E7</f>
        <v>Zateplení objektu pro bydlení, ul. Bratří Koletů 243, Rtyně v Podkrkonoší</v>
      </c>
      <c r="F75" s="379"/>
      <c r="G75" s="379"/>
      <c r="H75" s="379"/>
      <c r="I75" s="160"/>
      <c r="J75" s="63"/>
      <c r="K75" s="63"/>
      <c r="L75" s="61"/>
    </row>
    <row r="76" spans="2:12" s="1" customFormat="1" ht="14.45" customHeight="1">
      <c r="B76" s="41"/>
      <c r="C76" s="65" t="s">
        <v>99</v>
      </c>
      <c r="D76" s="63"/>
      <c r="E76" s="63"/>
      <c r="F76" s="63"/>
      <c r="G76" s="63"/>
      <c r="H76" s="63"/>
      <c r="I76" s="160"/>
      <c r="J76" s="63"/>
      <c r="K76" s="63"/>
      <c r="L76" s="61"/>
    </row>
    <row r="77" spans="2:12" s="1" customFormat="1" ht="17.25" customHeight="1">
      <c r="B77" s="41"/>
      <c r="C77" s="63"/>
      <c r="D77" s="63"/>
      <c r="E77" s="363" t="str">
        <f>E9</f>
        <v>001 - Soupis prací</v>
      </c>
      <c r="F77" s="380"/>
      <c r="G77" s="380"/>
      <c r="H77" s="380"/>
      <c r="I77" s="160"/>
      <c r="J77" s="63"/>
      <c r="K77" s="63"/>
      <c r="L77" s="61"/>
    </row>
    <row r="78" spans="2:12" s="1" customFormat="1" ht="6.95" customHeight="1">
      <c r="B78" s="41"/>
      <c r="C78" s="63"/>
      <c r="D78" s="63"/>
      <c r="E78" s="63"/>
      <c r="F78" s="63"/>
      <c r="G78" s="63"/>
      <c r="H78" s="63"/>
      <c r="I78" s="160"/>
      <c r="J78" s="63"/>
      <c r="K78" s="63"/>
      <c r="L78" s="61"/>
    </row>
    <row r="79" spans="2:12" s="1" customFormat="1" ht="18" customHeight="1">
      <c r="B79" s="41"/>
      <c r="C79" s="65" t="s">
        <v>23</v>
      </c>
      <c r="D79" s="63"/>
      <c r="E79" s="63"/>
      <c r="F79" s="161" t="str">
        <f>F12</f>
        <v>Rtyně v Podkrkonoší</v>
      </c>
      <c r="G79" s="63"/>
      <c r="H79" s="63"/>
      <c r="I79" s="162" t="s">
        <v>25</v>
      </c>
      <c r="J79" s="73" t="str">
        <f>IF(J12="","",J12)</f>
        <v>24. 4. 2018</v>
      </c>
      <c r="K79" s="63"/>
      <c r="L79" s="61"/>
    </row>
    <row r="80" spans="2:12" s="1" customFormat="1" ht="6.95" customHeight="1">
      <c r="B80" s="41"/>
      <c r="C80" s="63"/>
      <c r="D80" s="63"/>
      <c r="E80" s="63"/>
      <c r="F80" s="63"/>
      <c r="G80" s="63"/>
      <c r="H80" s="63"/>
      <c r="I80" s="160"/>
      <c r="J80" s="63"/>
      <c r="K80" s="63"/>
      <c r="L80" s="61"/>
    </row>
    <row r="81" spans="2:65" s="1" customFormat="1" ht="15">
      <c r="B81" s="41"/>
      <c r="C81" s="65" t="s">
        <v>27</v>
      </c>
      <c r="D81" s="63"/>
      <c r="E81" s="63"/>
      <c r="F81" s="161" t="str">
        <f>E15</f>
        <v>Město Rtyně v Podkrkonoší</v>
      </c>
      <c r="G81" s="63"/>
      <c r="H81" s="63"/>
      <c r="I81" s="162" t="s">
        <v>33</v>
      </c>
      <c r="J81" s="161" t="str">
        <f>E21</f>
        <v>Ing. Lucie Pražáková</v>
      </c>
      <c r="K81" s="63"/>
      <c r="L81" s="61"/>
    </row>
    <row r="82" spans="2:65" s="1" customFormat="1" ht="14.45" customHeight="1">
      <c r="B82" s="41"/>
      <c r="C82" s="65" t="s">
        <v>31</v>
      </c>
      <c r="D82" s="63"/>
      <c r="E82" s="63"/>
      <c r="F82" s="161" t="str">
        <f>IF(E18="","",E18)</f>
        <v/>
      </c>
      <c r="G82" s="63"/>
      <c r="H82" s="63"/>
      <c r="I82" s="160"/>
      <c r="J82" s="63"/>
      <c r="K82" s="63"/>
      <c r="L82" s="61"/>
    </row>
    <row r="83" spans="2:65" s="1" customFormat="1" ht="10.35" customHeight="1">
      <c r="B83" s="41"/>
      <c r="C83" s="63"/>
      <c r="D83" s="63"/>
      <c r="E83" s="63"/>
      <c r="F83" s="63"/>
      <c r="G83" s="63"/>
      <c r="H83" s="63"/>
      <c r="I83" s="160"/>
      <c r="J83" s="63"/>
      <c r="K83" s="63"/>
      <c r="L83" s="61"/>
    </row>
    <row r="84" spans="2:65" s="9" customFormat="1" ht="29.25" customHeight="1">
      <c r="B84" s="163"/>
      <c r="C84" s="164" t="s">
        <v>116</v>
      </c>
      <c r="D84" s="165" t="s">
        <v>57</v>
      </c>
      <c r="E84" s="165" t="s">
        <v>53</v>
      </c>
      <c r="F84" s="165" t="s">
        <v>117</v>
      </c>
      <c r="G84" s="165" t="s">
        <v>118</v>
      </c>
      <c r="H84" s="165" t="s">
        <v>119</v>
      </c>
      <c r="I84" s="166" t="s">
        <v>120</v>
      </c>
      <c r="J84" s="165" t="s">
        <v>103</v>
      </c>
      <c r="K84" s="167" t="s">
        <v>121</v>
      </c>
      <c r="L84" s="168"/>
      <c r="M84" s="81" t="s">
        <v>122</v>
      </c>
      <c r="N84" s="82" t="s">
        <v>42</v>
      </c>
      <c r="O84" s="82" t="s">
        <v>123</v>
      </c>
      <c r="P84" s="82" t="s">
        <v>124</v>
      </c>
      <c r="Q84" s="82" t="s">
        <v>125</v>
      </c>
      <c r="R84" s="82" t="s">
        <v>126</v>
      </c>
      <c r="S84" s="82" t="s">
        <v>127</v>
      </c>
      <c r="T84" s="83" t="s">
        <v>128</v>
      </c>
    </row>
    <row r="85" spans="2:65" s="1" customFormat="1" ht="29.25" customHeight="1">
      <c r="B85" s="41"/>
      <c r="C85" s="87" t="s">
        <v>104</v>
      </c>
      <c r="D85" s="63"/>
      <c r="E85" s="63"/>
      <c r="F85" s="63"/>
      <c r="G85" s="63"/>
      <c r="H85" s="63"/>
      <c r="I85" s="160"/>
      <c r="J85" s="169">
        <f>BK85</f>
        <v>0</v>
      </c>
      <c r="K85" s="63"/>
      <c r="L85" s="61"/>
      <c r="M85" s="84"/>
      <c r="N85" s="85"/>
      <c r="O85" s="85"/>
      <c r="P85" s="170">
        <f>P86+P226+P250</f>
        <v>0</v>
      </c>
      <c r="Q85" s="85"/>
      <c r="R85" s="170">
        <f>R86+R226+R250</f>
        <v>13.102845060000002</v>
      </c>
      <c r="S85" s="85"/>
      <c r="T85" s="171">
        <f>T86+T226+T250</f>
        <v>7.9317179999999992</v>
      </c>
      <c r="AT85" s="24" t="s">
        <v>71</v>
      </c>
      <c r="AU85" s="24" t="s">
        <v>105</v>
      </c>
      <c r="BK85" s="172">
        <f>BK86+BK226+BK250</f>
        <v>0</v>
      </c>
    </row>
    <row r="86" spans="2:65" s="10" customFormat="1" ht="37.35" customHeight="1">
      <c r="B86" s="173"/>
      <c r="C86" s="174"/>
      <c r="D86" s="175" t="s">
        <v>71</v>
      </c>
      <c r="E86" s="176" t="s">
        <v>129</v>
      </c>
      <c r="F86" s="176" t="s">
        <v>130</v>
      </c>
      <c r="G86" s="174"/>
      <c r="H86" s="174"/>
      <c r="I86" s="177"/>
      <c r="J86" s="178">
        <f>BK86</f>
        <v>0</v>
      </c>
      <c r="K86" s="174"/>
      <c r="L86" s="179"/>
      <c r="M86" s="180"/>
      <c r="N86" s="181"/>
      <c r="O86" s="181"/>
      <c r="P86" s="182">
        <f>P87+P188+P218+P224</f>
        <v>0</v>
      </c>
      <c r="Q86" s="181"/>
      <c r="R86" s="182">
        <f>R87+R188+R218+R224</f>
        <v>12.883875060000001</v>
      </c>
      <c r="S86" s="181"/>
      <c r="T86" s="183">
        <f>T87+T188+T218+T224</f>
        <v>7.8714819999999994</v>
      </c>
      <c r="AR86" s="184" t="s">
        <v>80</v>
      </c>
      <c r="AT86" s="185" t="s">
        <v>71</v>
      </c>
      <c r="AU86" s="185" t="s">
        <v>72</v>
      </c>
      <c r="AY86" s="184" t="s">
        <v>131</v>
      </c>
      <c r="BK86" s="186">
        <f>BK87+BK188+BK218+BK224</f>
        <v>0</v>
      </c>
    </row>
    <row r="87" spans="2:65" s="10" customFormat="1" ht="19.899999999999999" customHeight="1">
      <c r="B87" s="173"/>
      <c r="C87" s="174"/>
      <c r="D87" s="175" t="s">
        <v>71</v>
      </c>
      <c r="E87" s="187" t="s">
        <v>132</v>
      </c>
      <c r="F87" s="187" t="s">
        <v>133</v>
      </c>
      <c r="G87" s="174"/>
      <c r="H87" s="174"/>
      <c r="I87" s="177"/>
      <c r="J87" s="188">
        <f>BK87</f>
        <v>0</v>
      </c>
      <c r="K87" s="174"/>
      <c r="L87" s="179"/>
      <c r="M87" s="180"/>
      <c r="N87" s="181"/>
      <c r="O87" s="181"/>
      <c r="P87" s="182">
        <f>SUM(P88:P187)</f>
        <v>0</v>
      </c>
      <c r="Q87" s="181"/>
      <c r="R87" s="182">
        <f>SUM(R88:R187)</f>
        <v>12.883875060000001</v>
      </c>
      <c r="S87" s="181"/>
      <c r="T87" s="183">
        <f>SUM(T88:T187)</f>
        <v>0</v>
      </c>
      <c r="AR87" s="184" t="s">
        <v>80</v>
      </c>
      <c r="AT87" s="185" t="s">
        <v>71</v>
      </c>
      <c r="AU87" s="185" t="s">
        <v>80</v>
      </c>
      <c r="AY87" s="184" t="s">
        <v>131</v>
      </c>
      <c r="BK87" s="186">
        <f>SUM(BK88:BK187)</f>
        <v>0</v>
      </c>
    </row>
    <row r="88" spans="2:65" s="1" customFormat="1" ht="16.5" customHeight="1">
      <c r="B88" s="41"/>
      <c r="C88" s="189" t="s">
        <v>80</v>
      </c>
      <c r="D88" s="189" t="s">
        <v>134</v>
      </c>
      <c r="E88" s="190" t="s">
        <v>135</v>
      </c>
      <c r="F88" s="191" t="s">
        <v>136</v>
      </c>
      <c r="G88" s="192" t="s">
        <v>137</v>
      </c>
      <c r="H88" s="193">
        <v>31.28</v>
      </c>
      <c r="I88" s="194"/>
      <c r="J88" s="195">
        <f>ROUND(I88*H88,2)</f>
        <v>0</v>
      </c>
      <c r="K88" s="191" t="s">
        <v>138</v>
      </c>
      <c r="L88" s="61"/>
      <c r="M88" s="196" t="s">
        <v>21</v>
      </c>
      <c r="N88" s="197" t="s">
        <v>44</v>
      </c>
      <c r="O88" s="42"/>
      <c r="P88" s="198">
        <f>O88*H88</f>
        <v>0</v>
      </c>
      <c r="Q88" s="198">
        <v>3.0450000000000001E-2</v>
      </c>
      <c r="R88" s="198">
        <f>Q88*H88</f>
        <v>0.9524760000000001</v>
      </c>
      <c r="S88" s="198">
        <v>0</v>
      </c>
      <c r="T88" s="199">
        <f>S88*H88</f>
        <v>0</v>
      </c>
      <c r="AR88" s="24" t="s">
        <v>139</v>
      </c>
      <c r="AT88" s="24" t="s">
        <v>134</v>
      </c>
      <c r="AU88" s="24" t="s">
        <v>89</v>
      </c>
      <c r="AY88" s="24" t="s">
        <v>131</v>
      </c>
      <c r="BE88" s="200">
        <f>IF(N88="základní",J88,0)</f>
        <v>0</v>
      </c>
      <c r="BF88" s="200">
        <f>IF(N88="snížená",J88,0)</f>
        <v>0</v>
      </c>
      <c r="BG88" s="200">
        <f>IF(N88="zákl. přenesená",J88,0)</f>
        <v>0</v>
      </c>
      <c r="BH88" s="200">
        <f>IF(N88="sníž. přenesená",J88,0)</f>
        <v>0</v>
      </c>
      <c r="BI88" s="200">
        <f>IF(N88="nulová",J88,0)</f>
        <v>0</v>
      </c>
      <c r="BJ88" s="24" t="s">
        <v>89</v>
      </c>
      <c r="BK88" s="200">
        <f>ROUND(I88*H88,2)</f>
        <v>0</v>
      </c>
      <c r="BL88" s="24" t="s">
        <v>139</v>
      </c>
      <c r="BM88" s="24" t="s">
        <v>140</v>
      </c>
    </row>
    <row r="89" spans="2:65" s="11" customFormat="1">
      <c r="B89" s="201"/>
      <c r="C89" s="202"/>
      <c r="D89" s="203" t="s">
        <v>141</v>
      </c>
      <c r="E89" s="204" t="s">
        <v>21</v>
      </c>
      <c r="F89" s="205" t="s">
        <v>142</v>
      </c>
      <c r="G89" s="202"/>
      <c r="H89" s="206">
        <v>30.2</v>
      </c>
      <c r="I89" s="207"/>
      <c r="J89" s="202"/>
      <c r="K89" s="202"/>
      <c r="L89" s="208"/>
      <c r="M89" s="209"/>
      <c r="N89" s="210"/>
      <c r="O89" s="210"/>
      <c r="P89" s="210"/>
      <c r="Q89" s="210"/>
      <c r="R89" s="210"/>
      <c r="S89" s="210"/>
      <c r="T89" s="211"/>
      <c r="AT89" s="212" t="s">
        <v>141</v>
      </c>
      <c r="AU89" s="212" t="s">
        <v>89</v>
      </c>
      <c r="AV89" s="11" t="s">
        <v>89</v>
      </c>
      <c r="AW89" s="11" t="s">
        <v>35</v>
      </c>
      <c r="AX89" s="11" t="s">
        <v>72</v>
      </c>
      <c r="AY89" s="212" t="s">
        <v>131</v>
      </c>
    </row>
    <row r="90" spans="2:65" s="11" customFormat="1">
      <c r="B90" s="201"/>
      <c r="C90" s="202"/>
      <c r="D90" s="203" t="s">
        <v>141</v>
      </c>
      <c r="E90" s="204" t="s">
        <v>21</v>
      </c>
      <c r="F90" s="205" t="s">
        <v>143</v>
      </c>
      <c r="G90" s="202"/>
      <c r="H90" s="206">
        <v>1.08</v>
      </c>
      <c r="I90" s="207"/>
      <c r="J90" s="202"/>
      <c r="K90" s="202"/>
      <c r="L90" s="208"/>
      <c r="M90" s="209"/>
      <c r="N90" s="210"/>
      <c r="O90" s="210"/>
      <c r="P90" s="210"/>
      <c r="Q90" s="210"/>
      <c r="R90" s="210"/>
      <c r="S90" s="210"/>
      <c r="T90" s="211"/>
      <c r="AT90" s="212" t="s">
        <v>141</v>
      </c>
      <c r="AU90" s="212" t="s">
        <v>89</v>
      </c>
      <c r="AV90" s="11" t="s">
        <v>89</v>
      </c>
      <c r="AW90" s="11" t="s">
        <v>35</v>
      </c>
      <c r="AX90" s="11" t="s">
        <v>72</v>
      </c>
      <c r="AY90" s="212" t="s">
        <v>131</v>
      </c>
    </row>
    <row r="91" spans="2:65" s="12" customFormat="1">
      <c r="B91" s="213"/>
      <c r="C91" s="214"/>
      <c r="D91" s="203" t="s">
        <v>141</v>
      </c>
      <c r="E91" s="215" t="s">
        <v>21</v>
      </c>
      <c r="F91" s="216" t="s">
        <v>144</v>
      </c>
      <c r="G91" s="214"/>
      <c r="H91" s="217">
        <v>31.28</v>
      </c>
      <c r="I91" s="218"/>
      <c r="J91" s="214"/>
      <c r="K91" s="214"/>
      <c r="L91" s="219"/>
      <c r="M91" s="220"/>
      <c r="N91" s="221"/>
      <c r="O91" s="221"/>
      <c r="P91" s="221"/>
      <c r="Q91" s="221"/>
      <c r="R91" s="221"/>
      <c r="S91" s="221"/>
      <c r="T91" s="222"/>
      <c r="AT91" s="223" t="s">
        <v>141</v>
      </c>
      <c r="AU91" s="223" t="s">
        <v>89</v>
      </c>
      <c r="AV91" s="12" t="s">
        <v>139</v>
      </c>
      <c r="AW91" s="12" t="s">
        <v>35</v>
      </c>
      <c r="AX91" s="12" t="s">
        <v>80</v>
      </c>
      <c r="AY91" s="223" t="s">
        <v>131</v>
      </c>
    </row>
    <row r="92" spans="2:65" s="1" customFormat="1" ht="16.5" customHeight="1">
      <c r="B92" s="41"/>
      <c r="C92" s="189" t="s">
        <v>89</v>
      </c>
      <c r="D92" s="189" t="s">
        <v>134</v>
      </c>
      <c r="E92" s="190" t="s">
        <v>145</v>
      </c>
      <c r="F92" s="191" t="s">
        <v>146</v>
      </c>
      <c r="G92" s="192" t="s">
        <v>137</v>
      </c>
      <c r="H92" s="193">
        <v>392.93</v>
      </c>
      <c r="I92" s="194"/>
      <c r="J92" s="195">
        <f>ROUND(I92*H92,2)</f>
        <v>0</v>
      </c>
      <c r="K92" s="191" t="s">
        <v>138</v>
      </c>
      <c r="L92" s="61"/>
      <c r="M92" s="196" t="s">
        <v>21</v>
      </c>
      <c r="N92" s="197" t="s">
        <v>44</v>
      </c>
      <c r="O92" s="42"/>
      <c r="P92" s="198">
        <f>O92*H92</f>
        <v>0</v>
      </c>
      <c r="Q92" s="198">
        <v>2.5999999999999998E-4</v>
      </c>
      <c r="R92" s="198">
        <f>Q92*H92</f>
        <v>0.1021618</v>
      </c>
      <c r="S92" s="198">
        <v>0</v>
      </c>
      <c r="T92" s="199">
        <f>S92*H92</f>
        <v>0</v>
      </c>
      <c r="AR92" s="24" t="s">
        <v>139</v>
      </c>
      <c r="AT92" s="24" t="s">
        <v>134</v>
      </c>
      <c r="AU92" s="24" t="s">
        <v>89</v>
      </c>
      <c r="AY92" s="24" t="s">
        <v>131</v>
      </c>
      <c r="BE92" s="200">
        <f>IF(N92="základní",J92,0)</f>
        <v>0</v>
      </c>
      <c r="BF92" s="200">
        <f>IF(N92="snížená",J92,0)</f>
        <v>0</v>
      </c>
      <c r="BG92" s="200">
        <f>IF(N92="zákl. přenesená",J92,0)</f>
        <v>0</v>
      </c>
      <c r="BH92" s="200">
        <f>IF(N92="sníž. přenesená",J92,0)</f>
        <v>0</v>
      </c>
      <c r="BI92" s="200">
        <f>IF(N92="nulová",J92,0)</f>
        <v>0</v>
      </c>
      <c r="BJ92" s="24" t="s">
        <v>89</v>
      </c>
      <c r="BK92" s="200">
        <f>ROUND(I92*H92,2)</f>
        <v>0</v>
      </c>
      <c r="BL92" s="24" t="s">
        <v>139</v>
      </c>
      <c r="BM92" s="24" t="s">
        <v>147</v>
      </c>
    </row>
    <row r="93" spans="2:65" s="11" customFormat="1">
      <c r="B93" s="201"/>
      <c r="C93" s="202"/>
      <c r="D93" s="203" t="s">
        <v>141</v>
      </c>
      <c r="E93" s="204" t="s">
        <v>21</v>
      </c>
      <c r="F93" s="205" t="s">
        <v>148</v>
      </c>
      <c r="G93" s="202"/>
      <c r="H93" s="206">
        <v>361.65</v>
      </c>
      <c r="I93" s="207"/>
      <c r="J93" s="202"/>
      <c r="K93" s="202"/>
      <c r="L93" s="208"/>
      <c r="M93" s="209"/>
      <c r="N93" s="210"/>
      <c r="O93" s="210"/>
      <c r="P93" s="210"/>
      <c r="Q93" s="210"/>
      <c r="R93" s="210"/>
      <c r="S93" s="210"/>
      <c r="T93" s="211"/>
      <c r="AT93" s="212" t="s">
        <v>141</v>
      </c>
      <c r="AU93" s="212" t="s">
        <v>89</v>
      </c>
      <c r="AV93" s="11" t="s">
        <v>89</v>
      </c>
      <c r="AW93" s="11" t="s">
        <v>35</v>
      </c>
      <c r="AX93" s="11" t="s">
        <v>72</v>
      </c>
      <c r="AY93" s="212" t="s">
        <v>131</v>
      </c>
    </row>
    <row r="94" spans="2:65" s="11" customFormat="1">
      <c r="B94" s="201"/>
      <c r="C94" s="202"/>
      <c r="D94" s="203" t="s">
        <v>141</v>
      </c>
      <c r="E94" s="204" t="s">
        <v>21</v>
      </c>
      <c r="F94" s="205" t="s">
        <v>142</v>
      </c>
      <c r="G94" s="202"/>
      <c r="H94" s="206">
        <v>30.2</v>
      </c>
      <c r="I94" s="207"/>
      <c r="J94" s="202"/>
      <c r="K94" s="202"/>
      <c r="L94" s="208"/>
      <c r="M94" s="209"/>
      <c r="N94" s="210"/>
      <c r="O94" s="210"/>
      <c r="P94" s="210"/>
      <c r="Q94" s="210"/>
      <c r="R94" s="210"/>
      <c r="S94" s="210"/>
      <c r="T94" s="211"/>
      <c r="AT94" s="212" t="s">
        <v>141</v>
      </c>
      <c r="AU94" s="212" t="s">
        <v>89</v>
      </c>
      <c r="AV94" s="11" t="s">
        <v>89</v>
      </c>
      <c r="AW94" s="11" t="s">
        <v>35</v>
      </c>
      <c r="AX94" s="11" t="s">
        <v>72</v>
      </c>
      <c r="AY94" s="212" t="s">
        <v>131</v>
      </c>
    </row>
    <row r="95" spans="2:65" s="11" customFormat="1">
      <c r="B95" s="201"/>
      <c r="C95" s="202"/>
      <c r="D95" s="203" t="s">
        <v>141</v>
      </c>
      <c r="E95" s="204" t="s">
        <v>21</v>
      </c>
      <c r="F95" s="205" t="s">
        <v>143</v>
      </c>
      <c r="G95" s="202"/>
      <c r="H95" s="206">
        <v>1.08</v>
      </c>
      <c r="I95" s="207"/>
      <c r="J95" s="202"/>
      <c r="K95" s="202"/>
      <c r="L95" s="208"/>
      <c r="M95" s="209"/>
      <c r="N95" s="210"/>
      <c r="O95" s="210"/>
      <c r="P95" s="210"/>
      <c r="Q95" s="210"/>
      <c r="R95" s="210"/>
      <c r="S95" s="210"/>
      <c r="T95" s="211"/>
      <c r="AT95" s="212" t="s">
        <v>141</v>
      </c>
      <c r="AU95" s="212" t="s">
        <v>89</v>
      </c>
      <c r="AV95" s="11" t="s">
        <v>89</v>
      </c>
      <c r="AW95" s="11" t="s">
        <v>35</v>
      </c>
      <c r="AX95" s="11" t="s">
        <v>72</v>
      </c>
      <c r="AY95" s="212" t="s">
        <v>131</v>
      </c>
    </row>
    <row r="96" spans="2:65" s="12" customFormat="1">
      <c r="B96" s="213"/>
      <c r="C96" s="214"/>
      <c r="D96" s="203" t="s">
        <v>141</v>
      </c>
      <c r="E96" s="215" t="s">
        <v>21</v>
      </c>
      <c r="F96" s="216" t="s">
        <v>144</v>
      </c>
      <c r="G96" s="214"/>
      <c r="H96" s="217">
        <v>392.93</v>
      </c>
      <c r="I96" s="218"/>
      <c r="J96" s="214"/>
      <c r="K96" s="214"/>
      <c r="L96" s="219"/>
      <c r="M96" s="220"/>
      <c r="N96" s="221"/>
      <c r="O96" s="221"/>
      <c r="P96" s="221"/>
      <c r="Q96" s="221"/>
      <c r="R96" s="221"/>
      <c r="S96" s="221"/>
      <c r="T96" s="222"/>
      <c r="AT96" s="223" t="s">
        <v>141</v>
      </c>
      <c r="AU96" s="223" t="s">
        <v>89</v>
      </c>
      <c r="AV96" s="12" t="s">
        <v>139</v>
      </c>
      <c r="AW96" s="12" t="s">
        <v>35</v>
      </c>
      <c r="AX96" s="12" t="s">
        <v>80</v>
      </c>
      <c r="AY96" s="223" t="s">
        <v>131</v>
      </c>
    </row>
    <row r="97" spans="2:65" s="1" customFormat="1" ht="16.5" customHeight="1">
      <c r="B97" s="41"/>
      <c r="C97" s="189" t="s">
        <v>149</v>
      </c>
      <c r="D97" s="189" t="s">
        <v>134</v>
      </c>
      <c r="E97" s="190" t="s">
        <v>150</v>
      </c>
      <c r="F97" s="191" t="s">
        <v>151</v>
      </c>
      <c r="G97" s="192" t="s">
        <v>137</v>
      </c>
      <c r="H97" s="193">
        <v>72.33</v>
      </c>
      <c r="I97" s="194"/>
      <c r="J97" s="195">
        <f>ROUND(I97*H97,2)</f>
        <v>0</v>
      </c>
      <c r="K97" s="191" t="s">
        <v>138</v>
      </c>
      <c r="L97" s="61"/>
      <c r="M97" s="196" t="s">
        <v>21</v>
      </c>
      <c r="N97" s="197" t="s">
        <v>44</v>
      </c>
      <c r="O97" s="42"/>
      <c r="P97" s="198">
        <f>O97*H97</f>
        <v>0</v>
      </c>
      <c r="Q97" s="198">
        <v>2.0480000000000002E-2</v>
      </c>
      <c r="R97" s="198">
        <f>Q97*H97</f>
        <v>1.4813184000000001</v>
      </c>
      <c r="S97" s="198">
        <v>0</v>
      </c>
      <c r="T97" s="199">
        <f>S97*H97</f>
        <v>0</v>
      </c>
      <c r="AR97" s="24" t="s">
        <v>139</v>
      </c>
      <c r="AT97" s="24" t="s">
        <v>134</v>
      </c>
      <c r="AU97" s="24" t="s">
        <v>89</v>
      </c>
      <c r="AY97" s="24" t="s">
        <v>131</v>
      </c>
      <c r="BE97" s="200">
        <f>IF(N97="základní",J97,0)</f>
        <v>0</v>
      </c>
      <c r="BF97" s="200">
        <f>IF(N97="snížená",J97,0)</f>
        <v>0</v>
      </c>
      <c r="BG97" s="200">
        <f>IF(N97="zákl. přenesená",J97,0)</f>
        <v>0</v>
      </c>
      <c r="BH97" s="200">
        <f>IF(N97="sníž. přenesená",J97,0)</f>
        <v>0</v>
      </c>
      <c r="BI97" s="200">
        <f>IF(N97="nulová",J97,0)</f>
        <v>0</v>
      </c>
      <c r="BJ97" s="24" t="s">
        <v>89</v>
      </c>
      <c r="BK97" s="200">
        <f>ROUND(I97*H97,2)</f>
        <v>0</v>
      </c>
      <c r="BL97" s="24" t="s">
        <v>139</v>
      </c>
      <c r="BM97" s="24" t="s">
        <v>152</v>
      </c>
    </row>
    <row r="98" spans="2:65" s="13" customFormat="1">
      <c r="B98" s="224"/>
      <c r="C98" s="225"/>
      <c r="D98" s="203" t="s">
        <v>141</v>
      </c>
      <c r="E98" s="226" t="s">
        <v>21</v>
      </c>
      <c r="F98" s="227" t="s">
        <v>153</v>
      </c>
      <c r="G98" s="225"/>
      <c r="H98" s="226" t="s">
        <v>21</v>
      </c>
      <c r="I98" s="228"/>
      <c r="J98" s="225"/>
      <c r="K98" s="225"/>
      <c r="L98" s="229"/>
      <c r="M98" s="230"/>
      <c r="N98" s="231"/>
      <c r="O98" s="231"/>
      <c r="P98" s="231"/>
      <c r="Q98" s="231"/>
      <c r="R98" s="231"/>
      <c r="S98" s="231"/>
      <c r="T98" s="232"/>
      <c r="AT98" s="233" t="s">
        <v>141</v>
      </c>
      <c r="AU98" s="233" t="s">
        <v>89</v>
      </c>
      <c r="AV98" s="13" t="s">
        <v>80</v>
      </c>
      <c r="AW98" s="13" t="s">
        <v>35</v>
      </c>
      <c r="AX98" s="13" t="s">
        <v>72</v>
      </c>
      <c r="AY98" s="233" t="s">
        <v>131</v>
      </c>
    </row>
    <row r="99" spans="2:65" s="11" customFormat="1">
      <c r="B99" s="201"/>
      <c r="C99" s="202"/>
      <c r="D99" s="203" t="s">
        <v>141</v>
      </c>
      <c r="E99" s="204" t="s">
        <v>21</v>
      </c>
      <c r="F99" s="205" t="s">
        <v>154</v>
      </c>
      <c r="G99" s="202"/>
      <c r="H99" s="206">
        <v>72.33</v>
      </c>
      <c r="I99" s="207"/>
      <c r="J99" s="202"/>
      <c r="K99" s="202"/>
      <c r="L99" s="208"/>
      <c r="M99" s="209"/>
      <c r="N99" s="210"/>
      <c r="O99" s="210"/>
      <c r="P99" s="210"/>
      <c r="Q99" s="210"/>
      <c r="R99" s="210"/>
      <c r="S99" s="210"/>
      <c r="T99" s="211"/>
      <c r="AT99" s="212" t="s">
        <v>141</v>
      </c>
      <c r="AU99" s="212" t="s">
        <v>89</v>
      </c>
      <c r="AV99" s="11" t="s">
        <v>89</v>
      </c>
      <c r="AW99" s="11" t="s">
        <v>35</v>
      </c>
      <c r="AX99" s="11" t="s">
        <v>80</v>
      </c>
      <c r="AY99" s="212" t="s">
        <v>131</v>
      </c>
    </row>
    <row r="100" spans="2:65" s="1" customFormat="1" ht="25.5" customHeight="1">
      <c r="B100" s="41"/>
      <c r="C100" s="189" t="s">
        <v>139</v>
      </c>
      <c r="D100" s="189" t="s">
        <v>134</v>
      </c>
      <c r="E100" s="190" t="s">
        <v>155</v>
      </c>
      <c r="F100" s="191" t="s">
        <v>156</v>
      </c>
      <c r="G100" s="192" t="s">
        <v>137</v>
      </c>
      <c r="H100" s="193">
        <v>28.577999999999999</v>
      </c>
      <c r="I100" s="194"/>
      <c r="J100" s="195">
        <f>ROUND(I100*H100,2)</f>
        <v>0</v>
      </c>
      <c r="K100" s="191" t="s">
        <v>138</v>
      </c>
      <c r="L100" s="61"/>
      <c r="M100" s="196" t="s">
        <v>21</v>
      </c>
      <c r="N100" s="197" t="s">
        <v>44</v>
      </c>
      <c r="O100" s="42"/>
      <c r="P100" s="198">
        <f>O100*H100</f>
        <v>0</v>
      </c>
      <c r="Q100" s="198">
        <v>8.3199999999999993E-3</v>
      </c>
      <c r="R100" s="198">
        <f>Q100*H100</f>
        <v>0.23776895999999997</v>
      </c>
      <c r="S100" s="198">
        <v>0</v>
      </c>
      <c r="T100" s="199">
        <f>S100*H100</f>
        <v>0</v>
      </c>
      <c r="AR100" s="24" t="s">
        <v>139</v>
      </c>
      <c r="AT100" s="24" t="s">
        <v>134</v>
      </c>
      <c r="AU100" s="24" t="s">
        <v>89</v>
      </c>
      <c r="AY100" s="24" t="s">
        <v>131</v>
      </c>
      <c r="BE100" s="200">
        <f>IF(N100="základní",J100,0)</f>
        <v>0</v>
      </c>
      <c r="BF100" s="200">
        <f>IF(N100="snížená",J100,0)</f>
        <v>0</v>
      </c>
      <c r="BG100" s="200">
        <f>IF(N100="zákl. přenesená",J100,0)</f>
        <v>0</v>
      </c>
      <c r="BH100" s="200">
        <f>IF(N100="sníž. přenesená",J100,0)</f>
        <v>0</v>
      </c>
      <c r="BI100" s="200">
        <f>IF(N100="nulová",J100,0)</f>
        <v>0</v>
      </c>
      <c r="BJ100" s="24" t="s">
        <v>89</v>
      </c>
      <c r="BK100" s="200">
        <f>ROUND(I100*H100,2)</f>
        <v>0</v>
      </c>
      <c r="BL100" s="24" t="s">
        <v>139</v>
      </c>
      <c r="BM100" s="24" t="s">
        <v>157</v>
      </c>
    </row>
    <row r="101" spans="2:65" s="13" customFormat="1">
      <c r="B101" s="224"/>
      <c r="C101" s="225"/>
      <c r="D101" s="203" t="s">
        <v>141</v>
      </c>
      <c r="E101" s="226" t="s">
        <v>21</v>
      </c>
      <c r="F101" s="227" t="s">
        <v>158</v>
      </c>
      <c r="G101" s="225"/>
      <c r="H101" s="226" t="s">
        <v>21</v>
      </c>
      <c r="I101" s="228"/>
      <c r="J101" s="225"/>
      <c r="K101" s="225"/>
      <c r="L101" s="229"/>
      <c r="M101" s="230"/>
      <c r="N101" s="231"/>
      <c r="O101" s="231"/>
      <c r="P101" s="231"/>
      <c r="Q101" s="231"/>
      <c r="R101" s="231"/>
      <c r="S101" s="231"/>
      <c r="T101" s="232"/>
      <c r="AT101" s="233" t="s">
        <v>141</v>
      </c>
      <c r="AU101" s="233" t="s">
        <v>89</v>
      </c>
      <c r="AV101" s="13" t="s">
        <v>80</v>
      </c>
      <c r="AW101" s="13" t="s">
        <v>35</v>
      </c>
      <c r="AX101" s="13" t="s">
        <v>72</v>
      </c>
      <c r="AY101" s="233" t="s">
        <v>131</v>
      </c>
    </row>
    <row r="102" spans="2:65" s="11" customFormat="1">
      <c r="B102" s="201"/>
      <c r="C102" s="202"/>
      <c r="D102" s="203" t="s">
        <v>141</v>
      </c>
      <c r="E102" s="204" t="s">
        <v>21</v>
      </c>
      <c r="F102" s="205" t="s">
        <v>159</v>
      </c>
      <c r="G102" s="202"/>
      <c r="H102" s="206">
        <v>6.125</v>
      </c>
      <c r="I102" s="207"/>
      <c r="J102" s="202"/>
      <c r="K102" s="202"/>
      <c r="L102" s="208"/>
      <c r="M102" s="209"/>
      <c r="N102" s="210"/>
      <c r="O102" s="210"/>
      <c r="P102" s="210"/>
      <c r="Q102" s="210"/>
      <c r="R102" s="210"/>
      <c r="S102" s="210"/>
      <c r="T102" s="211"/>
      <c r="AT102" s="212" t="s">
        <v>141</v>
      </c>
      <c r="AU102" s="212" t="s">
        <v>89</v>
      </c>
      <c r="AV102" s="11" t="s">
        <v>89</v>
      </c>
      <c r="AW102" s="11" t="s">
        <v>35</v>
      </c>
      <c r="AX102" s="11" t="s">
        <v>72</v>
      </c>
      <c r="AY102" s="212" t="s">
        <v>131</v>
      </c>
    </row>
    <row r="103" spans="2:65" s="11" customFormat="1">
      <c r="B103" s="201"/>
      <c r="C103" s="202"/>
      <c r="D103" s="203" t="s">
        <v>141</v>
      </c>
      <c r="E103" s="204" t="s">
        <v>21</v>
      </c>
      <c r="F103" s="205" t="s">
        <v>160</v>
      </c>
      <c r="G103" s="202"/>
      <c r="H103" s="206">
        <v>6.63</v>
      </c>
      <c r="I103" s="207"/>
      <c r="J103" s="202"/>
      <c r="K103" s="202"/>
      <c r="L103" s="208"/>
      <c r="M103" s="209"/>
      <c r="N103" s="210"/>
      <c r="O103" s="210"/>
      <c r="P103" s="210"/>
      <c r="Q103" s="210"/>
      <c r="R103" s="210"/>
      <c r="S103" s="210"/>
      <c r="T103" s="211"/>
      <c r="AT103" s="212" t="s">
        <v>141</v>
      </c>
      <c r="AU103" s="212" t="s">
        <v>89</v>
      </c>
      <c r="AV103" s="11" t="s">
        <v>89</v>
      </c>
      <c r="AW103" s="11" t="s">
        <v>35</v>
      </c>
      <c r="AX103" s="11" t="s">
        <v>72</v>
      </c>
      <c r="AY103" s="212" t="s">
        <v>131</v>
      </c>
    </row>
    <row r="104" spans="2:65" s="11" customFormat="1">
      <c r="B104" s="201"/>
      <c r="C104" s="202"/>
      <c r="D104" s="203" t="s">
        <v>141</v>
      </c>
      <c r="E104" s="204" t="s">
        <v>21</v>
      </c>
      <c r="F104" s="205" t="s">
        <v>161</v>
      </c>
      <c r="G104" s="202"/>
      <c r="H104" s="206">
        <v>10.458</v>
      </c>
      <c r="I104" s="207"/>
      <c r="J104" s="202"/>
      <c r="K104" s="202"/>
      <c r="L104" s="208"/>
      <c r="M104" s="209"/>
      <c r="N104" s="210"/>
      <c r="O104" s="210"/>
      <c r="P104" s="210"/>
      <c r="Q104" s="210"/>
      <c r="R104" s="210"/>
      <c r="S104" s="210"/>
      <c r="T104" s="211"/>
      <c r="AT104" s="212" t="s">
        <v>141</v>
      </c>
      <c r="AU104" s="212" t="s">
        <v>89</v>
      </c>
      <c r="AV104" s="11" t="s">
        <v>89</v>
      </c>
      <c r="AW104" s="11" t="s">
        <v>35</v>
      </c>
      <c r="AX104" s="11" t="s">
        <v>72</v>
      </c>
      <c r="AY104" s="212" t="s">
        <v>131</v>
      </c>
    </row>
    <row r="105" spans="2:65" s="11" customFormat="1">
      <c r="B105" s="201"/>
      <c r="C105" s="202"/>
      <c r="D105" s="203" t="s">
        <v>141</v>
      </c>
      <c r="E105" s="204" t="s">
        <v>21</v>
      </c>
      <c r="F105" s="205" t="s">
        <v>162</v>
      </c>
      <c r="G105" s="202"/>
      <c r="H105" s="206">
        <v>-1.2649999999999999</v>
      </c>
      <c r="I105" s="207"/>
      <c r="J105" s="202"/>
      <c r="K105" s="202"/>
      <c r="L105" s="208"/>
      <c r="M105" s="209"/>
      <c r="N105" s="210"/>
      <c r="O105" s="210"/>
      <c r="P105" s="210"/>
      <c r="Q105" s="210"/>
      <c r="R105" s="210"/>
      <c r="S105" s="210"/>
      <c r="T105" s="211"/>
      <c r="AT105" s="212" t="s">
        <v>141</v>
      </c>
      <c r="AU105" s="212" t="s">
        <v>89</v>
      </c>
      <c r="AV105" s="11" t="s">
        <v>89</v>
      </c>
      <c r="AW105" s="11" t="s">
        <v>35</v>
      </c>
      <c r="AX105" s="11" t="s">
        <v>72</v>
      </c>
      <c r="AY105" s="212" t="s">
        <v>131</v>
      </c>
    </row>
    <row r="106" spans="2:65" s="11" customFormat="1">
      <c r="B106" s="201"/>
      <c r="C106" s="202"/>
      <c r="D106" s="203" t="s">
        <v>141</v>
      </c>
      <c r="E106" s="204" t="s">
        <v>21</v>
      </c>
      <c r="F106" s="205" t="s">
        <v>160</v>
      </c>
      <c r="G106" s="202"/>
      <c r="H106" s="206">
        <v>6.63</v>
      </c>
      <c r="I106" s="207"/>
      <c r="J106" s="202"/>
      <c r="K106" s="202"/>
      <c r="L106" s="208"/>
      <c r="M106" s="209"/>
      <c r="N106" s="210"/>
      <c r="O106" s="210"/>
      <c r="P106" s="210"/>
      <c r="Q106" s="210"/>
      <c r="R106" s="210"/>
      <c r="S106" s="210"/>
      <c r="T106" s="211"/>
      <c r="AT106" s="212" t="s">
        <v>141</v>
      </c>
      <c r="AU106" s="212" t="s">
        <v>89</v>
      </c>
      <c r="AV106" s="11" t="s">
        <v>89</v>
      </c>
      <c r="AW106" s="11" t="s">
        <v>35</v>
      </c>
      <c r="AX106" s="11" t="s">
        <v>72</v>
      </c>
      <c r="AY106" s="212" t="s">
        <v>131</v>
      </c>
    </row>
    <row r="107" spans="2:65" s="12" customFormat="1">
      <c r="B107" s="213"/>
      <c r="C107" s="214"/>
      <c r="D107" s="203" t="s">
        <v>141</v>
      </c>
      <c r="E107" s="215" t="s">
        <v>90</v>
      </c>
      <c r="F107" s="216" t="s">
        <v>144</v>
      </c>
      <c r="G107" s="214"/>
      <c r="H107" s="217">
        <v>28.577999999999999</v>
      </c>
      <c r="I107" s="218"/>
      <c r="J107" s="214"/>
      <c r="K107" s="214"/>
      <c r="L107" s="219"/>
      <c r="M107" s="220"/>
      <c r="N107" s="221"/>
      <c r="O107" s="221"/>
      <c r="P107" s="221"/>
      <c r="Q107" s="221"/>
      <c r="R107" s="221"/>
      <c r="S107" s="221"/>
      <c r="T107" s="222"/>
      <c r="AT107" s="223" t="s">
        <v>141</v>
      </c>
      <c r="AU107" s="223" t="s">
        <v>89</v>
      </c>
      <c r="AV107" s="12" t="s">
        <v>139</v>
      </c>
      <c r="AW107" s="12" t="s">
        <v>35</v>
      </c>
      <c r="AX107" s="12" t="s">
        <v>80</v>
      </c>
      <c r="AY107" s="223" t="s">
        <v>131</v>
      </c>
    </row>
    <row r="108" spans="2:65" s="1" customFormat="1" ht="16.5" customHeight="1">
      <c r="B108" s="41"/>
      <c r="C108" s="234" t="s">
        <v>163</v>
      </c>
      <c r="D108" s="234" t="s">
        <v>164</v>
      </c>
      <c r="E108" s="235" t="s">
        <v>165</v>
      </c>
      <c r="F108" s="236" t="s">
        <v>166</v>
      </c>
      <c r="G108" s="237" t="s">
        <v>137</v>
      </c>
      <c r="H108" s="238">
        <v>29.15</v>
      </c>
      <c r="I108" s="239"/>
      <c r="J108" s="240">
        <f>ROUND(I108*H108,2)</f>
        <v>0</v>
      </c>
      <c r="K108" s="236" t="s">
        <v>138</v>
      </c>
      <c r="L108" s="241"/>
      <c r="M108" s="242" t="s">
        <v>21</v>
      </c>
      <c r="N108" s="243" t="s">
        <v>44</v>
      </c>
      <c r="O108" s="42"/>
      <c r="P108" s="198">
        <f>O108*H108</f>
        <v>0</v>
      </c>
      <c r="Q108" s="198">
        <v>3.5000000000000001E-3</v>
      </c>
      <c r="R108" s="198">
        <f>Q108*H108</f>
        <v>0.10202499999999999</v>
      </c>
      <c r="S108" s="198">
        <v>0</v>
      </c>
      <c r="T108" s="199">
        <f>S108*H108</f>
        <v>0</v>
      </c>
      <c r="AR108" s="24" t="s">
        <v>167</v>
      </c>
      <c r="AT108" s="24" t="s">
        <v>164</v>
      </c>
      <c r="AU108" s="24" t="s">
        <v>89</v>
      </c>
      <c r="AY108" s="24" t="s">
        <v>131</v>
      </c>
      <c r="BE108" s="200">
        <f>IF(N108="základní",J108,0)</f>
        <v>0</v>
      </c>
      <c r="BF108" s="200">
        <f>IF(N108="snížená",J108,0)</f>
        <v>0</v>
      </c>
      <c r="BG108" s="200">
        <f>IF(N108="zákl. přenesená",J108,0)</f>
        <v>0</v>
      </c>
      <c r="BH108" s="200">
        <f>IF(N108="sníž. přenesená",J108,0)</f>
        <v>0</v>
      </c>
      <c r="BI108" s="200">
        <f>IF(N108="nulová",J108,0)</f>
        <v>0</v>
      </c>
      <c r="BJ108" s="24" t="s">
        <v>89</v>
      </c>
      <c r="BK108" s="200">
        <f>ROUND(I108*H108,2)</f>
        <v>0</v>
      </c>
      <c r="BL108" s="24" t="s">
        <v>139</v>
      </c>
      <c r="BM108" s="24" t="s">
        <v>168</v>
      </c>
    </row>
    <row r="109" spans="2:65" s="11" customFormat="1">
      <c r="B109" s="201"/>
      <c r="C109" s="202"/>
      <c r="D109" s="203" t="s">
        <v>141</v>
      </c>
      <c r="E109" s="204" t="s">
        <v>21</v>
      </c>
      <c r="F109" s="205" t="s">
        <v>169</v>
      </c>
      <c r="G109" s="202"/>
      <c r="H109" s="206">
        <v>29.15</v>
      </c>
      <c r="I109" s="207"/>
      <c r="J109" s="202"/>
      <c r="K109" s="202"/>
      <c r="L109" s="208"/>
      <c r="M109" s="209"/>
      <c r="N109" s="210"/>
      <c r="O109" s="210"/>
      <c r="P109" s="210"/>
      <c r="Q109" s="210"/>
      <c r="R109" s="210"/>
      <c r="S109" s="210"/>
      <c r="T109" s="211"/>
      <c r="AT109" s="212" t="s">
        <v>141</v>
      </c>
      <c r="AU109" s="212" t="s">
        <v>89</v>
      </c>
      <c r="AV109" s="11" t="s">
        <v>89</v>
      </c>
      <c r="AW109" s="11" t="s">
        <v>35</v>
      </c>
      <c r="AX109" s="11" t="s">
        <v>80</v>
      </c>
      <c r="AY109" s="212" t="s">
        <v>131</v>
      </c>
    </row>
    <row r="110" spans="2:65" s="1" customFormat="1" ht="25.5" customHeight="1">
      <c r="B110" s="41"/>
      <c r="C110" s="189" t="s">
        <v>132</v>
      </c>
      <c r="D110" s="189" t="s">
        <v>134</v>
      </c>
      <c r="E110" s="190" t="s">
        <v>170</v>
      </c>
      <c r="F110" s="191" t="s">
        <v>171</v>
      </c>
      <c r="G110" s="192" t="s">
        <v>137</v>
      </c>
      <c r="H110" s="193">
        <v>333.072</v>
      </c>
      <c r="I110" s="194"/>
      <c r="J110" s="195">
        <f>ROUND(I110*H110,2)</f>
        <v>0</v>
      </c>
      <c r="K110" s="191" t="s">
        <v>138</v>
      </c>
      <c r="L110" s="61"/>
      <c r="M110" s="196" t="s">
        <v>21</v>
      </c>
      <c r="N110" s="197" t="s">
        <v>44</v>
      </c>
      <c r="O110" s="42"/>
      <c r="P110" s="198">
        <f>O110*H110</f>
        <v>0</v>
      </c>
      <c r="Q110" s="198">
        <v>8.5000000000000006E-3</v>
      </c>
      <c r="R110" s="198">
        <f>Q110*H110</f>
        <v>2.8311120000000001</v>
      </c>
      <c r="S110" s="198">
        <v>0</v>
      </c>
      <c r="T110" s="199">
        <f>S110*H110</f>
        <v>0</v>
      </c>
      <c r="AR110" s="24" t="s">
        <v>139</v>
      </c>
      <c r="AT110" s="24" t="s">
        <v>134</v>
      </c>
      <c r="AU110" s="24" t="s">
        <v>89</v>
      </c>
      <c r="AY110" s="24" t="s">
        <v>131</v>
      </c>
      <c r="BE110" s="200">
        <f>IF(N110="základní",J110,0)</f>
        <v>0</v>
      </c>
      <c r="BF110" s="200">
        <f>IF(N110="snížená",J110,0)</f>
        <v>0</v>
      </c>
      <c r="BG110" s="200">
        <f>IF(N110="zákl. přenesená",J110,0)</f>
        <v>0</v>
      </c>
      <c r="BH110" s="200">
        <f>IF(N110="sníž. přenesená",J110,0)</f>
        <v>0</v>
      </c>
      <c r="BI110" s="200">
        <f>IF(N110="nulová",J110,0)</f>
        <v>0</v>
      </c>
      <c r="BJ110" s="24" t="s">
        <v>89</v>
      </c>
      <c r="BK110" s="200">
        <f>ROUND(I110*H110,2)</f>
        <v>0</v>
      </c>
      <c r="BL110" s="24" t="s">
        <v>139</v>
      </c>
      <c r="BM110" s="24" t="s">
        <v>172</v>
      </c>
    </row>
    <row r="111" spans="2:65" s="13" customFormat="1">
      <c r="B111" s="224"/>
      <c r="C111" s="225"/>
      <c r="D111" s="203" t="s">
        <v>141</v>
      </c>
      <c r="E111" s="226" t="s">
        <v>21</v>
      </c>
      <c r="F111" s="227" t="s">
        <v>173</v>
      </c>
      <c r="G111" s="225"/>
      <c r="H111" s="226" t="s">
        <v>21</v>
      </c>
      <c r="I111" s="228"/>
      <c r="J111" s="225"/>
      <c r="K111" s="225"/>
      <c r="L111" s="229"/>
      <c r="M111" s="230"/>
      <c r="N111" s="231"/>
      <c r="O111" s="231"/>
      <c r="P111" s="231"/>
      <c r="Q111" s="231"/>
      <c r="R111" s="231"/>
      <c r="S111" s="231"/>
      <c r="T111" s="232"/>
      <c r="AT111" s="233" t="s">
        <v>141</v>
      </c>
      <c r="AU111" s="233" t="s">
        <v>89</v>
      </c>
      <c r="AV111" s="13" t="s">
        <v>80</v>
      </c>
      <c r="AW111" s="13" t="s">
        <v>35</v>
      </c>
      <c r="AX111" s="13" t="s">
        <v>72</v>
      </c>
      <c r="AY111" s="233" t="s">
        <v>131</v>
      </c>
    </row>
    <row r="112" spans="2:65" s="11" customFormat="1">
      <c r="B112" s="201"/>
      <c r="C112" s="202"/>
      <c r="D112" s="203" t="s">
        <v>141</v>
      </c>
      <c r="E112" s="204" t="s">
        <v>21</v>
      </c>
      <c r="F112" s="205" t="s">
        <v>174</v>
      </c>
      <c r="G112" s="202"/>
      <c r="H112" s="206">
        <v>80.188999999999993</v>
      </c>
      <c r="I112" s="207"/>
      <c r="J112" s="202"/>
      <c r="K112" s="202"/>
      <c r="L112" s="208"/>
      <c r="M112" s="209"/>
      <c r="N112" s="210"/>
      <c r="O112" s="210"/>
      <c r="P112" s="210"/>
      <c r="Q112" s="210"/>
      <c r="R112" s="210"/>
      <c r="S112" s="210"/>
      <c r="T112" s="211"/>
      <c r="AT112" s="212" t="s">
        <v>141</v>
      </c>
      <c r="AU112" s="212" t="s">
        <v>89</v>
      </c>
      <c r="AV112" s="11" t="s">
        <v>89</v>
      </c>
      <c r="AW112" s="11" t="s">
        <v>35</v>
      </c>
      <c r="AX112" s="11" t="s">
        <v>72</v>
      </c>
      <c r="AY112" s="212" t="s">
        <v>131</v>
      </c>
    </row>
    <row r="113" spans="2:65" s="11" customFormat="1">
      <c r="B113" s="201"/>
      <c r="C113" s="202"/>
      <c r="D113" s="203" t="s">
        <v>141</v>
      </c>
      <c r="E113" s="204" t="s">
        <v>21</v>
      </c>
      <c r="F113" s="205" t="s">
        <v>175</v>
      </c>
      <c r="G113" s="202"/>
      <c r="H113" s="206">
        <v>-8.1750000000000007</v>
      </c>
      <c r="I113" s="207"/>
      <c r="J113" s="202"/>
      <c r="K113" s="202"/>
      <c r="L113" s="208"/>
      <c r="M113" s="209"/>
      <c r="N113" s="210"/>
      <c r="O113" s="210"/>
      <c r="P113" s="210"/>
      <c r="Q113" s="210"/>
      <c r="R113" s="210"/>
      <c r="S113" s="210"/>
      <c r="T113" s="211"/>
      <c r="AT113" s="212" t="s">
        <v>141</v>
      </c>
      <c r="AU113" s="212" t="s">
        <v>89</v>
      </c>
      <c r="AV113" s="11" t="s">
        <v>89</v>
      </c>
      <c r="AW113" s="11" t="s">
        <v>35</v>
      </c>
      <c r="AX113" s="11" t="s">
        <v>72</v>
      </c>
      <c r="AY113" s="212" t="s">
        <v>131</v>
      </c>
    </row>
    <row r="114" spans="2:65" s="13" customFormat="1">
      <c r="B114" s="224"/>
      <c r="C114" s="225"/>
      <c r="D114" s="203" t="s">
        <v>141</v>
      </c>
      <c r="E114" s="226" t="s">
        <v>21</v>
      </c>
      <c r="F114" s="227" t="s">
        <v>176</v>
      </c>
      <c r="G114" s="225"/>
      <c r="H114" s="226" t="s">
        <v>21</v>
      </c>
      <c r="I114" s="228"/>
      <c r="J114" s="225"/>
      <c r="K114" s="225"/>
      <c r="L114" s="229"/>
      <c r="M114" s="230"/>
      <c r="N114" s="231"/>
      <c r="O114" s="231"/>
      <c r="P114" s="231"/>
      <c r="Q114" s="231"/>
      <c r="R114" s="231"/>
      <c r="S114" s="231"/>
      <c r="T114" s="232"/>
      <c r="AT114" s="233" t="s">
        <v>141</v>
      </c>
      <c r="AU114" s="233" t="s">
        <v>89</v>
      </c>
      <c r="AV114" s="13" t="s">
        <v>80</v>
      </c>
      <c r="AW114" s="13" t="s">
        <v>35</v>
      </c>
      <c r="AX114" s="13" t="s">
        <v>72</v>
      </c>
      <c r="AY114" s="233" t="s">
        <v>131</v>
      </c>
    </row>
    <row r="115" spans="2:65" s="11" customFormat="1">
      <c r="B115" s="201"/>
      <c r="C115" s="202"/>
      <c r="D115" s="203" t="s">
        <v>141</v>
      </c>
      <c r="E115" s="204" t="s">
        <v>21</v>
      </c>
      <c r="F115" s="205" t="s">
        <v>177</v>
      </c>
      <c r="G115" s="202"/>
      <c r="H115" s="206">
        <v>73.515000000000001</v>
      </c>
      <c r="I115" s="207"/>
      <c r="J115" s="202"/>
      <c r="K115" s="202"/>
      <c r="L115" s="208"/>
      <c r="M115" s="209"/>
      <c r="N115" s="210"/>
      <c r="O115" s="210"/>
      <c r="P115" s="210"/>
      <c r="Q115" s="210"/>
      <c r="R115" s="210"/>
      <c r="S115" s="210"/>
      <c r="T115" s="211"/>
      <c r="AT115" s="212" t="s">
        <v>141</v>
      </c>
      <c r="AU115" s="212" t="s">
        <v>89</v>
      </c>
      <c r="AV115" s="11" t="s">
        <v>89</v>
      </c>
      <c r="AW115" s="11" t="s">
        <v>35</v>
      </c>
      <c r="AX115" s="11" t="s">
        <v>72</v>
      </c>
      <c r="AY115" s="212" t="s">
        <v>131</v>
      </c>
    </row>
    <row r="116" spans="2:65" s="11" customFormat="1">
      <c r="B116" s="201"/>
      <c r="C116" s="202"/>
      <c r="D116" s="203" t="s">
        <v>141</v>
      </c>
      <c r="E116" s="204" t="s">
        <v>21</v>
      </c>
      <c r="F116" s="205" t="s">
        <v>178</v>
      </c>
      <c r="G116" s="202"/>
      <c r="H116" s="206">
        <v>19.010000000000002</v>
      </c>
      <c r="I116" s="207"/>
      <c r="J116" s="202"/>
      <c r="K116" s="202"/>
      <c r="L116" s="208"/>
      <c r="M116" s="209"/>
      <c r="N116" s="210"/>
      <c r="O116" s="210"/>
      <c r="P116" s="210"/>
      <c r="Q116" s="210"/>
      <c r="R116" s="210"/>
      <c r="S116" s="210"/>
      <c r="T116" s="211"/>
      <c r="AT116" s="212" t="s">
        <v>141</v>
      </c>
      <c r="AU116" s="212" t="s">
        <v>89</v>
      </c>
      <c r="AV116" s="11" t="s">
        <v>89</v>
      </c>
      <c r="AW116" s="11" t="s">
        <v>35</v>
      </c>
      <c r="AX116" s="11" t="s">
        <v>72</v>
      </c>
      <c r="AY116" s="212" t="s">
        <v>131</v>
      </c>
    </row>
    <row r="117" spans="2:65" s="11" customFormat="1">
      <c r="B117" s="201"/>
      <c r="C117" s="202"/>
      <c r="D117" s="203" t="s">
        <v>141</v>
      </c>
      <c r="E117" s="204" t="s">
        <v>21</v>
      </c>
      <c r="F117" s="205" t="s">
        <v>179</v>
      </c>
      <c r="G117" s="202"/>
      <c r="H117" s="206">
        <v>3.85</v>
      </c>
      <c r="I117" s="207"/>
      <c r="J117" s="202"/>
      <c r="K117" s="202"/>
      <c r="L117" s="208"/>
      <c r="M117" s="209"/>
      <c r="N117" s="210"/>
      <c r="O117" s="210"/>
      <c r="P117" s="210"/>
      <c r="Q117" s="210"/>
      <c r="R117" s="210"/>
      <c r="S117" s="210"/>
      <c r="T117" s="211"/>
      <c r="AT117" s="212" t="s">
        <v>141</v>
      </c>
      <c r="AU117" s="212" t="s">
        <v>89</v>
      </c>
      <c r="AV117" s="11" t="s">
        <v>89</v>
      </c>
      <c r="AW117" s="11" t="s">
        <v>35</v>
      </c>
      <c r="AX117" s="11" t="s">
        <v>72</v>
      </c>
      <c r="AY117" s="212" t="s">
        <v>131</v>
      </c>
    </row>
    <row r="118" spans="2:65" s="11" customFormat="1">
      <c r="B118" s="201"/>
      <c r="C118" s="202"/>
      <c r="D118" s="203" t="s">
        <v>141</v>
      </c>
      <c r="E118" s="204" t="s">
        <v>21</v>
      </c>
      <c r="F118" s="205" t="s">
        <v>180</v>
      </c>
      <c r="G118" s="202"/>
      <c r="H118" s="206">
        <v>-1.61</v>
      </c>
      <c r="I118" s="207"/>
      <c r="J118" s="202"/>
      <c r="K118" s="202"/>
      <c r="L118" s="208"/>
      <c r="M118" s="209"/>
      <c r="N118" s="210"/>
      <c r="O118" s="210"/>
      <c r="P118" s="210"/>
      <c r="Q118" s="210"/>
      <c r="R118" s="210"/>
      <c r="S118" s="210"/>
      <c r="T118" s="211"/>
      <c r="AT118" s="212" t="s">
        <v>141</v>
      </c>
      <c r="AU118" s="212" t="s">
        <v>89</v>
      </c>
      <c r="AV118" s="11" t="s">
        <v>89</v>
      </c>
      <c r="AW118" s="11" t="s">
        <v>35</v>
      </c>
      <c r="AX118" s="11" t="s">
        <v>72</v>
      </c>
      <c r="AY118" s="212" t="s">
        <v>131</v>
      </c>
    </row>
    <row r="119" spans="2:65" s="13" customFormat="1">
      <c r="B119" s="224"/>
      <c r="C119" s="225"/>
      <c r="D119" s="203" t="s">
        <v>141</v>
      </c>
      <c r="E119" s="226" t="s">
        <v>21</v>
      </c>
      <c r="F119" s="227" t="s">
        <v>181</v>
      </c>
      <c r="G119" s="225"/>
      <c r="H119" s="226" t="s">
        <v>21</v>
      </c>
      <c r="I119" s="228"/>
      <c r="J119" s="225"/>
      <c r="K119" s="225"/>
      <c r="L119" s="229"/>
      <c r="M119" s="230"/>
      <c r="N119" s="231"/>
      <c r="O119" s="231"/>
      <c r="P119" s="231"/>
      <c r="Q119" s="231"/>
      <c r="R119" s="231"/>
      <c r="S119" s="231"/>
      <c r="T119" s="232"/>
      <c r="AT119" s="233" t="s">
        <v>141</v>
      </c>
      <c r="AU119" s="233" t="s">
        <v>89</v>
      </c>
      <c r="AV119" s="13" t="s">
        <v>80</v>
      </c>
      <c r="AW119" s="13" t="s">
        <v>35</v>
      </c>
      <c r="AX119" s="13" t="s">
        <v>72</v>
      </c>
      <c r="AY119" s="233" t="s">
        <v>131</v>
      </c>
    </row>
    <row r="120" spans="2:65" s="11" customFormat="1">
      <c r="B120" s="201"/>
      <c r="C120" s="202"/>
      <c r="D120" s="203" t="s">
        <v>141</v>
      </c>
      <c r="E120" s="204" t="s">
        <v>21</v>
      </c>
      <c r="F120" s="205" t="s">
        <v>182</v>
      </c>
      <c r="G120" s="202"/>
      <c r="H120" s="206">
        <v>101.331</v>
      </c>
      <c r="I120" s="207"/>
      <c r="J120" s="202"/>
      <c r="K120" s="202"/>
      <c r="L120" s="208"/>
      <c r="M120" s="209"/>
      <c r="N120" s="210"/>
      <c r="O120" s="210"/>
      <c r="P120" s="210"/>
      <c r="Q120" s="210"/>
      <c r="R120" s="210"/>
      <c r="S120" s="210"/>
      <c r="T120" s="211"/>
      <c r="AT120" s="212" t="s">
        <v>141</v>
      </c>
      <c r="AU120" s="212" t="s">
        <v>89</v>
      </c>
      <c r="AV120" s="11" t="s">
        <v>89</v>
      </c>
      <c r="AW120" s="11" t="s">
        <v>35</v>
      </c>
      <c r="AX120" s="11" t="s">
        <v>72</v>
      </c>
      <c r="AY120" s="212" t="s">
        <v>131</v>
      </c>
    </row>
    <row r="121" spans="2:65" s="11" customFormat="1">
      <c r="B121" s="201"/>
      <c r="C121" s="202"/>
      <c r="D121" s="203" t="s">
        <v>141</v>
      </c>
      <c r="E121" s="204" t="s">
        <v>21</v>
      </c>
      <c r="F121" s="205" t="s">
        <v>183</v>
      </c>
      <c r="G121" s="202"/>
      <c r="H121" s="206">
        <v>-25.202999999999999</v>
      </c>
      <c r="I121" s="207"/>
      <c r="J121" s="202"/>
      <c r="K121" s="202"/>
      <c r="L121" s="208"/>
      <c r="M121" s="209"/>
      <c r="N121" s="210"/>
      <c r="O121" s="210"/>
      <c r="P121" s="210"/>
      <c r="Q121" s="210"/>
      <c r="R121" s="210"/>
      <c r="S121" s="210"/>
      <c r="T121" s="211"/>
      <c r="AT121" s="212" t="s">
        <v>141</v>
      </c>
      <c r="AU121" s="212" t="s">
        <v>89</v>
      </c>
      <c r="AV121" s="11" t="s">
        <v>89</v>
      </c>
      <c r="AW121" s="11" t="s">
        <v>35</v>
      </c>
      <c r="AX121" s="11" t="s">
        <v>72</v>
      </c>
      <c r="AY121" s="212" t="s">
        <v>131</v>
      </c>
    </row>
    <row r="122" spans="2:65" s="13" customFormat="1">
      <c r="B122" s="224"/>
      <c r="C122" s="225"/>
      <c r="D122" s="203" t="s">
        <v>141</v>
      </c>
      <c r="E122" s="226" t="s">
        <v>21</v>
      </c>
      <c r="F122" s="227" t="s">
        <v>184</v>
      </c>
      <c r="G122" s="225"/>
      <c r="H122" s="226" t="s">
        <v>21</v>
      </c>
      <c r="I122" s="228"/>
      <c r="J122" s="225"/>
      <c r="K122" s="225"/>
      <c r="L122" s="229"/>
      <c r="M122" s="230"/>
      <c r="N122" s="231"/>
      <c r="O122" s="231"/>
      <c r="P122" s="231"/>
      <c r="Q122" s="231"/>
      <c r="R122" s="231"/>
      <c r="S122" s="231"/>
      <c r="T122" s="232"/>
      <c r="AT122" s="233" t="s">
        <v>141</v>
      </c>
      <c r="AU122" s="233" t="s">
        <v>89</v>
      </c>
      <c r="AV122" s="13" t="s">
        <v>80</v>
      </c>
      <c r="AW122" s="13" t="s">
        <v>35</v>
      </c>
      <c r="AX122" s="13" t="s">
        <v>72</v>
      </c>
      <c r="AY122" s="233" t="s">
        <v>131</v>
      </c>
    </row>
    <row r="123" spans="2:65" s="11" customFormat="1">
      <c r="B123" s="201"/>
      <c r="C123" s="202"/>
      <c r="D123" s="203" t="s">
        <v>141</v>
      </c>
      <c r="E123" s="204" t="s">
        <v>21</v>
      </c>
      <c r="F123" s="205" t="s">
        <v>177</v>
      </c>
      <c r="G123" s="202"/>
      <c r="H123" s="206">
        <v>73.515000000000001</v>
      </c>
      <c r="I123" s="207"/>
      <c r="J123" s="202"/>
      <c r="K123" s="202"/>
      <c r="L123" s="208"/>
      <c r="M123" s="209"/>
      <c r="N123" s="210"/>
      <c r="O123" s="210"/>
      <c r="P123" s="210"/>
      <c r="Q123" s="210"/>
      <c r="R123" s="210"/>
      <c r="S123" s="210"/>
      <c r="T123" s="211"/>
      <c r="AT123" s="212" t="s">
        <v>141</v>
      </c>
      <c r="AU123" s="212" t="s">
        <v>89</v>
      </c>
      <c r="AV123" s="11" t="s">
        <v>89</v>
      </c>
      <c r="AW123" s="11" t="s">
        <v>35</v>
      </c>
      <c r="AX123" s="11" t="s">
        <v>72</v>
      </c>
      <c r="AY123" s="212" t="s">
        <v>131</v>
      </c>
    </row>
    <row r="124" spans="2:65" s="11" customFormat="1">
      <c r="B124" s="201"/>
      <c r="C124" s="202"/>
      <c r="D124" s="203" t="s">
        <v>141</v>
      </c>
      <c r="E124" s="204" t="s">
        <v>21</v>
      </c>
      <c r="F124" s="205" t="s">
        <v>178</v>
      </c>
      <c r="G124" s="202"/>
      <c r="H124" s="206">
        <v>19.010000000000002</v>
      </c>
      <c r="I124" s="207"/>
      <c r="J124" s="202"/>
      <c r="K124" s="202"/>
      <c r="L124" s="208"/>
      <c r="M124" s="209"/>
      <c r="N124" s="210"/>
      <c r="O124" s="210"/>
      <c r="P124" s="210"/>
      <c r="Q124" s="210"/>
      <c r="R124" s="210"/>
      <c r="S124" s="210"/>
      <c r="T124" s="211"/>
      <c r="AT124" s="212" t="s">
        <v>141</v>
      </c>
      <c r="AU124" s="212" t="s">
        <v>89</v>
      </c>
      <c r="AV124" s="11" t="s">
        <v>89</v>
      </c>
      <c r="AW124" s="11" t="s">
        <v>35</v>
      </c>
      <c r="AX124" s="11" t="s">
        <v>72</v>
      </c>
      <c r="AY124" s="212" t="s">
        <v>131</v>
      </c>
    </row>
    <row r="125" spans="2:65" s="11" customFormat="1">
      <c r="B125" s="201"/>
      <c r="C125" s="202"/>
      <c r="D125" s="203" t="s">
        <v>141</v>
      </c>
      <c r="E125" s="204" t="s">
        <v>21</v>
      </c>
      <c r="F125" s="205" t="s">
        <v>179</v>
      </c>
      <c r="G125" s="202"/>
      <c r="H125" s="206">
        <v>3.85</v>
      </c>
      <c r="I125" s="207"/>
      <c r="J125" s="202"/>
      <c r="K125" s="202"/>
      <c r="L125" s="208"/>
      <c r="M125" s="209"/>
      <c r="N125" s="210"/>
      <c r="O125" s="210"/>
      <c r="P125" s="210"/>
      <c r="Q125" s="210"/>
      <c r="R125" s="210"/>
      <c r="S125" s="210"/>
      <c r="T125" s="211"/>
      <c r="AT125" s="212" t="s">
        <v>141</v>
      </c>
      <c r="AU125" s="212" t="s">
        <v>89</v>
      </c>
      <c r="AV125" s="11" t="s">
        <v>89</v>
      </c>
      <c r="AW125" s="11" t="s">
        <v>35</v>
      </c>
      <c r="AX125" s="11" t="s">
        <v>72</v>
      </c>
      <c r="AY125" s="212" t="s">
        <v>131</v>
      </c>
    </row>
    <row r="126" spans="2:65" s="11" customFormat="1">
      <c r="B126" s="201"/>
      <c r="C126" s="202"/>
      <c r="D126" s="203" t="s">
        <v>141</v>
      </c>
      <c r="E126" s="204" t="s">
        <v>21</v>
      </c>
      <c r="F126" s="205" t="s">
        <v>185</v>
      </c>
      <c r="G126" s="202"/>
      <c r="H126" s="206">
        <v>-6.21</v>
      </c>
      <c r="I126" s="207"/>
      <c r="J126" s="202"/>
      <c r="K126" s="202"/>
      <c r="L126" s="208"/>
      <c r="M126" s="209"/>
      <c r="N126" s="210"/>
      <c r="O126" s="210"/>
      <c r="P126" s="210"/>
      <c r="Q126" s="210"/>
      <c r="R126" s="210"/>
      <c r="S126" s="210"/>
      <c r="T126" s="211"/>
      <c r="AT126" s="212" t="s">
        <v>141</v>
      </c>
      <c r="AU126" s="212" t="s">
        <v>89</v>
      </c>
      <c r="AV126" s="11" t="s">
        <v>89</v>
      </c>
      <c r="AW126" s="11" t="s">
        <v>35</v>
      </c>
      <c r="AX126" s="11" t="s">
        <v>72</v>
      </c>
      <c r="AY126" s="212" t="s">
        <v>131</v>
      </c>
    </row>
    <row r="127" spans="2:65" s="12" customFormat="1">
      <c r="B127" s="213"/>
      <c r="C127" s="214"/>
      <c r="D127" s="203" t="s">
        <v>141</v>
      </c>
      <c r="E127" s="215" t="s">
        <v>87</v>
      </c>
      <c r="F127" s="216" t="s">
        <v>144</v>
      </c>
      <c r="G127" s="214"/>
      <c r="H127" s="217">
        <v>333.072</v>
      </c>
      <c r="I127" s="218"/>
      <c r="J127" s="214"/>
      <c r="K127" s="214"/>
      <c r="L127" s="219"/>
      <c r="M127" s="220"/>
      <c r="N127" s="221"/>
      <c r="O127" s="221"/>
      <c r="P127" s="221"/>
      <c r="Q127" s="221"/>
      <c r="R127" s="221"/>
      <c r="S127" s="221"/>
      <c r="T127" s="222"/>
      <c r="AT127" s="223" t="s">
        <v>141</v>
      </c>
      <c r="AU127" s="223" t="s">
        <v>89</v>
      </c>
      <c r="AV127" s="12" t="s">
        <v>139</v>
      </c>
      <c r="AW127" s="12" t="s">
        <v>35</v>
      </c>
      <c r="AX127" s="12" t="s">
        <v>80</v>
      </c>
      <c r="AY127" s="223" t="s">
        <v>131</v>
      </c>
    </row>
    <row r="128" spans="2:65" s="1" customFormat="1" ht="16.5" customHeight="1">
      <c r="B128" s="41"/>
      <c r="C128" s="234" t="s">
        <v>186</v>
      </c>
      <c r="D128" s="234" t="s">
        <v>164</v>
      </c>
      <c r="E128" s="235" t="s">
        <v>187</v>
      </c>
      <c r="F128" s="236" t="s">
        <v>188</v>
      </c>
      <c r="G128" s="237" t="s">
        <v>137</v>
      </c>
      <c r="H128" s="238">
        <v>339.733</v>
      </c>
      <c r="I128" s="239"/>
      <c r="J128" s="240">
        <f>ROUND(I128*H128,2)</f>
        <v>0</v>
      </c>
      <c r="K128" s="236" t="s">
        <v>138</v>
      </c>
      <c r="L128" s="241"/>
      <c r="M128" s="242" t="s">
        <v>21</v>
      </c>
      <c r="N128" s="243" t="s">
        <v>44</v>
      </c>
      <c r="O128" s="42"/>
      <c r="P128" s="198">
        <f>O128*H128</f>
        <v>0</v>
      </c>
      <c r="Q128" s="198">
        <v>4.1399999999999996E-3</v>
      </c>
      <c r="R128" s="198">
        <f>Q128*H128</f>
        <v>1.4064946199999999</v>
      </c>
      <c r="S128" s="198">
        <v>0</v>
      </c>
      <c r="T128" s="199">
        <f>S128*H128</f>
        <v>0</v>
      </c>
      <c r="AR128" s="24" t="s">
        <v>167</v>
      </c>
      <c r="AT128" s="24" t="s">
        <v>164</v>
      </c>
      <c r="AU128" s="24" t="s">
        <v>89</v>
      </c>
      <c r="AY128" s="24" t="s">
        <v>131</v>
      </c>
      <c r="BE128" s="200">
        <f>IF(N128="základní",J128,0)</f>
        <v>0</v>
      </c>
      <c r="BF128" s="200">
        <f>IF(N128="snížená",J128,0)</f>
        <v>0</v>
      </c>
      <c r="BG128" s="200">
        <f>IF(N128="zákl. přenesená",J128,0)</f>
        <v>0</v>
      </c>
      <c r="BH128" s="200">
        <f>IF(N128="sníž. přenesená",J128,0)</f>
        <v>0</v>
      </c>
      <c r="BI128" s="200">
        <f>IF(N128="nulová",J128,0)</f>
        <v>0</v>
      </c>
      <c r="BJ128" s="24" t="s">
        <v>89</v>
      </c>
      <c r="BK128" s="200">
        <f>ROUND(I128*H128,2)</f>
        <v>0</v>
      </c>
      <c r="BL128" s="24" t="s">
        <v>139</v>
      </c>
      <c r="BM128" s="24" t="s">
        <v>189</v>
      </c>
    </row>
    <row r="129" spans="2:65" s="11" customFormat="1">
      <c r="B129" s="201"/>
      <c r="C129" s="202"/>
      <c r="D129" s="203" t="s">
        <v>141</v>
      </c>
      <c r="E129" s="204" t="s">
        <v>21</v>
      </c>
      <c r="F129" s="205" t="s">
        <v>190</v>
      </c>
      <c r="G129" s="202"/>
      <c r="H129" s="206">
        <v>339.733</v>
      </c>
      <c r="I129" s="207"/>
      <c r="J129" s="202"/>
      <c r="K129" s="202"/>
      <c r="L129" s="208"/>
      <c r="M129" s="209"/>
      <c r="N129" s="210"/>
      <c r="O129" s="210"/>
      <c r="P129" s="210"/>
      <c r="Q129" s="210"/>
      <c r="R129" s="210"/>
      <c r="S129" s="210"/>
      <c r="T129" s="211"/>
      <c r="AT129" s="212" t="s">
        <v>141</v>
      </c>
      <c r="AU129" s="212" t="s">
        <v>89</v>
      </c>
      <c r="AV129" s="11" t="s">
        <v>89</v>
      </c>
      <c r="AW129" s="11" t="s">
        <v>35</v>
      </c>
      <c r="AX129" s="11" t="s">
        <v>80</v>
      </c>
      <c r="AY129" s="212" t="s">
        <v>131</v>
      </c>
    </row>
    <row r="130" spans="2:65" s="1" customFormat="1" ht="25.5" customHeight="1">
      <c r="B130" s="41"/>
      <c r="C130" s="189" t="s">
        <v>167</v>
      </c>
      <c r="D130" s="189" t="s">
        <v>134</v>
      </c>
      <c r="E130" s="190" t="s">
        <v>191</v>
      </c>
      <c r="F130" s="191" t="s">
        <v>192</v>
      </c>
      <c r="G130" s="192" t="s">
        <v>193</v>
      </c>
      <c r="H130" s="193">
        <v>104.265</v>
      </c>
      <c r="I130" s="194"/>
      <c r="J130" s="195">
        <f>ROUND(I130*H130,2)</f>
        <v>0</v>
      </c>
      <c r="K130" s="191" t="s">
        <v>138</v>
      </c>
      <c r="L130" s="61"/>
      <c r="M130" s="196" t="s">
        <v>21</v>
      </c>
      <c r="N130" s="197" t="s">
        <v>44</v>
      </c>
      <c r="O130" s="42"/>
      <c r="P130" s="198">
        <f>O130*H130</f>
        <v>0</v>
      </c>
      <c r="Q130" s="198">
        <v>3.3899999999999998E-3</v>
      </c>
      <c r="R130" s="198">
        <f>Q130*H130</f>
        <v>0.35345834999999998</v>
      </c>
      <c r="S130" s="198">
        <v>0</v>
      </c>
      <c r="T130" s="199">
        <f>S130*H130</f>
        <v>0</v>
      </c>
      <c r="AR130" s="24" t="s">
        <v>139</v>
      </c>
      <c r="AT130" s="24" t="s">
        <v>134</v>
      </c>
      <c r="AU130" s="24" t="s">
        <v>89</v>
      </c>
      <c r="AY130" s="24" t="s">
        <v>131</v>
      </c>
      <c r="BE130" s="200">
        <f>IF(N130="základní",J130,0)</f>
        <v>0</v>
      </c>
      <c r="BF130" s="200">
        <f>IF(N130="snížená",J130,0)</f>
        <v>0</v>
      </c>
      <c r="BG130" s="200">
        <f>IF(N130="zákl. přenesená",J130,0)</f>
        <v>0</v>
      </c>
      <c r="BH130" s="200">
        <f>IF(N130="sníž. přenesená",J130,0)</f>
        <v>0</v>
      </c>
      <c r="BI130" s="200">
        <f>IF(N130="nulová",J130,0)</f>
        <v>0</v>
      </c>
      <c r="BJ130" s="24" t="s">
        <v>89</v>
      </c>
      <c r="BK130" s="200">
        <f>ROUND(I130*H130,2)</f>
        <v>0</v>
      </c>
      <c r="BL130" s="24" t="s">
        <v>139</v>
      </c>
      <c r="BM130" s="24" t="s">
        <v>194</v>
      </c>
    </row>
    <row r="131" spans="2:65" s="11" customFormat="1">
      <c r="B131" s="201"/>
      <c r="C131" s="202"/>
      <c r="D131" s="203" t="s">
        <v>141</v>
      </c>
      <c r="E131" s="204" t="s">
        <v>21</v>
      </c>
      <c r="F131" s="205" t="s">
        <v>195</v>
      </c>
      <c r="G131" s="202"/>
      <c r="H131" s="206">
        <v>5.31</v>
      </c>
      <c r="I131" s="207"/>
      <c r="J131" s="202"/>
      <c r="K131" s="202"/>
      <c r="L131" s="208"/>
      <c r="M131" s="209"/>
      <c r="N131" s="210"/>
      <c r="O131" s="210"/>
      <c r="P131" s="210"/>
      <c r="Q131" s="210"/>
      <c r="R131" s="210"/>
      <c r="S131" s="210"/>
      <c r="T131" s="211"/>
      <c r="AT131" s="212" t="s">
        <v>141</v>
      </c>
      <c r="AU131" s="212" t="s">
        <v>89</v>
      </c>
      <c r="AV131" s="11" t="s">
        <v>89</v>
      </c>
      <c r="AW131" s="11" t="s">
        <v>35</v>
      </c>
      <c r="AX131" s="11" t="s">
        <v>72</v>
      </c>
      <c r="AY131" s="212" t="s">
        <v>131</v>
      </c>
    </row>
    <row r="132" spans="2:65" s="11" customFormat="1">
      <c r="B132" s="201"/>
      <c r="C132" s="202"/>
      <c r="D132" s="203" t="s">
        <v>141</v>
      </c>
      <c r="E132" s="204" t="s">
        <v>21</v>
      </c>
      <c r="F132" s="205" t="s">
        <v>196</v>
      </c>
      <c r="G132" s="202"/>
      <c r="H132" s="206">
        <v>4.72</v>
      </c>
      <c r="I132" s="207"/>
      <c r="J132" s="202"/>
      <c r="K132" s="202"/>
      <c r="L132" s="208"/>
      <c r="M132" s="209"/>
      <c r="N132" s="210"/>
      <c r="O132" s="210"/>
      <c r="P132" s="210"/>
      <c r="Q132" s="210"/>
      <c r="R132" s="210"/>
      <c r="S132" s="210"/>
      <c r="T132" s="211"/>
      <c r="AT132" s="212" t="s">
        <v>141</v>
      </c>
      <c r="AU132" s="212" t="s">
        <v>89</v>
      </c>
      <c r="AV132" s="11" t="s">
        <v>89</v>
      </c>
      <c r="AW132" s="11" t="s">
        <v>35</v>
      </c>
      <c r="AX132" s="11" t="s">
        <v>72</v>
      </c>
      <c r="AY132" s="212" t="s">
        <v>131</v>
      </c>
    </row>
    <row r="133" spans="2:65" s="11" customFormat="1">
      <c r="B133" s="201"/>
      <c r="C133" s="202"/>
      <c r="D133" s="203" t="s">
        <v>141</v>
      </c>
      <c r="E133" s="204" t="s">
        <v>21</v>
      </c>
      <c r="F133" s="205" t="s">
        <v>197</v>
      </c>
      <c r="G133" s="202"/>
      <c r="H133" s="206">
        <v>4.42</v>
      </c>
      <c r="I133" s="207"/>
      <c r="J133" s="202"/>
      <c r="K133" s="202"/>
      <c r="L133" s="208"/>
      <c r="M133" s="209"/>
      <c r="N133" s="210"/>
      <c r="O133" s="210"/>
      <c r="P133" s="210"/>
      <c r="Q133" s="210"/>
      <c r="R133" s="210"/>
      <c r="S133" s="210"/>
      <c r="T133" s="211"/>
      <c r="AT133" s="212" t="s">
        <v>141</v>
      </c>
      <c r="AU133" s="212" t="s">
        <v>89</v>
      </c>
      <c r="AV133" s="11" t="s">
        <v>89</v>
      </c>
      <c r="AW133" s="11" t="s">
        <v>35</v>
      </c>
      <c r="AX133" s="11" t="s">
        <v>72</v>
      </c>
      <c r="AY133" s="212" t="s">
        <v>131</v>
      </c>
    </row>
    <row r="134" spans="2:65" s="11" customFormat="1">
      <c r="B134" s="201"/>
      <c r="C134" s="202"/>
      <c r="D134" s="203" t="s">
        <v>141</v>
      </c>
      <c r="E134" s="204" t="s">
        <v>21</v>
      </c>
      <c r="F134" s="205" t="s">
        <v>198</v>
      </c>
      <c r="G134" s="202"/>
      <c r="H134" s="206">
        <v>6</v>
      </c>
      <c r="I134" s="207"/>
      <c r="J134" s="202"/>
      <c r="K134" s="202"/>
      <c r="L134" s="208"/>
      <c r="M134" s="209"/>
      <c r="N134" s="210"/>
      <c r="O134" s="210"/>
      <c r="P134" s="210"/>
      <c r="Q134" s="210"/>
      <c r="R134" s="210"/>
      <c r="S134" s="210"/>
      <c r="T134" s="211"/>
      <c r="AT134" s="212" t="s">
        <v>141</v>
      </c>
      <c r="AU134" s="212" t="s">
        <v>89</v>
      </c>
      <c r="AV134" s="11" t="s">
        <v>89</v>
      </c>
      <c r="AW134" s="11" t="s">
        <v>35</v>
      </c>
      <c r="AX134" s="11" t="s">
        <v>72</v>
      </c>
      <c r="AY134" s="212" t="s">
        <v>131</v>
      </c>
    </row>
    <row r="135" spans="2:65" s="11" customFormat="1">
      <c r="B135" s="201"/>
      <c r="C135" s="202"/>
      <c r="D135" s="203" t="s">
        <v>141</v>
      </c>
      <c r="E135" s="204" t="s">
        <v>21</v>
      </c>
      <c r="F135" s="205" t="s">
        <v>199</v>
      </c>
      <c r="G135" s="202"/>
      <c r="H135" s="206">
        <v>26.52</v>
      </c>
      <c r="I135" s="207"/>
      <c r="J135" s="202"/>
      <c r="K135" s="202"/>
      <c r="L135" s="208"/>
      <c r="M135" s="209"/>
      <c r="N135" s="210"/>
      <c r="O135" s="210"/>
      <c r="P135" s="210"/>
      <c r="Q135" s="210"/>
      <c r="R135" s="210"/>
      <c r="S135" s="210"/>
      <c r="T135" s="211"/>
      <c r="AT135" s="212" t="s">
        <v>141</v>
      </c>
      <c r="AU135" s="212" t="s">
        <v>89</v>
      </c>
      <c r="AV135" s="11" t="s">
        <v>89</v>
      </c>
      <c r="AW135" s="11" t="s">
        <v>35</v>
      </c>
      <c r="AX135" s="11" t="s">
        <v>72</v>
      </c>
      <c r="AY135" s="212" t="s">
        <v>131</v>
      </c>
    </row>
    <row r="136" spans="2:65" s="11" customFormat="1">
      <c r="B136" s="201"/>
      <c r="C136" s="202"/>
      <c r="D136" s="203" t="s">
        <v>141</v>
      </c>
      <c r="E136" s="204" t="s">
        <v>21</v>
      </c>
      <c r="F136" s="205" t="s">
        <v>200</v>
      </c>
      <c r="G136" s="202"/>
      <c r="H136" s="206">
        <v>14.13</v>
      </c>
      <c r="I136" s="207"/>
      <c r="J136" s="202"/>
      <c r="K136" s="202"/>
      <c r="L136" s="208"/>
      <c r="M136" s="209"/>
      <c r="N136" s="210"/>
      <c r="O136" s="210"/>
      <c r="P136" s="210"/>
      <c r="Q136" s="210"/>
      <c r="R136" s="210"/>
      <c r="S136" s="210"/>
      <c r="T136" s="211"/>
      <c r="AT136" s="212" t="s">
        <v>141</v>
      </c>
      <c r="AU136" s="212" t="s">
        <v>89</v>
      </c>
      <c r="AV136" s="11" t="s">
        <v>89</v>
      </c>
      <c r="AW136" s="11" t="s">
        <v>35</v>
      </c>
      <c r="AX136" s="11" t="s">
        <v>72</v>
      </c>
      <c r="AY136" s="212" t="s">
        <v>131</v>
      </c>
    </row>
    <row r="137" spans="2:65" s="11" customFormat="1">
      <c r="B137" s="201"/>
      <c r="C137" s="202"/>
      <c r="D137" s="203" t="s">
        <v>141</v>
      </c>
      <c r="E137" s="204" t="s">
        <v>21</v>
      </c>
      <c r="F137" s="205" t="s">
        <v>201</v>
      </c>
      <c r="G137" s="202"/>
      <c r="H137" s="206">
        <v>10.1</v>
      </c>
      <c r="I137" s="207"/>
      <c r="J137" s="202"/>
      <c r="K137" s="202"/>
      <c r="L137" s="208"/>
      <c r="M137" s="209"/>
      <c r="N137" s="210"/>
      <c r="O137" s="210"/>
      <c r="P137" s="210"/>
      <c r="Q137" s="210"/>
      <c r="R137" s="210"/>
      <c r="S137" s="210"/>
      <c r="T137" s="211"/>
      <c r="AT137" s="212" t="s">
        <v>141</v>
      </c>
      <c r="AU137" s="212" t="s">
        <v>89</v>
      </c>
      <c r="AV137" s="11" t="s">
        <v>89</v>
      </c>
      <c r="AW137" s="11" t="s">
        <v>35</v>
      </c>
      <c r="AX137" s="11" t="s">
        <v>72</v>
      </c>
      <c r="AY137" s="212" t="s">
        <v>131</v>
      </c>
    </row>
    <row r="138" spans="2:65" s="11" customFormat="1">
      <c r="B138" s="201"/>
      <c r="C138" s="202"/>
      <c r="D138" s="203" t="s">
        <v>141</v>
      </c>
      <c r="E138" s="204" t="s">
        <v>21</v>
      </c>
      <c r="F138" s="205" t="s">
        <v>202</v>
      </c>
      <c r="G138" s="202"/>
      <c r="H138" s="206">
        <v>3.3650000000000002</v>
      </c>
      <c r="I138" s="207"/>
      <c r="J138" s="202"/>
      <c r="K138" s="202"/>
      <c r="L138" s="208"/>
      <c r="M138" s="209"/>
      <c r="N138" s="210"/>
      <c r="O138" s="210"/>
      <c r="P138" s="210"/>
      <c r="Q138" s="210"/>
      <c r="R138" s="210"/>
      <c r="S138" s="210"/>
      <c r="T138" s="211"/>
      <c r="AT138" s="212" t="s">
        <v>141</v>
      </c>
      <c r="AU138" s="212" t="s">
        <v>89</v>
      </c>
      <c r="AV138" s="11" t="s">
        <v>89</v>
      </c>
      <c r="AW138" s="11" t="s">
        <v>35</v>
      </c>
      <c r="AX138" s="11" t="s">
        <v>72</v>
      </c>
      <c r="AY138" s="212" t="s">
        <v>131</v>
      </c>
    </row>
    <row r="139" spans="2:65" s="11" customFormat="1">
      <c r="B139" s="201"/>
      <c r="C139" s="202"/>
      <c r="D139" s="203" t="s">
        <v>141</v>
      </c>
      <c r="E139" s="204" t="s">
        <v>21</v>
      </c>
      <c r="F139" s="205" t="s">
        <v>203</v>
      </c>
      <c r="G139" s="202"/>
      <c r="H139" s="206">
        <v>26.1</v>
      </c>
      <c r="I139" s="207"/>
      <c r="J139" s="202"/>
      <c r="K139" s="202"/>
      <c r="L139" s="208"/>
      <c r="M139" s="209"/>
      <c r="N139" s="210"/>
      <c r="O139" s="210"/>
      <c r="P139" s="210"/>
      <c r="Q139" s="210"/>
      <c r="R139" s="210"/>
      <c r="S139" s="210"/>
      <c r="T139" s="211"/>
      <c r="AT139" s="212" t="s">
        <v>141</v>
      </c>
      <c r="AU139" s="212" t="s">
        <v>89</v>
      </c>
      <c r="AV139" s="11" t="s">
        <v>89</v>
      </c>
      <c r="AW139" s="11" t="s">
        <v>35</v>
      </c>
      <c r="AX139" s="11" t="s">
        <v>72</v>
      </c>
      <c r="AY139" s="212" t="s">
        <v>131</v>
      </c>
    </row>
    <row r="140" spans="2:65" s="14" customFormat="1">
      <c r="B140" s="244"/>
      <c r="C140" s="245"/>
      <c r="D140" s="203" t="s">
        <v>141</v>
      </c>
      <c r="E140" s="246" t="s">
        <v>93</v>
      </c>
      <c r="F140" s="247" t="s">
        <v>204</v>
      </c>
      <c r="G140" s="245"/>
      <c r="H140" s="248">
        <v>100.66500000000001</v>
      </c>
      <c r="I140" s="249"/>
      <c r="J140" s="245"/>
      <c r="K140" s="245"/>
      <c r="L140" s="250"/>
      <c r="M140" s="251"/>
      <c r="N140" s="252"/>
      <c r="O140" s="252"/>
      <c r="P140" s="252"/>
      <c r="Q140" s="252"/>
      <c r="R140" s="252"/>
      <c r="S140" s="252"/>
      <c r="T140" s="253"/>
      <c r="AT140" s="254" t="s">
        <v>141</v>
      </c>
      <c r="AU140" s="254" t="s">
        <v>89</v>
      </c>
      <c r="AV140" s="14" t="s">
        <v>149</v>
      </c>
      <c r="AW140" s="14" t="s">
        <v>35</v>
      </c>
      <c r="AX140" s="14" t="s">
        <v>72</v>
      </c>
      <c r="AY140" s="254" t="s">
        <v>131</v>
      </c>
    </row>
    <row r="141" spans="2:65" s="13" customFormat="1">
      <c r="B141" s="224"/>
      <c r="C141" s="225"/>
      <c r="D141" s="203" t="s">
        <v>141</v>
      </c>
      <c r="E141" s="226" t="s">
        <v>21</v>
      </c>
      <c r="F141" s="227" t="s">
        <v>205</v>
      </c>
      <c r="G141" s="225"/>
      <c r="H141" s="226" t="s">
        <v>21</v>
      </c>
      <c r="I141" s="228"/>
      <c r="J141" s="225"/>
      <c r="K141" s="225"/>
      <c r="L141" s="229"/>
      <c r="M141" s="230"/>
      <c r="N141" s="231"/>
      <c r="O141" s="231"/>
      <c r="P141" s="231"/>
      <c r="Q141" s="231"/>
      <c r="R141" s="231"/>
      <c r="S141" s="231"/>
      <c r="T141" s="232"/>
      <c r="AT141" s="233" t="s">
        <v>141</v>
      </c>
      <c r="AU141" s="233" t="s">
        <v>89</v>
      </c>
      <c r="AV141" s="13" t="s">
        <v>80</v>
      </c>
      <c r="AW141" s="13" t="s">
        <v>35</v>
      </c>
      <c r="AX141" s="13" t="s">
        <v>72</v>
      </c>
      <c r="AY141" s="233" t="s">
        <v>131</v>
      </c>
    </row>
    <row r="142" spans="2:65" s="11" customFormat="1">
      <c r="B142" s="201"/>
      <c r="C142" s="202"/>
      <c r="D142" s="203" t="s">
        <v>141</v>
      </c>
      <c r="E142" s="204" t="s">
        <v>21</v>
      </c>
      <c r="F142" s="205" t="s">
        <v>206</v>
      </c>
      <c r="G142" s="202"/>
      <c r="H142" s="206">
        <v>2</v>
      </c>
      <c r="I142" s="207"/>
      <c r="J142" s="202"/>
      <c r="K142" s="202"/>
      <c r="L142" s="208"/>
      <c r="M142" s="209"/>
      <c r="N142" s="210"/>
      <c r="O142" s="210"/>
      <c r="P142" s="210"/>
      <c r="Q142" s="210"/>
      <c r="R142" s="210"/>
      <c r="S142" s="210"/>
      <c r="T142" s="211"/>
      <c r="AT142" s="212" t="s">
        <v>141</v>
      </c>
      <c r="AU142" s="212" t="s">
        <v>89</v>
      </c>
      <c r="AV142" s="11" t="s">
        <v>89</v>
      </c>
      <c r="AW142" s="11" t="s">
        <v>35</v>
      </c>
      <c r="AX142" s="11" t="s">
        <v>72</v>
      </c>
      <c r="AY142" s="212" t="s">
        <v>131</v>
      </c>
    </row>
    <row r="143" spans="2:65" s="13" customFormat="1">
      <c r="B143" s="224"/>
      <c r="C143" s="225"/>
      <c r="D143" s="203" t="s">
        <v>141</v>
      </c>
      <c r="E143" s="226" t="s">
        <v>21</v>
      </c>
      <c r="F143" s="227" t="s">
        <v>207</v>
      </c>
      <c r="G143" s="225"/>
      <c r="H143" s="226" t="s">
        <v>21</v>
      </c>
      <c r="I143" s="228"/>
      <c r="J143" s="225"/>
      <c r="K143" s="225"/>
      <c r="L143" s="229"/>
      <c r="M143" s="230"/>
      <c r="N143" s="231"/>
      <c r="O143" s="231"/>
      <c r="P143" s="231"/>
      <c r="Q143" s="231"/>
      <c r="R143" s="231"/>
      <c r="S143" s="231"/>
      <c r="T143" s="232"/>
      <c r="AT143" s="233" t="s">
        <v>141</v>
      </c>
      <c r="AU143" s="233" t="s">
        <v>89</v>
      </c>
      <c r="AV143" s="13" t="s">
        <v>80</v>
      </c>
      <c r="AW143" s="13" t="s">
        <v>35</v>
      </c>
      <c r="AX143" s="13" t="s">
        <v>72</v>
      </c>
      <c r="AY143" s="233" t="s">
        <v>131</v>
      </c>
    </row>
    <row r="144" spans="2:65" s="11" customFormat="1">
      <c r="B144" s="201"/>
      <c r="C144" s="202"/>
      <c r="D144" s="203" t="s">
        <v>141</v>
      </c>
      <c r="E144" s="204" t="s">
        <v>21</v>
      </c>
      <c r="F144" s="205" t="s">
        <v>208</v>
      </c>
      <c r="G144" s="202"/>
      <c r="H144" s="206">
        <v>1.6</v>
      </c>
      <c r="I144" s="207"/>
      <c r="J144" s="202"/>
      <c r="K144" s="202"/>
      <c r="L144" s="208"/>
      <c r="M144" s="209"/>
      <c r="N144" s="210"/>
      <c r="O144" s="210"/>
      <c r="P144" s="210"/>
      <c r="Q144" s="210"/>
      <c r="R144" s="210"/>
      <c r="S144" s="210"/>
      <c r="T144" s="211"/>
      <c r="AT144" s="212" t="s">
        <v>141</v>
      </c>
      <c r="AU144" s="212" t="s">
        <v>89</v>
      </c>
      <c r="AV144" s="11" t="s">
        <v>89</v>
      </c>
      <c r="AW144" s="11" t="s">
        <v>35</v>
      </c>
      <c r="AX144" s="11" t="s">
        <v>72</v>
      </c>
      <c r="AY144" s="212" t="s">
        <v>131</v>
      </c>
    </row>
    <row r="145" spans="2:65" s="14" customFormat="1">
      <c r="B145" s="244"/>
      <c r="C145" s="245"/>
      <c r="D145" s="203" t="s">
        <v>141</v>
      </c>
      <c r="E145" s="246" t="s">
        <v>95</v>
      </c>
      <c r="F145" s="247" t="s">
        <v>204</v>
      </c>
      <c r="G145" s="245"/>
      <c r="H145" s="248">
        <v>3.6</v>
      </c>
      <c r="I145" s="249"/>
      <c r="J145" s="245"/>
      <c r="K145" s="245"/>
      <c r="L145" s="250"/>
      <c r="M145" s="251"/>
      <c r="N145" s="252"/>
      <c r="O145" s="252"/>
      <c r="P145" s="252"/>
      <c r="Q145" s="252"/>
      <c r="R145" s="252"/>
      <c r="S145" s="252"/>
      <c r="T145" s="253"/>
      <c r="AT145" s="254" t="s">
        <v>141</v>
      </c>
      <c r="AU145" s="254" t="s">
        <v>89</v>
      </c>
      <c r="AV145" s="14" t="s">
        <v>149</v>
      </c>
      <c r="AW145" s="14" t="s">
        <v>35</v>
      </c>
      <c r="AX145" s="14" t="s">
        <v>72</v>
      </c>
      <c r="AY145" s="254" t="s">
        <v>131</v>
      </c>
    </row>
    <row r="146" spans="2:65" s="12" customFormat="1">
      <c r="B146" s="213"/>
      <c r="C146" s="214"/>
      <c r="D146" s="203" t="s">
        <v>141</v>
      </c>
      <c r="E146" s="215" t="s">
        <v>21</v>
      </c>
      <c r="F146" s="216" t="s">
        <v>144</v>
      </c>
      <c r="G146" s="214"/>
      <c r="H146" s="217">
        <v>104.265</v>
      </c>
      <c r="I146" s="218"/>
      <c r="J146" s="214"/>
      <c r="K146" s="214"/>
      <c r="L146" s="219"/>
      <c r="M146" s="220"/>
      <c r="N146" s="221"/>
      <c r="O146" s="221"/>
      <c r="P146" s="221"/>
      <c r="Q146" s="221"/>
      <c r="R146" s="221"/>
      <c r="S146" s="221"/>
      <c r="T146" s="222"/>
      <c r="AT146" s="223" t="s">
        <v>141</v>
      </c>
      <c r="AU146" s="223" t="s">
        <v>89</v>
      </c>
      <c r="AV146" s="12" t="s">
        <v>139</v>
      </c>
      <c r="AW146" s="12" t="s">
        <v>35</v>
      </c>
      <c r="AX146" s="12" t="s">
        <v>80</v>
      </c>
      <c r="AY146" s="223" t="s">
        <v>131</v>
      </c>
    </row>
    <row r="147" spans="2:65" s="1" customFormat="1" ht="16.5" customHeight="1">
      <c r="B147" s="41"/>
      <c r="C147" s="234" t="s">
        <v>209</v>
      </c>
      <c r="D147" s="234" t="s">
        <v>164</v>
      </c>
      <c r="E147" s="235" t="s">
        <v>210</v>
      </c>
      <c r="F147" s="236" t="s">
        <v>211</v>
      </c>
      <c r="G147" s="237" t="s">
        <v>137</v>
      </c>
      <c r="H147" s="238">
        <v>33.219000000000001</v>
      </c>
      <c r="I147" s="239"/>
      <c r="J147" s="240">
        <f>ROUND(I147*H147,2)</f>
        <v>0</v>
      </c>
      <c r="K147" s="236" t="s">
        <v>138</v>
      </c>
      <c r="L147" s="241"/>
      <c r="M147" s="242" t="s">
        <v>21</v>
      </c>
      <c r="N147" s="243" t="s">
        <v>44</v>
      </c>
      <c r="O147" s="42"/>
      <c r="P147" s="198">
        <f>O147*H147</f>
        <v>0</v>
      </c>
      <c r="Q147" s="198">
        <v>6.8999999999999997E-4</v>
      </c>
      <c r="R147" s="198">
        <f>Q147*H147</f>
        <v>2.2921109999999998E-2</v>
      </c>
      <c r="S147" s="198">
        <v>0</v>
      </c>
      <c r="T147" s="199">
        <f>S147*H147</f>
        <v>0</v>
      </c>
      <c r="AR147" s="24" t="s">
        <v>167</v>
      </c>
      <c r="AT147" s="24" t="s">
        <v>164</v>
      </c>
      <c r="AU147" s="24" t="s">
        <v>89</v>
      </c>
      <c r="AY147" s="24" t="s">
        <v>131</v>
      </c>
      <c r="BE147" s="200">
        <f>IF(N147="základní",J147,0)</f>
        <v>0</v>
      </c>
      <c r="BF147" s="200">
        <f>IF(N147="snížená",J147,0)</f>
        <v>0</v>
      </c>
      <c r="BG147" s="200">
        <f>IF(N147="zákl. přenesená",J147,0)</f>
        <v>0</v>
      </c>
      <c r="BH147" s="200">
        <f>IF(N147="sníž. přenesená",J147,0)</f>
        <v>0</v>
      </c>
      <c r="BI147" s="200">
        <f>IF(N147="nulová",J147,0)</f>
        <v>0</v>
      </c>
      <c r="BJ147" s="24" t="s">
        <v>89</v>
      </c>
      <c r="BK147" s="200">
        <f>ROUND(I147*H147,2)</f>
        <v>0</v>
      </c>
      <c r="BL147" s="24" t="s">
        <v>139</v>
      </c>
      <c r="BM147" s="24" t="s">
        <v>212</v>
      </c>
    </row>
    <row r="148" spans="2:65" s="11" customFormat="1">
      <c r="B148" s="201"/>
      <c r="C148" s="202"/>
      <c r="D148" s="203" t="s">
        <v>141</v>
      </c>
      <c r="E148" s="204" t="s">
        <v>21</v>
      </c>
      <c r="F148" s="205" t="s">
        <v>213</v>
      </c>
      <c r="G148" s="202"/>
      <c r="H148" s="206">
        <v>33.219000000000001</v>
      </c>
      <c r="I148" s="207"/>
      <c r="J148" s="202"/>
      <c r="K148" s="202"/>
      <c r="L148" s="208"/>
      <c r="M148" s="209"/>
      <c r="N148" s="210"/>
      <c r="O148" s="210"/>
      <c r="P148" s="210"/>
      <c r="Q148" s="210"/>
      <c r="R148" s="210"/>
      <c r="S148" s="210"/>
      <c r="T148" s="211"/>
      <c r="AT148" s="212" t="s">
        <v>141</v>
      </c>
      <c r="AU148" s="212" t="s">
        <v>89</v>
      </c>
      <c r="AV148" s="11" t="s">
        <v>89</v>
      </c>
      <c r="AW148" s="11" t="s">
        <v>35</v>
      </c>
      <c r="AX148" s="11" t="s">
        <v>80</v>
      </c>
      <c r="AY148" s="212" t="s">
        <v>131</v>
      </c>
    </row>
    <row r="149" spans="2:65" s="1" customFormat="1" ht="16.5" customHeight="1">
      <c r="B149" s="41"/>
      <c r="C149" s="234" t="s">
        <v>214</v>
      </c>
      <c r="D149" s="234" t="s">
        <v>164</v>
      </c>
      <c r="E149" s="235" t="s">
        <v>215</v>
      </c>
      <c r="F149" s="236" t="s">
        <v>216</v>
      </c>
      <c r="G149" s="237" t="s">
        <v>137</v>
      </c>
      <c r="H149" s="238">
        <v>1.1879999999999999</v>
      </c>
      <c r="I149" s="239"/>
      <c r="J149" s="240">
        <f>ROUND(I149*H149,2)</f>
        <v>0</v>
      </c>
      <c r="K149" s="236" t="s">
        <v>138</v>
      </c>
      <c r="L149" s="241"/>
      <c r="M149" s="242" t="s">
        <v>21</v>
      </c>
      <c r="N149" s="243" t="s">
        <v>44</v>
      </c>
      <c r="O149" s="42"/>
      <c r="P149" s="198">
        <f>O149*H149</f>
        <v>0</v>
      </c>
      <c r="Q149" s="198">
        <v>1.0499999999999999E-3</v>
      </c>
      <c r="R149" s="198">
        <f>Q149*H149</f>
        <v>1.2473999999999999E-3</v>
      </c>
      <c r="S149" s="198">
        <v>0</v>
      </c>
      <c r="T149" s="199">
        <f>S149*H149</f>
        <v>0</v>
      </c>
      <c r="AR149" s="24" t="s">
        <v>167</v>
      </c>
      <c r="AT149" s="24" t="s">
        <v>164</v>
      </c>
      <c r="AU149" s="24" t="s">
        <v>89</v>
      </c>
      <c r="AY149" s="24" t="s">
        <v>131</v>
      </c>
      <c r="BE149" s="200">
        <f>IF(N149="základní",J149,0)</f>
        <v>0</v>
      </c>
      <c r="BF149" s="200">
        <f>IF(N149="snížená",J149,0)</f>
        <v>0</v>
      </c>
      <c r="BG149" s="200">
        <f>IF(N149="zákl. přenesená",J149,0)</f>
        <v>0</v>
      </c>
      <c r="BH149" s="200">
        <f>IF(N149="sníž. přenesená",J149,0)</f>
        <v>0</v>
      </c>
      <c r="BI149" s="200">
        <f>IF(N149="nulová",J149,0)</f>
        <v>0</v>
      </c>
      <c r="BJ149" s="24" t="s">
        <v>89</v>
      </c>
      <c r="BK149" s="200">
        <f>ROUND(I149*H149,2)</f>
        <v>0</v>
      </c>
      <c r="BL149" s="24" t="s">
        <v>139</v>
      </c>
      <c r="BM149" s="24" t="s">
        <v>217</v>
      </c>
    </row>
    <row r="150" spans="2:65" s="11" customFormat="1">
      <c r="B150" s="201"/>
      <c r="C150" s="202"/>
      <c r="D150" s="203" t="s">
        <v>141</v>
      </c>
      <c r="E150" s="204" t="s">
        <v>21</v>
      </c>
      <c r="F150" s="205" t="s">
        <v>218</v>
      </c>
      <c r="G150" s="202"/>
      <c r="H150" s="206">
        <v>1.1879999999999999</v>
      </c>
      <c r="I150" s="207"/>
      <c r="J150" s="202"/>
      <c r="K150" s="202"/>
      <c r="L150" s="208"/>
      <c r="M150" s="209"/>
      <c r="N150" s="210"/>
      <c r="O150" s="210"/>
      <c r="P150" s="210"/>
      <c r="Q150" s="210"/>
      <c r="R150" s="210"/>
      <c r="S150" s="210"/>
      <c r="T150" s="211"/>
      <c r="AT150" s="212" t="s">
        <v>141</v>
      </c>
      <c r="AU150" s="212" t="s">
        <v>89</v>
      </c>
      <c r="AV150" s="11" t="s">
        <v>89</v>
      </c>
      <c r="AW150" s="11" t="s">
        <v>35</v>
      </c>
      <c r="AX150" s="11" t="s">
        <v>80</v>
      </c>
      <c r="AY150" s="212" t="s">
        <v>131</v>
      </c>
    </row>
    <row r="151" spans="2:65" s="1" customFormat="1" ht="16.5" customHeight="1">
      <c r="B151" s="41"/>
      <c r="C151" s="189" t="s">
        <v>219</v>
      </c>
      <c r="D151" s="189" t="s">
        <v>134</v>
      </c>
      <c r="E151" s="190" t="s">
        <v>220</v>
      </c>
      <c r="F151" s="191" t="s">
        <v>221</v>
      </c>
      <c r="G151" s="192" t="s">
        <v>193</v>
      </c>
      <c r="H151" s="193">
        <v>46.674999999999997</v>
      </c>
      <c r="I151" s="194"/>
      <c r="J151" s="195">
        <f>ROUND(I151*H151,2)</f>
        <v>0</v>
      </c>
      <c r="K151" s="191" t="s">
        <v>138</v>
      </c>
      <c r="L151" s="61"/>
      <c r="M151" s="196" t="s">
        <v>21</v>
      </c>
      <c r="N151" s="197" t="s">
        <v>44</v>
      </c>
      <c r="O151" s="42"/>
      <c r="P151" s="198">
        <f>O151*H151</f>
        <v>0</v>
      </c>
      <c r="Q151" s="198">
        <v>6.0000000000000002E-5</v>
      </c>
      <c r="R151" s="198">
        <f>Q151*H151</f>
        <v>2.8005E-3</v>
      </c>
      <c r="S151" s="198">
        <v>0</v>
      </c>
      <c r="T151" s="199">
        <f>S151*H151</f>
        <v>0</v>
      </c>
      <c r="AR151" s="24" t="s">
        <v>139</v>
      </c>
      <c r="AT151" s="24" t="s">
        <v>134</v>
      </c>
      <c r="AU151" s="24" t="s">
        <v>89</v>
      </c>
      <c r="AY151" s="24" t="s">
        <v>131</v>
      </c>
      <c r="BE151" s="200">
        <f>IF(N151="základní",J151,0)</f>
        <v>0</v>
      </c>
      <c r="BF151" s="200">
        <f>IF(N151="snížená",J151,0)</f>
        <v>0</v>
      </c>
      <c r="BG151" s="200">
        <f>IF(N151="zákl. přenesená",J151,0)</f>
        <v>0</v>
      </c>
      <c r="BH151" s="200">
        <f>IF(N151="sníž. přenesená",J151,0)</f>
        <v>0</v>
      </c>
      <c r="BI151" s="200">
        <f>IF(N151="nulová",J151,0)</f>
        <v>0</v>
      </c>
      <c r="BJ151" s="24" t="s">
        <v>89</v>
      </c>
      <c r="BK151" s="200">
        <f>ROUND(I151*H151,2)</f>
        <v>0</v>
      </c>
      <c r="BL151" s="24" t="s">
        <v>139</v>
      </c>
      <c r="BM151" s="24" t="s">
        <v>222</v>
      </c>
    </row>
    <row r="152" spans="2:65" s="11" customFormat="1">
      <c r="B152" s="201"/>
      <c r="C152" s="202"/>
      <c r="D152" s="203" t="s">
        <v>141</v>
      </c>
      <c r="E152" s="204" t="s">
        <v>21</v>
      </c>
      <c r="F152" s="205" t="s">
        <v>223</v>
      </c>
      <c r="G152" s="202"/>
      <c r="H152" s="206">
        <v>46.674999999999997</v>
      </c>
      <c r="I152" s="207"/>
      <c r="J152" s="202"/>
      <c r="K152" s="202"/>
      <c r="L152" s="208"/>
      <c r="M152" s="209"/>
      <c r="N152" s="210"/>
      <c r="O152" s="210"/>
      <c r="P152" s="210"/>
      <c r="Q152" s="210"/>
      <c r="R152" s="210"/>
      <c r="S152" s="210"/>
      <c r="T152" s="211"/>
      <c r="AT152" s="212" t="s">
        <v>141</v>
      </c>
      <c r="AU152" s="212" t="s">
        <v>89</v>
      </c>
      <c r="AV152" s="11" t="s">
        <v>89</v>
      </c>
      <c r="AW152" s="11" t="s">
        <v>35</v>
      </c>
      <c r="AX152" s="11" t="s">
        <v>80</v>
      </c>
      <c r="AY152" s="212" t="s">
        <v>131</v>
      </c>
    </row>
    <row r="153" spans="2:65" s="1" customFormat="1" ht="16.5" customHeight="1">
      <c r="B153" s="41"/>
      <c r="C153" s="234" t="s">
        <v>224</v>
      </c>
      <c r="D153" s="234" t="s">
        <v>164</v>
      </c>
      <c r="E153" s="235" t="s">
        <v>225</v>
      </c>
      <c r="F153" s="236" t="s">
        <v>226</v>
      </c>
      <c r="G153" s="237" t="s">
        <v>193</v>
      </c>
      <c r="H153" s="238">
        <v>49.009</v>
      </c>
      <c r="I153" s="239"/>
      <c r="J153" s="240">
        <f>ROUND(I153*H153,2)</f>
        <v>0</v>
      </c>
      <c r="K153" s="236" t="s">
        <v>138</v>
      </c>
      <c r="L153" s="241"/>
      <c r="M153" s="242" t="s">
        <v>21</v>
      </c>
      <c r="N153" s="243" t="s">
        <v>44</v>
      </c>
      <c r="O153" s="42"/>
      <c r="P153" s="198">
        <f>O153*H153</f>
        <v>0</v>
      </c>
      <c r="Q153" s="198">
        <v>6.8000000000000005E-4</v>
      </c>
      <c r="R153" s="198">
        <f>Q153*H153</f>
        <v>3.3326120000000001E-2</v>
      </c>
      <c r="S153" s="198">
        <v>0</v>
      </c>
      <c r="T153" s="199">
        <f>S153*H153</f>
        <v>0</v>
      </c>
      <c r="AR153" s="24" t="s">
        <v>167</v>
      </c>
      <c r="AT153" s="24" t="s">
        <v>164</v>
      </c>
      <c r="AU153" s="24" t="s">
        <v>89</v>
      </c>
      <c r="AY153" s="24" t="s">
        <v>131</v>
      </c>
      <c r="BE153" s="200">
        <f>IF(N153="základní",J153,0)</f>
        <v>0</v>
      </c>
      <c r="BF153" s="200">
        <f>IF(N153="snížená",J153,0)</f>
        <v>0</v>
      </c>
      <c r="BG153" s="200">
        <f>IF(N153="zákl. přenesená",J153,0)</f>
        <v>0</v>
      </c>
      <c r="BH153" s="200">
        <f>IF(N153="sníž. přenesená",J153,0)</f>
        <v>0</v>
      </c>
      <c r="BI153" s="200">
        <f>IF(N153="nulová",J153,0)</f>
        <v>0</v>
      </c>
      <c r="BJ153" s="24" t="s">
        <v>89</v>
      </c>
      <c r="BK153" s="200">
        <f>ROUND(I153*H153,2)</f>
        <v>0</v>
      </c>
      <c r="BL153" s="24" t="s">
        <v>139</v>
      </c>
      <c r="BM153" s="24" t="s">
        <v>227</v>
      </c>
    </row>
    <row r="154" spans="2:65" s="11" customFormat="1">
      <c r="B154" s="201"/>
      <c r="C154" s="202"/>
      <c r="D154" s="203" t="s">
        <v>141</v>
      </c>
      <c r="E154" s="204" t="s">
        <v>21</v>
      </c>
      <c r="F154" s="205" t="s">
        <v>228</v>
      </c>
      <c r="G154" s="202"/>
      <c r="H154" s="206">
        <v>49.009</v>
      </c>
      <c r="I154" s="207"/>
      <c r="J154" s="202"/>
      <c r="K154" s="202"/>
      <c r="L154" s="208"/>
      <c r="M154" s="209"/>
      <c r="N154" s="210"/>
      <c r="O154" s="210"/>
      <c r="P154" s="210"/>
      <c r="Q154" s="210"/>
      <c r="R154" s="210"/>
      <c r="S154" s="210"/>
      <c r="T154" s="211"/>
      <c r="AT154" s="212" t="s">
        <v>141</v>
      </c>
      <c r="AU154" s="212" t="s">
        <v>89</v>
      </c>
      <c r="AV154" s="11" t="s">
        <v>89</v>
      </c>
      <c r="AW154" s="11" t="s">
        <v>35</v>
      </c>
      <c r="AX154" s="11" t="s">
        <v>80</v>
      </c>
      <c r="AY154" s="212" t="s">
        <v>131</v>
      </c>
    </row>
    <row r="155" spans="2:65" s="1" customFormat="1" ht="16.5" customHeight="1">
      <c r="B155" s="41"/>
      <c r="C155" s="189" t="s">
        <v>229</v>
      </c>
      <c r="D155" s="189" t="s">
        <v>134</v>
      </c>
      <c r="E155" s="190" t="s">
        <v>230</v>
      </c>
      <c r="F155" s="191" t="s">
        <v>231</v>
      </c>
      <c r="G155" s="192" t="s">
        <v>193</v>
      </c>
      <c r="H155" s="193">
        <v>60</v>
      </c>
      <c r="I155" s="194"/>
      <c r="J155" s="195">
        <f>ROUND(I155*H155,2)</f>
        <v>0</v>
      </c>
      <c r="K155" s="191" t="s">
        <v>138</v>
      </c>
      <c r="L155" s="61"/>
      <c r="M155" s="196" t="s">
        <v>21</v>
      </c>
      <c r="N155" s="197" t="s">
        <v>44</v>
      </c>
      <c r="O155" s="42"/>
      <c r="P155" s="198">
        <f>O155*H155</f>
        <v>0</v>
      </c>
      <c r="Q155" s="198">
        <v>2.5000000000000001E-4</v>
      </c>
      <c r="R155" s="198">
        <f>Q155*H155</f>
        <v>1.4999999999999999E-2</v>
      </c>
      <c r="S155" s="198">
        <v>0</v>
      </c>
      <c r="T155" s="199">
        <f>S155*H155</f>
        <v>0</v>
      </c>
      <c r="AR155" s="24" t="s">
        <v>139</v>
      </c>
      <c r="AT155" s="24" t="s">
        <v>134</v>
      </c>
      <c r="AU155" s="24" t="s">
        <v>89</v>
      </c>
      <c r="AY155" s="24" t="s">
        <v>131</v>
      </c>
      <c r="BE155" s="200">
        <f>IF(N155="základní",J155,0)</f>
        <v>0</v>
      </c>
      <c r="BF155" s="200">
        <f>IF(N155="snížená",J155,0)</f>
        <v>0</v>
      </c>
      <c r="BG155" s="200">
        <f>IF(N155="zákl. přenesená",J155,0)</f>
        <v>0</v>
      </c>
      <c r="BH155" s="200">
        <f>IF(N155="sníž. přenesená",J155,0)</f>
        <v>0</v>
      </c>
      <c r="BI155" s="200">
        <f>IF(N155="nulová",J155,0)</f>
        <v>0</v>
      </c>
      <c r="BJ155" s="24" t="s">
        <v>89</v>
      </c>
      <c r="BK155" s="200">
        <f>ROUND(I155*H155,2)</f>
        <v>0</v>
      </c>
      <c r="BL155" s="24" t="s">
        <v>139</v>
      </c>
      <c r="BM155" s="24" t="s">
        <v>232</v>
      </c>
    </row>
    <row r="156" spans="2:65" s="1" customFormat="1" ht="27">
      <c r="B156" s="41"/>
      <c r="C156" s="63"/>
      <c r="D156" s="203" t="s">
        <v>233</v>
      </c>
      <c r="E156" s="63"/>
      <c r="F156" s="255" t="s">
        <v>234</v>
      </c>
      <c r="G156" s="63"/>
      <c r="H156" s="63"/>
      <c r="I156" s="160"/>
      <c r="J156" s="63"/>
      <c r="K156" s="63"/>
      <c r="L156" s="61"/>
      <c r="M156" s="256"/>
      <c r="N156" s="42"/>
      <c r="O156" s="42"/>
      <c r="P156" s="42"/>
      <c r="Q156" s="42"/>
      <c r="R156" s="42"/>
      <c r="S156" s="42"/>
      <c r="T156" s="78"/>
      <c r="AT156" s="24" t="s">
        <v>233</v>
      </c>
      <c r="AU156" s="24" t="s">
        <v>89</v>
      </c>
    </row>
    <row r="157" spans="2:65" s="13" customFormat="1">
      <c r="B157" s="224"/>
      <c r="C157" s="225"/>
      <c r="D157" s="203" t="s">
        <v>141</v>
      </c>
      <c r="E157" s="226" t="s">
        <v>21</v>
      </c>
      <c r="F157" s="227" t="s">
        <v>235</v>
      </c>
      <c r="G157" s="225"/>
      <c r="H157" s="226" t="s">
        <v>21</v>
      </c>
      <c r="I157" s="228"/>
      <c r="J157" s="225"/>
      <c r="K157" s="225"/>
      <c r="L157" s="229"/>
      <c r="M157" s="230"/>
      <c r="N157" s="231"/>
      <c r="O157" s="231"/>
      <c r="P157" s="231"/>
      <c r="Q157" s="231"/>
      <c r="R157" s="231"/>
      <c r="S157" s="231"/>
      <c r="T157" s="232"/>
      <c r="AT157" s="233" t="s">
        <v>141</v>
      </c>
      <c r="AU157" s="233" t="s">
        <v>89</v>
      </c>
      <c r="AV157" s="13" t="s">
        <v>80</v>
      </c>
      <c r="AW157" s="13" t="s">
        <v>35</v>
      </c>
      <c r="AX157" s="13" t="s">
        <v>72</v>
      </c>
      <c r="AY157" s="233" t="s">
        <v>131</v>
      </c>
    </row>
    <row r="158" spans="2:65" s="11" customFormat="1">
      <c r="B158" s="201"/>
      <c r="C158" s="202"/>
      <c r="D158" s="203" t="s">
        <v>141</v>
      </c>
      <c r="E158" s="204" t="s">
        <v>21</v>
      </c>
      <c r="F158" s="205" t="s">
        <v>236</v>
      </c>
      <c r="G158" s="202"/>
      <c r="H158" s="206">
        <v>31.4</v>
      </c>
      <c r="I158" s="207"/>
      <c r="J158" s="202"/>
      <c r="K158" s="202"/>
      <c r="L158" s="208"/>
      <c r="M158" s="209"/>
      <c r="N158" s="210"/>
      <c r="O158" s="210"/>
      <c r="P158" s="210"/>
      <c r="Q158" s="210"/>
      <c r="R158" s="210"/>
      <c r="S158" s="210"/>
      <c r="T158" s="211"/>
      <c r="AT158" s="212" t="s">
        <v>141</v>
      </c>
      <c r="AU158" s="212" t="s">
        <v>89</v>
      </c>
      <c r="AV158" s="11" t="s">
        <v>89</v>
      </c>
      <c r="AW158" s="11" t="s">
        <v>35</v>
      </c>
      <c r="AX158" s="11" t="s">
        <v>72</v>
      </c>
      <c r="AY158" s="212" t="s">
        <v>131</v>
      </c>
    </row>
    <row r="159" spans="2:65" s="13" customFormat="1">
      <c r="B159" s="224"/>
      <c r="C159" s="225"/>
      <c r="D159" s="203" t="s">
        <v>141</v>
      </c>
      <c r="E159" s="226" t="s">
        <v>21</v>
      </c>
      <c r="F159" s="227" t="s">
        <v>237</v>
      </c>
      <c r="G159" s="225"/>
      <c r="H159" s="226" t="s">
        <v>21</v>
      </c>
      <c r="I159" s="228"/>
      <c r="J159" s="225"/>
      <c r="K159" s="225"/>
      <c r="L159" s="229"/>
      <c r="M159" s="230"/>
      <c r="N159" s="231"/>
      <c r="O159" s="231"/>
      <c r="P159" s="231"/>
      <c r="Q159" s="231"/>
      <c r="R159" s="231"/>
      <c r="S159" s="231"/>
      <c r="T159" s="232"/>
      <c r="AT159" s="233" t="s">
        <v>141</v>
      </c>
      <c r="AU159" s="233" t="s">
        <v>89</v>
      </c>
      <c r="AV159" s="13" t="s">
        <v>80</v>
      </c>
      <c r="AW159" s="13" t="s">
        <v>35</v>
      </c>
      <c r="AX159" s="13" t="s">
        <v>72</v>
      </c>
      <c r="AY159" s="233" t="s">
        <v>131</v>
      </c>
    </row>
    <row r="160" spans="2:65" s="11" customFormat="1">
      <c r="B160" s="201"/>
      <c r="C160" s="202"/>
      <c r="D160" s="203" t="s">
        <v>141</v>
      </c>
      <c r="E160" s="204" t="s">
        <v>21</v>
      </c>
      <c r="F160" s="205" t="s">
        <v>238</v>
      </c>
      <c r="G160" s="202"/>
      <c r="H160" s="206">
        <v>5.45</v>
      </c>
      <c r="I160" s="207"/>
      <c r="J160" s="202"/>
      <c r="K160" s="202"/>
      <c r="L160" s="208"/>
      <c r="M160" s="209"/>
      <c r="N160" s="210"/>
      <c r="O160" s="210"/>
      <c r="P160" s="210"/>
      <c r="Q160" s="210"/>
      <c r="R160" s="210"/>
      <c r="S160" s="210"/>
      <c r="T160" s="211"/>
      <c r="AT160" s="212" t="s">
        <v>141</v>
      </c>
      <c r="AU160" s="212" t="s">
        <v>89</v>
      </c>
      <c r="AV160" s="11" t="s">
        <v>89</v>
      </c>
      <c r="AW160" s="11" t="s">
        <v>35</v>
      </c>
      <c r="AX160" s="11" t="s">
        <v>72</v>
      </c>
      <c r="AY160" s="212" t="s">
        <v>131</v>
      </c>
    </row>
    <row r="161" spans="2:65" s="11" customFormat="1">
      <c r="B161" s="201"/>
      <c r="C161" s="202"/>
      <c r="D161" s="203" t="s">
        <v>141</v>
      </c>
      <c r="E161" s="204" t="s">
        <v>21</v>
      </c>
      <c r="F161" s="205" t="s">
        <v>239</v>
      </c>
      <c r="G161" s="202"/>
      <c r="H161" s="206">
        <v>1.4</v>
      </c>
      <c r="I161" s="207"/>
      <c r="J161" s="202"/>
      <c r="K161" s="202"/>
      <c r="L161" s="208"/>
      <c r="M161" s="209"/>
      <c r="N161" s="210"/>
      <c r="O161" s="210"/>
      <c r="P161" s="210"/>
      <c r="Q161" s="210"/>
      <c r="R161" s="210"/>
      <c r="S161" s="210"/>
      <c r="T161" s="211"/>
      <c r="AT161" s="212" t="s">
        <v>141</v>
      </c>
      <c r="AU161" s="212" t="s">
        <v>89</v>
      </c>
      <c r="AV161" s="11" t="s">
        <v>89</v>
      </c>
      <c r="AW161" s="11" t="s">
        <v>35</v>
      </c>
      <c r="AX161" s="11" t="s">
        <v>72</v>
      </c>
      <c r="AY161" s="212" t="s">
        <v>131</v>
      </c>
    </row>
    <row r="162" spans="2:65" s="11" customFormat="1">
      <c r="B162" s="201"/>
      <c r="C162" s="202"/>
      <c r="D162" s="203" t="s">
        <v>141</v>
      </c>
      <c r="E162" s="204" t="s">
        <v>21</v>
      </c>
      <c r="F162" s="205" t="s">
        <v>240</v>
      </c>
      <c r="G162" s="202"/>
      <c r="H162" s="206">
        <v>16.350000000000001</v>
      </c>
      <c r="I162" s="207"/>
      <c r="J162" s="202"/>
      <c r="K162" s="202"/>
      <c r="L162" s="208"/>
      <c r="M162" s="209"/>
      <c r="N162" s="210"/>
      <c r="O162" s="210"/>
      <c r="P162" s="210"/>
      <c r="Q162" s="210"/>
      <c r="R162" s="210"/>
      <c r="S162" s="210"/>
      <c r="T162" s="211"/>
      <c r="AT162" s="212" t="s">
        <v>141</v>
      </c>
      <c r="AU162" s="212" t="s">
        <v>89</v>
      </c>
      <c r="AV162" s="11" t="s">
        <v>89</v>
      </c>
      <c r="AW162" s="11" t="s">
        <v>35</v>
      </c>
      <c r="AX162" s="11" t="s">
        <v>72</v>
      </c>
      <c r="AY162" s="212" t="s">
        <v>131</v>
      </c>
    </row>
    <row r="163" spans="2:65" s="11" customFormat="1">
      <c r="B163" s="201"/>
      <c r="C163" s="202"/>
      <c r="D163" s="203" t="s">
        <v>141</v>
      </c>
      <c r="E163" s="204" t="s">
        <v>21</v>
      </c>
      <c r="F163" s="205" t="s">
        <v>241</v>
      </c>
      <c r="G163" s="202"/>
      <c r="H163" s="206">
        <v>5.4</v>
      </c>
      <c r="I163" s="207"/>
      <c r="J163" s="202"/>
      <c r="K163" s="202"/>
      <c r="L163" s="208"/>
      <c r="M163" s="209"/>
      <c r="N163" s="210"/>
      <c r="O163" s="210"/>
      <c r="P163" s="210"/>
      <c r="Q163" s="210"/>
      <c r="R163" s="210"/>
      <c r="S163" s="210"/>
      <c r="T163" s="211"/>
      <c r="AT163" s="212" t="s">
        <v>141</v>
      </c>
      <c r="AU163" s="212" t="s">
        <v>89</v>
      </c>
      <c r="AV163" s="11" t="s">
        <v>89</v>
      </c>
      <c r="AW163" s="11" t="s">
        <v>35</v>
      </c>
      <c r="AX163" s="11" t="s">
        <v>72</v>
      </c>
      <c r="AY163" s="212" t="s">
        <v>131</v>
      </c>
    </row>
    <row r="164" spans="2:65" s="12" customFormat="1">
      <c r="B164" s="213"/>
      <c r="C164" s="214"/>
      <c r="D164" s="203" t="s">
        <v>141</v>
      </c>
      <c r="E164" s="215" t="s">
        <v>21</v>
      </c>
      <c r="F164" s="216" t="s">
        <v>144</v>
      </c>
      <c r="G164" s="214"/>
      <c r="H164" s="217">
        <v>60</v>
      </c>
      <c r="I164" s="218"/>
      <c r="J164" s="214"/>
      <c r="K164" s="214"/>
      <c r="L164" s="219"/>
      <c r="M164" s="220"/>
      <c r="N164" s="221"/>
      <c r="O164" s="221"/>
      <c r="P164" s="221"/>
      <c r="Q164" s="221"/>
      <c r="R164" s="221"/>
      <c r="S164" s="221"/>
      <c r="T164" s="222"/>
      <c r="AT164" s="223" t="s">
        <v>141</v>
      </c>
      <c r="AU164" s="223" t="s">
        <v>89</v>
      </c>
      <c r="AV164" s="12" t="s">
        <v>139</v>
      </c>
      <c r="AW164" s="12" t="s">
        <v>35</v>
      </c>
      <c r="AX164" s="12" t="s">
        <v>80</v>
      </c>
      <c r="AY164" s="223" t="s">
        <v>131</v>
      </c>
    </row>
    <row r="165" spans="2:65" s="1" customFormat="1" ht="16.5" customHeight="1">
      <c r="B165" s="41"/>
      <c r="C165" s="234" t="s">
        <v>242</v>
      </c>
      <c r="D165" s="234" t="s">
        <v>164</v>
      </c>
      <c r="E165" s="235" t="s">
        <v>243</v>
      </c>
      <c r="F165" s="236" t="s">
        <v>244</v>
      </c>
      <c r="G165" s="237" t="s">
        <v>193</v>
      </c>
      <c r="H165" s="238">
        <v>63</v>
      </c>
      <c r="I165" s="239"/>
      <c r="J165" s="240">
        <f>ROUND(I165*H165,2)</f>
        <v>0</v>
      </c>
      <c r="K165" s="236" t="s">
        <v>138</v>
      </c>
      <c r="L165" s="241"/>
      <c r="M165" s="242" t="s">
        <v>21</v>
      </c>
      <c r="N165" s="243" t="s">
        <v>44</v>
      </c>
      <c r="O165" s="42"/>
      <c r="P165" s="198">
        <f>O165*H165</f>
        <v>0</v>
      </c>
      <c r="Q165" s="198">
        <v>3.0000000000000001E-5</v>
      </c>
      <c r="R165" s="198">
        <f>Q165*H165</f>
        <v>1.89E-3</v>
      </c>
      <c r="S165" s="198">
        <v>0</v>
      </c>
      <c r="T165" s="199">
        <f>S165*H165</f>
        <v>0</v>
      </c>
      <c r="AR165" s="24" t="s">
        <v>167</v>
      </c>
      <c r="AT165" s="24" t="s">
        <v>164</v>
      </c>
      <c r="AU165" s="24" t="s">
        <v>89</v>
      </c>
      <c r="AY165" s="24" t="s">
        <v>131</v>
      </c>
      <c r="BE165" s="200">
        <f>IF(N165="základní",J165,0)</f>
        <v>0</v>
      </c>
      <c r="BF165" s="200">
        <f>IF(N165="snížená",J165,0)</f>
        <v>0</v>
      </c>
      <c r="BG165" s="200">
        <f>IF(N165="zákl. přenesená",J165,0)</f>
        <v>0</v>
      </c>
      <c r="BH165" s="200">
        <f>IF(N165="sníž. přenesená",J165,0)</f>
        <v>0</v>
      </c>
      <c r="BI165" s="200">
        <f>IF(N165="nulová",J165,0)</f>
        <v>0</v>
      </c>
      <c r="BJ165" s="24" t="s">
        <v>89</v>
      </c>
      <c r="BK165" s="200">
        <f>ROUND(I165*H165,2)</f>
        <v>0</v>
      </c>
      <c r="BL165" s="24" t="s">
        <v>139</v>
      </c>
      <c r="BM165" s="24" t="s">
        <v>245</v>
      </c>
    </row>
    <row r="166" spans="2:65" s="11" customFormat="1">
      <c r="B166" s="201"/>
      <c r="C166" s="202"/>
      <c r="D166" s="203" t="s">
        <v>141</v>
      </c>
      <c r="E166" s="204" t="s">
        <v>21</v>
      </c>
      <c r="F166" s="205" t="s">
        <v>246</v>
      </c>
      <c r="G166" s="202"/>
      <c r="H166" s="206">
        <v>63</v>
      </c>
      <c r="I166" s="207"/>
      <c r="J166" s="202"/>
      <c r="K166" s="202"/>
      <c r="L166" s="208"/>
      <c r="M166" s="209"/>
      <c r="N166" s="210"/>
      <c r="O166" s="210"/>
      <c r="P166" s="210"/>
      <c r="Q166" s="210"/>
      <c r="R166" s="210"/>
      <c r="S166" s="210"/>
      <c r="T166" s="211"/>
      <c r="AT166" s="212" t="s">
        <v>141</v>
      </c>
      <c r="AU166" s="212" t="s">
        <v>89</v>
      </c>
      <c r="AV166" s="11" t="s">
        <v>89</v>
      </c>
      <c r="AW166" s="11" t="s">
        <v>35</v>
      </c>
      <c r="AX166" s="11" t="s">
        <v>80</v>
      </c>
      <c r="AY166" s="212" t="s">
        <v>131</v>
      </c>
    </row>
    <row r="167" spans="2:65" s="1" customFormat="1" ht="25.5" customHeight="1">
      <c r="B167" s="41"/>
      <c r="C167" s="189" t="s">
        <v>10</v>
      </c>
      <c r="D167" s="189" t="s">
        <v>134</v>
      </c>
      <c r="E167" s="190" t="s">
        <v>247</v>
      </c>
      <c r="F167" s="191" t="s">
        <v>248</v>
      </c>
      <c r="G167" s="192" t="s">
        <v>137</v>
      </c>
      <c r="H167" s="193">
        <v>333.072</v>
      </c>
      <c r="I167" s="194"/>
      <c r="J167" s="195">
        <f>ROUND(I167*H167,2)</f>
        <v>0</v>
      </c>
      <c r="K167" s="191" t="s">
        <v>138</v>
      </c>
      <c r="L167" s="61"/>
      <c r="M167" s="196" t="s">
        <v>21</v>
      </c>
      <c r="N167" s="197" t="s">
        <v>44</v>
      </c>
      <c r="O167" s="42"/>
      <c r="P167" s="198">
        <f>O167*H167</f>
        <v>0</v>
      </c>
      <c r="Q167" s="198">
        <v>1.255E-2</v>
      </c>
      <c r="R167" s="198">
        <f>Q167*H167</f>
        <v>4.1800535999999999</v>
      </c>
      <c r="S167" s="198">
        <v>0</v>
      </c>
      <c r="T167" s="199">
        <f>S167*H167</f>
        <v>0</v>
      </c>
      <c r="AR167" s="24" t="s">
        <v>139</v>
      </c>
      <c r="AT167" s="24" t="s">
        <v>134</v>
      </c>
      <c r="AU167" s="24" t="s">
        <v>89</v>
      </c>
      <c r="AY167" s="24" t="s">
        <v>131</v>
      </c>
      <c r="BE167" s="200">
        <f>IF(N167="základní",J167,0)</f>
        <v>0</v>
      </c>
      <c r="BF167" s="200">
        <f>IF(N167="snížená",J167,0)</f>
        <v>0</v>
      </c>
      <c r="BG167" s="200">
        <f>IF(N167="zákl. přenesená",J167,0)</f>
        <v>0</v>
      </c>
      <c r="BH167" s="200">
        <f>IF(N167="sníž. přenesená",J167,0)</f>
        <v>0</v>
      </c>
      <c r="BI167" s="200">
        <f>IF(N167="nulová",J167,0)</f>
        <v>0</v>
      </c>
      <c r="BJ167" s="24" t="s">
        <v>89</v>
      </c>
      <c r="BK167" s="200">
        <f>ROUND(I167*H167,2)</f>
        <v>0</v>
      </c>
      <c r="BL167" s="24" t="s">
        <v>139</v>
      </c>
      <c r="BM167" s="24" t="s">
        <v>249</v>
      </c>
    </row>
    <row r="168" spans="2:65" s="11" customFormat="1">
      <c r="B168" s="201"/>
      <c r="C168" s="202"/>
      <c r="D168" s="203" t="s">
        <v>141</v>
      </c>
      <c r="E168" s="204" t="s">
        <v>21</v>
      </c>
      <c r="F168" s="205" t="s">
        <v>87</v>
      </c>
      <c r="G168" s="202"/>
      <c r="H168" s="206">
        <v>333.072</v>
      </c>
      <c r="I168" s="207"/>
      <c r="J168" s="202"/>
      <c r="K168" s="202"/>
      <c r="L168" s="208"/>
      <c r="M168" s="209"/>
      <c r="N168" s="210"/>
      <c r="O168" s="210"/>
      <c r="P168" s="210"/>
      <c r="Q168" s="210"/>
      <c r="R168" s="210"/>
      <c r="S168" s="210"/>
      <c r="T168" s="211"/>
      <c r="AT168" s="212" t="s">
        <v>141</v>
      </c>
      <c r="AU168" s="212" t="s">
        <v>89</v>
      </c>
      <c r="AV168" s="11" t="s">
        <v>89</v>
      </c>
      <c r="AW168" s="11" t="s">
        <v>35</v>
      </c>
      <c r="AX168" s="11" t="s">
        <v>80</v>
      </c>
      <c r="AY168" s="212" t="s">
        <v>131</v>
      </c>
    </row>
    <row r="169" spans="2:65" s="1" customFormat="1" ht="25.5" customHeight="1">
      <c r="B169" s="41"/>
      <c r="C169" s="189" t="s">
        <v>250</v>
      </c>
      <c r="D169" s="189" t="s">
        <v>134</v>
      </c>
      <c r="E169" s="190" t="s">
        <v>251</v>
      </c>
      <c r="F169" s="191" t="s">
        <v>252</v>
      </c>
      <c r="G169" s="192" t="s">
        <v>137</v>
      </c>
      <c r="H169" s="193">
        <v>29.658000000000001</v>
      </c>
      <c r="I169" s="194"/>
      <c r="J169" s="195">
        <f>ROUND(I169*H169,2)</f>
        <v>0</v>
      </c>
      <c r="K169" s="191" t="s">
        <v>138</v>
      </c>
      <c r="L169" s="61"/>
      <c r="M169" s="196" t="s">
        <v>21</v>
      </c>
      <c r="N169" s="197" t="s">
        <v>44</v>
      </c>
      <c r="O169" s="42"/>
      <c r="P169" s="198">
        <f>O169*H169</f>
        <v>0</v>
      </c>
      <c r="Q169" s="198">
        <v>6.28E-3</v>
      </c>
      <c r="R169" s="198">
        <f>Q169*H169</f>
        <v>0.18625224000000001</v>
      </c>
      <c r="S169" s="198">
        <v>0</v>
      </c>
      <c r="T169" s="199">
        <f>S169*H169</f>
        <v>0</v>
      </c>
      <c r="AR169" s="24" t="s">
        <v>139</v>
      </c>
      <c r="AT169" s="24" t="s">
        <v>134</v>
      </c>
      <c r="AU169" s="24" t="s">
        <v>89</v>
      </c>
      <c r="AY169" s="24" t="s">
        <v>131</v>
      </c>
      <c r="BE169" s="200">
        <f>IF(N169="základní",J169,0)</f>
        <v>0</v>
      </c>
      <c r="BF169" s="200">
        <f>IF(N169="snížená",J169,0)</f>
        <v>0</v>
      </c>
      <c r="BG169" s="200">
        <f>IF(N169="zákl. přenesená",J169,0)</f>
        <v>0</v>
      </c>
      <c r="BH169" s="200">
        <f>IF(N169="sníž. přenesená",J169,0)</f>
        <v>0</v>
      </c>
      <c r="BI169" s="200">
        <f>IF(N169="nulová",J169,0)</f>
        <v>0</v>
      </c>
      <c r="BJ169" s="24" t="s">
        <v>89</v>
      </c>
      <c r="BK169" s="200">
        <f>ROUND(I169*H169,2)</f>
        <v>0</v>
      </c>
      <c r="BL169" s="24" t="s">
        <v>139</v>
      </c>
      <c r="BM169" s="24" t="s">
        <v>253</v>
      </c>
    </row>
    <row r="170" spans="2:65" s="11" customFormat="1">
      <c r="B170" s="201"/>
      <c r="C170" s="202"/>
      <c r="D170" s="203" t="s">
        <v>141</v>
      </c>
      <c r="E170" s="204" t="s">
        <v>21</v>
      </c>
      <c r="F170" s="205" t="s">
        <v>254</v>
      </c>
      <c r="G170" s="202"/>
      <c r="H170" s="206">
        <v>29.658000000000001</v>
      </c>
      <c r="I170" s="207"/>
      <c r="J170" s="202"/>
      <c r="K170" s="202"/>
      <c r="L170" s="208"/>
      <c r="M170" s="209"/>
      <c r="N170" s="210"/>
      <c r="O170" s="210"/>
      <c r="P170" s="210"/>
      <c r="Q170" s="210"/>
      <c r="R170" s="210"/>
      <c r="S170" s="210"/>
      <c r="T170" s="211"/>
      <c r="AT170" s="212" t="s">
        <v>141</v>
      </c>
      <c r="AU170" s="212" t="s">
        <v>89</v>
      </c>
      <c r="AV170" s="11" t="s">
        <v>89</v>
      </c>
      <c r="AW170" s="11" t="s">
        <v>35</v>
      </c>
      <c r="AX170" s="11" t="s">
        <v>80</v>
      </c>
      <c r="AY170" s="212" t="s">
        <v>131</v>
      </c>
    </row>
    <row r="171" spans="2:65" s="1" customFormat="1" ht="25.5" customHeight="1">
      <c r="B171" s="41"/>
      <c r="C171" s="189" t="s">
        <v>255</v>
      </c>
      <c r="D171" s="189" t="s">
        <v>134</v>
      </c>
      <c r="E171" s="190" t="s">
        <v>256</v>
      </c>
      <c r="F171" s="191" t="s">
        <v>257</v>
      </c>
      <c r="G171" s="192" t="s">
        <v>137</v>
      </c>
      <c r="H171" s="193">
        <v>363.27199999999999</v>
      </c>
      <c r="I171" s="194"/>
      <c r="J171" s="195">
        <f>ROUND(I171*H171,2)</f>
        <v>0</v>
      </c>
      <c r="K171" s="191" t="s">
        <v>138</v>
      </c>
      <c r="L171" s="61"/>
      <c r="M171" s="196" t="s">
        <v>21</v>
      </c>
      <c r="N171" s="197" t="s">
        <v>44</v>
      </c>
      <c r="O171" s="42"/>
      <c r="P171" s="198">
        <f>O171*H171</f>
        <v>0</v>
      </c>
      <c r="Q171" s="198">
        <v>2.6800000000000001E-3</v>
      </c>
      <c r="R171" s="198">
        <f>Q171*H171</f>
        <v>0.97356896000000004</v>
      </c>
      <c r="S171" s="198">
        <v>0</v>
      </c>
      <c r="T171" s="199">
        <f>S171*H171</f>
        <v>0</v>
      </c>
      <c r="AR171" s="24" t="s">
        <v>139</v>
      </c>
      <c r="AT171" s="24" t="s">
        <v>134</v>
      </c>
      <c r="AU171" s="24" t="s">
        <v>89</v>
      </c>
      <c r="AY171" s="24" t="s">
        <v>131</v>
      </c>
      <c r="BE171" s="200">
        <f>IF(N171="základní",J171,0)</f>
        <v>0</v>
      </c>
      <c r="BF171" s="200">
        <f>IF(N171="snížená",J171,0)</f>
        <v>0</v>
      </c>
      <c r="BG171" s="200">
        <f>IF(N171="zákl. přenesená",J171,0)</f>
        <v>0</v>
      </c>
      <c r="BH171" s="200">
        <f>IF(N171="sníž. přenesená",J171,0)</f>
        <v>0</v>
      </c>
      <c r="BI171" s="200">
        <f>IF(N171="nulová",J171,0)</f>
        <v>0</v>
      </c>
      <c r="BJ171" s="24" t="s">
        <v>89</v>
      </c>
      <c r="BK171" s="200">
        <f>ROUND(I171*H171,2)</f>
        <v>0</v>
      </c>
      <c r="BL171" s="24" t="s">
        <v>139</v>
      </c>
      <c r="BM171" s="24" t="s">
        <v>258</v>
      </c>
    </row>
    <row r="172" spans="2:65" s="11" customFormat="1">
      <c r="B172" s="201"/>
      <c r="C172" s="202"/>
      <c r="D172" s="203" t="s">
        <v>141</v>
      </c>
      <c r="E172" s="204" t="s">
        <v>21</v>
      </c>
      <c r="F172" s="205" t="s">
        <v>259</v>
      </c>
      <c r="G172" s="202"/>
      <c r="H172" s="206">
        <v>363.27199999999999</v>
      </c>
      <c r="I172" s="207"/>
      <c r="J172" s="202"/>
      <c r="K172" s="202"/>
      <c r="L172" s="208"/>
      <c r="M172" s="209"/>
      <c r="N172" s="210"/>
      <c r="O172" s="210"/>
      <c r="P172" s="210"/>
      <c r="Q172" s="210"/>
      <c r="R172" s="210"/>
      <c r="S172" s="210"/>
      <c r="T172" s="211"/>
      <c r="AT172" s="212" t="s">
        <v>141</v>
      </c>
      <c r="AU172" s="212" t="s">
        <v>89</v>
      </c>
      <c r="AV172" s="11" t="s">
        <v>89</v>
      </c>
      <c r="AW172" s="11" t="s">
        <v>35</v>
      </c>
      <c r="AX172" s="11" t="s">
        <v>80</v>
      </c>
      <c r="AY172" s="212" t="s">
        <v>131</v>
      </c>
    </row>
    <row r="173" spans="2:65" s="1" customFormat="1" ht="16.5" customHeight="1">
      <c r="B173" s="41"/>
      <c r="C173" s="189" t="s">
        <v>260</v>
      </c>
      <c r="D173" s="189" t="s">
        <v>134</v>
      </c>
      <c r="E173" s="190" t="s">
        <v>261</v>
      </c>
      <c r="F173" s="191" t="s">
        <v>262</v>
      </c>
      <c r="G173" s="192" t="s">
        <v>137</v>
      </c>
      <c r="H173" s="193">
        <v>42.366999999999997</v>
      </c>
      <c r="I173" s="194"/>
      <c r="J173" s="195">
        <f>ROUND(I173*H173,2)</f>
        <v>0</v>
      </c>
      <c r="K173" s="191" t="s">
        <v>138</v>
      </c>
      <c r="L173" s="61"/>
      <c r="M173" s="196" t="s">
        <v>21</v>
      </c>
      <c r="N173" s="197" t="s">
        <v>44</v>
      </c>
      <c r="O173" s="42"/>
      <c r="P173" s="198">
        <f>O173*H173</f>
        <v>0</v>
      </c>
      <c r="Q173" s="198">
        <v>0</v>
      </c>
      <c r="R173" s="198">
        <f>Q173*H173</f>
        <v>0</v>
      </c>
      <c r="S173" s="198">
        <v>0</v>
      </c>
      <c r="T173" s="199">
        <f>S173*H173</f>
        <v>0</v>
      </c>
      <c r="AR173" s="24" t="s">
        <v>139</v>
      </c>
      <c r="AT173" s="24" t="s">
        <v>134</v>
      </c>
      <c r="AU173" s="24" t="s">
        <v>89</v>
      </c>
      <c r="AY173" s="24" t="s">
        <v>131</v>
      </c>
      <c r="BE173" s="200">
        <f>IF(N173="základní",J173,0)</f>
        <v>0</v>
      </c>
      <c r="BF173" s="200">
        <f>IF(N173="snížená",J173,0)</f>
        <v>0</v>
      </c>
      <c r="BG173" s="200">
        <f>IF(N173="zákl. přenesená",J173,0)</f>
        <v>0</v>
      </c>
      <c r="BH173" s="200">
        <f>IF(N173="sníž. přenesená",J173,0)</f>
        <v>0</v>
      </c>
      <c r="BI173" s="200">
        <f>IF(N173="nulová",J173,0)</f>
        <v>0</v>
      </c>
      <c r="BJ173" s="24" t="s">
        <v>89</v>
      </c>
      <c r="BK173" s="200">
        <f>ROUND(I173*H173,2)</f>
        <v>0</v>
      </c>
      <c r="BL173" s="24" t="s">
        <v>139</v>
      </c>
      <c r="BM173" s="24" t="s">
        <v>263</v>
      </c>
    </row>
    <row r="174" spans="2:65" s="11" customFormat="1">
      <c r="B174" s="201"/>
      <c r="C174" s="202"/>
      <c r="D174" s="203" t="s">
        <v>141</v>
      </c>
      <c r="E174" s="204" t="s">
        <v>21</v>
      </c>
      <c r="F174" s="205" t="s">
        <v>264</v>
      </c>
      <c r="G174" s="202"/>
      <c r="H174" s="206">
        <v>8.1750000000000007</v>
      </c>
      <c r="I174" s="207"/>
      <c r="J174" s="202"/>
      <c r="K174" s="202"/>
      <c r="L174" s="208"/>
      <c r="M174" s="209"/>
      <c r="N174" s="210"/>
      <c r="O174" s="210"/>
      <c r="P174" s="210"/>
      <c r="Q174" s="210"/>
      <c r="R174" s="210"/>
      <c r="S174" s="210"/>
      <c r="T174" s="211"/>
      <c r="AT174" s="212" t="s">
        <v>141</v>
      </c>
      <c r="AU174" s="212" t="s">
        <v>89</v>
      </c>
      <c r="AV174" s="11" t="s">
        <v>89</v>
      </c>
      <c r="AW174" s="11" t="s">
        <v>35</v>
      </c>
      <c r="AX174" s="11" t="s">
        <v>72</v>
      </c>
      <c r="AY174" s="212" t="s">
        <v>131</v>
      </c>
    </row>
    <row r="175" spans="2:65" s="11" customFormat="1">
      <c r="B175" s="201"/>
      <c r="C175" s="202"/>
      <c r="D175" s="203" t="s">
        <v>141</v>
      </c>
      <c r="E175" s="204" t="s">
        <v>21</v>
      </c>
      <c r="F175" s="205" t="s">
        <v>265</v>
      </c>
      <c r="G175" s="202"/>
      <c r="H175" s="206">
        <v>1.61</v>
      </c>
      <c r="I175" s="207"/>
      <c r="J175" s="202"/>
      <c r="K175" s="202"/>
      <c r="L175" s="208"/>
      <c r="M175" s="209"/>
      <c r="N175" s="210"/>
      <c r="O175" s="210"/>
      <c r="P175" s="210"/>
      <c r="Q175" s="210"/>
      <c r="R175" s="210"/>
      <c r="S175" s="210"/>
      <c r="T175" s="211"/>
      <c r="AT175" s="212" t="s">
        <v>141</v>
      </c>
      <c r="AU175" s="212" t="s">
        <v>89</v>
      </c>
      <c r="AV175" s="11" t="s">
        <v>89</v>
      </c>
      <c r="AW175" s="11" t="s">
        <v>35</v>
      </c>
      <c r="AX175" s="11" t="s">
        <v>72</v>
      </c>
      <c r="AY175" s="212" t="s">
        <v>131</v>
      </c>
    </row>
    <row r="176" spans="2:65" s="11" customFormat="1">
      <c r="B176" s="201"/>
      <c r="C176" s="202"/>
      <c r="D176" s="203" t="s">
        <v>141</v>
      </c>
      <c r="E176" s="204" t="s">
        <v>21</v>
      </c>
      <c r="F176" s="205" t="s">
        <v>266</v>
      </c>
      <c r="G176" s="202"/>
      <c r="H176" s="206">
        <v>26.372</v>
      </c>
      <c r="I176" s="207"/>
      <c r="J176" s="202"/>
      <c r="K176" s="202"/>
      <c r="L176" s="208"/>
      <c r="M176" s="209"/>
      <c r="N176" s="210"/>
      <c r="O176" s="210"/>
      <c r="P176" s="210"/>
      <c r="Q176" s="210"/>
      <c r="R176" s="210"/>
      <c r="S176" s="210"/>
      <c r="T176" s="211"/>
      <c r="AT176" s="212" t="s">
        <v>141</v>
      </c>
      <c r="AU176" s="212" t="s">
        <v>89</v>
      </c>
      <c r="AV176" s="11" t="s">
        <v>89</v>
      </c>
      <c r="AW176" s="11" t="s">
        <v>35</v>
      </c>
      <c r="AX176" s="11" t="s">
        <v>72</v>
      </c>
      <c r="AY176" s="212" t="s">
        <v>131</v>
      </c>
    </row>
    <row r="177" spans="2:65" s="11" customFormat="1">
      <c r="B177" s="201"/>
      <c r="C177" s="202"/>
      <c r="D177" s="203" t="s">
        <v>141</v>
      </c>
      <c r="E177" s="204" t="s">
        <v>21</v>
      </c>
      <c r="F177" s="205" t="s">
        <v>267</v>
      </c>
      <c r="G177" s="202"/>
      <c r="H177" s="206">
        <v>6.21</v>
      </c>
      <c r="I177" s="207"/>
      <c r="J177" s="202"/>
      <c r="K177" s="202"/>
      <c r="L177" s="208"/>
      <c r="M177" s="209"/>
      <c r="N177" s="210"/>
      <c r="O177" s="210"/>
      <c r="P177" s="210"/>
      <c r="Q177" s="210"/>
      <c r="R177" s="210"/>
      <c r="S177" s="210"/>
      <c r="T177" s="211"/>
      <c r="AT177" s="212" t="s">
        <v>141</v>
      </c>
      <c r="AU177" s="212" t="s">
        <v>89</v>
      </c>
      <c r="AV177" s="11" t="s">
        <v>89</v>
      </c>
      <c r="AW177" s="11" t="s">
        <v>35</v>
      </c>
      <c r="AX177" s="11" t="s">
        <v>72</v>
      </c>
      <c r="AY177" s="212" t="s">
        <v>131</v>
      </c>
    </row>
    <row r="178" spans="2:65" s="12" customFormat="1">
      <c r="B178" s="213"/>
      <c r="C178" s="214"/>
      <c r="D178" s="203" t="s">
        <v>141</v>
      </c>
      <c r="E178" s="215" t="s">
        <v>21</v>
      </c>
      <c r="F178" s="216" t="s">
        <v>144</v>
      </c>
      <c r="G178" s="214"/>
      <c r="H178" s="217">
        <v>42.366999999999997</v>
      </c>
      <c r="I178" s="218"/>
      <c r="J178" s="214"/>
      <c r="K178" s="214"/>
      <c r="L178" s="219"/>
      <c r="M178" s="220"/>
      <c r="N178" s="221"/>
      <c r="O178" s="221"/>
      <c r="P178" s="221"/>
      <c r="Q178" s="221"/>
      <c r="R178" s="221"/>
      <c r="S178" s="221"/>
      <c r="T178" s="222"/>
      <c r="AT178" s="223" t="s">
        <v>141</v>
      </c>
      <c r="AU178" s="223" t="s">
        <v>89</v>
      </c>
      <c r="AV178" s="12" t="s">
        <v>139</v>
      </c>
      <c r="AW178" s="12" t="s">
        <v>35</v>
      </c>
      <c r="AX178" s="12" t="s">
        <v>80</v>
      </c>
      <c r="AY178" s="223" t="s">
        <v>131</v>
      </c>
    </row>
    <row r="179" spans="2:65" s="1" customFormat="1" ht="16.5" customHeight="1">
      <c r="B179" s="41"/>
      <c r="C179" s="189" t="s">
        <v>268</v>
      </c>
      <c r="D179" s="189" t="s">
        <v>134</v>
      </c>
      <c r="E179" s="190" t="s">
        <v>269</v>
      </c>
      <c r="F179" s="191" t="s">
        <v>270</v>
      </c>
      <c r="G179" s="192" t="s">
        <v>137</v>
      </c>
      <c r="H179" s="193">
        <v>333.072</v>
      </c>
      <c r="I179" s="194"/>
      <c r="J179" s="195">
        <f>ROUND(I179*H179,2)</f>
        <v>0</v>
      </c>
      <c r="K179" s="191" t="s">
        <v>138</v>
      </c>
      <c r="L179" s="61"/>
      <c r="M179" s="196" t="s">
        <v>21</v>
      </c>
      <c r="N179" s="197" t="s">
        <v>44</v>
      </c>
      <c r="O179" s="42"/>
      <c r="P179" s="198">
        <f>O179*H179</f>
        <v>0</v>
      </c>
      <c r="Q179" s="198">
        <v>0</v>
      </c>
      <c r="R179" s="198">
        <f>Q179*H179</f>
        <v>0</v>
      </c>
      <c r="S179" s="198">
        <v>0</v>
      </c>
      <c r="T179" s="199">
        <f>S179*H179</f>
        <v>0</v>
      </c>
      <c r="AR179" s="24" t="s">
        <v>139</v>
      </c>
      <c r="AT179" s="24" t="s">
        <v>134</v>
      </c>
      <c r="AU179" s="24" t="s">
        <v>89</v>
      </c>
      <c r="AY179" s="24" t="s">
        <v>131</v>
      </c>
      <c r="BE179" s="200">
        <f>IF(N179="základní",J179,0)</f>
        <v>0</v>
      </c>
      <c r="BF179" s="200">
        <f>IF(N179="snížená",J179,0)</f>
        <v>0</v>
      </c>
      <c r="BG179" s="200">
        <f>IF(N179="zákl. přenesená",J179,0)</f>
        <v>0</v>
      </c>
      <c r="BH179" s="200">
        <f>IF(N179="sníž. přenesená",J179,0)</f>
        <v>0</v>
      </c>
      <c r="BI179" s="200">
        <f>IF(N179="nulová",J179,0)</f>
        <v>0</v>
      </c>
      <c r="BJ179" s="24" t="s">
        <v>89</v>
      </c>
      <c r="BK179" s="200">
        <f>ROUND(I179*H179,2)</f>
        <v>0</v>
      </c>
      <c r="BL179" s="24" t="s">
        <v>139</v>
      </c>
      <c r="BM179" s="24" t="s">
        <v>271</v>
      </c>
    </row>
    <row r="180" spans="2:65" s="11" customFormat="1">
      <c r="B180" s="201"/>
      <c r="C180" s="202"/>
      <c r="D180" s="203" t="s">
        <v>141</v>
      </c>
      <c r="E180" s="204" t="s">
        <v>21</v>
      </c>
      <c r="F180" s="205" t="s">
        <v>87</v>
      </c>
      <c r="G180" s="202"/>
      <c r="H180" s="206">
        <v>333.072</v>
      </c>
      <c r="I180" s="207"/>
      <c r="J180" s="202"/>
      <c r="K180" s="202"/>
      <c r="L180" s="208"/>
      <c r="M180" s="209"/>
      <c r="N180" s="210"/>
      <c r="O180" s="210"/>
      <c r="P180" s="210"/>
      <c r="Q180" s="210"/>
      <c r="R180" s="210"/>
      <c r="S180" s="210"/>
      <c r="T180" s="211"/>
      <c r="AT180" s="212" t="s">
        <v>141</v>
      </c>
      <c r="AU180" s="212" t="s">
        <v>89</v>
      </c>
      <c r="AV180" s="11" t="s">
        <v>89</v>
      </c>
      <c r="AW180" s="11" t="s">
        <v>35</v>
      </c>
      <c r="AX180" s="11" t="s">
        <v>80</v>
      </c>
      <c r="AY180" s="212" t="s">
        <v>131</v>
      </c>
    </row>
    <row r="181" spans="2:65" s="1" customFormat="1" ht="25.5" customHeight="1">
      <c r="B181" s="41"/>
      <c r="C181" s="189" t="s">
        <v>272</v>
      </c>
      <c r="D181" s="189" t="s">
        <v>134</v>
      </c>
      <c r="E181" s="190" t="s">
        <v>273</v>
      </c>
      <c r="F181" s="191" t="s">
        <v>274</v>
      </c>
      <c r="G181" s="192" t="s">
        <v>193</v>
      </c>
      <c r="H181" s="193">
        <v>278.36</v>
      </c>
      <c r="I181" s="194"/>
      <c r="J181" s="195">
        <f>ROUND(I181*H181,2)</f>
        <v>0</v>
      </c>
      <c r="K181" s="191" t="s">
        <v>138</v>
      </c>
      <c r="L181" s="61"/>
      <c r="M181" s="196" t="s">
        <v>21</v>
      </c>
      <c r="N181" s="197" t="s">
        <v>44</v>
      </c>
      <c r="O181" s="42"/>
      <c r="P181" s="198">
        <f>O181*H181</f>
        <v>0</v>
      </c>
      <c r="Q181" s="198">
        <v>0</v>
      </c>
      <c r="R181" s="198">
        <f>Q181*H181</f>
        <v>0</v>
      </c>
      <c r="S181" s="198">
        <v>0</v>
      </c>
      <c r="T181" s="199">
        <f>S181*H181</f>
        <v>0</v>
      </c>
      <c r="AR181" s="24" t="s">
        <v>139</v>
      </c>
      <c r="AT181" s="24" t="s">
        <v>134</v>
      </c>
      <c r="AU181" s="24" t="s">
        <v>89</v>
      </c>
      <c r="AY181" s="24" t="s">
        <v>131</v>
      </c>
      <c r="BE181" s="200">
        <f>IF(N181="základní",J181,0)</f>
        <v>0</v>
      </c>
      <c r="BF181" s="200">
        <f>IF(N181="snížená",J181,0)</f>
        <v>0</v>
      </c>
      <c r="BG181" s="200">
        <f>IF(N181="zákl. přenesená",J181,0)</f>
        <v>0</v>
      </c>
      <c r="BH181" s="200">
        <f>IF(N181="sníž. přenesená",J181,0)</f>
        <v>0</v>
      </c>
      <c r="BI181" s="200">
        <f>IF(N181="nulová",J181,0)</f>
        <v>0</v>
      </c>
      <c r="BJ181" s="24" t="s">
        <v>89</v>
      </c>
      <c r="BK181" s="200">
        <f>ROUND(I181*H181,2)</f>
        <v>0</v>
      </c>
      <c r="BL181" s="24" t="s">
        <v>139</v>
      </c>
      <c r="BM181" s="24" t="s">
        <v>275</v>
      </c>
    </row>
    <row r="182" spans="2:65" s="11" customFormat="1">
      <c r="B182" s="201"/>
      <c r="C182" s="202"/>
      <c r="D182" s="203" t="s">
        <v>141</v>
      </c>
      <c r="E182" s="204" t="s">
        <v>21</v>
      </c>
      <c r="F182" s="205" t="s">
        <v>276</v>
      </c>
      <c r="G182" s="202"/>
      <c r="H182" s="206">
        <v>97.12</v>
      </c>
      <c r="I182" s="207"/>
      <c r="J182" s="202"/>
      <c r="K182" s="202"/>
      <c r="L182" s="208"/>
      <c r="M182" s="209"/>
      <c r="N182" s="210"/>
      <c r="O182" s="210"/>
      <c r="P182" s="210"/>
      <c r="Q182" s="210"/>
      <c r="R182" s="210"/>
      <c r="S182" s="210"/>
      <c r="T182" s="211"/>
      <c r="AT182" s="212" t="s">
        <v>141</v>
      </c>
      <c r="AU182" s="212" t="s">
        <v>89</v>
      </c>
      <c r="AV182" s="11" t="s">
        <v>89</v>
      </c>
      <c r="AW182" s="11" t="s">
        <v>35</v>
      </c>
      <c r="AX182" s="11" t="s">
        <v>72</v>
      </c>
      <c r="AY182" s="212" t="s">
        <v>131</v>
      </c>
    </row>
    <row r="183" spans="2:65" s="11" customFormat="1">
      <c r="B183" s="201"/>
      <c r="C183" s="202"/>
      <c r="D183" s="203" t="s">
        <v>141</v>
      </c>
      <c r="E183" s="204" t="s">
        <v>21</v>
      </c>
      <c r="F183" s="205" t="s">
        <v>277</v>
      </c>
      <c r="G183" s="202"/>
      <c r="H183" s="206">
        <v>45.8</v>
      </c>
      <c r="I183" s="207"/>
      <c r="J183" s="202"/>
      <c r="K183" s="202"/>
      <c r="L183" s="208"/>
      <c r="M183" s="209"/>
      <c r="N183" s="210"/>
      <c r="O183" s="210"/>
      <c r="P183" s="210"/>
      <c r="Q183" s="210"/>
      <c r="R183" s="210"/>
      <c r="S183" s="210"/>
      <c r="T183" s="211"/>
      <c r="AT183" s="212" t="s">
        <v>141</v>
      </c>
      <c r="AU183" s="212" t="s">
        <v>89</v>
      </c>
      <c r="AV183" s="11" t="s">
        <v>89</v>
      </c>
      <c r="AW183" s="11" t="s">
        <v>35</v>
      </c>
      <c r="AX183" s="11" t="s">
        <v>72</v>
      </c>
      <c r="AY183" s="212" t="s">
        <v>131</v>
      </c>
    </row>
    <row r="184" spans="2:65" s="11" customFormat="1">
      <c r="B184" s="201"/>
      <c r="C184" s="202"/>
      <c r="D184" s="203" t="s">
        <v>141</v>
      </c>
      <c r="E184" s="204" t="s">
        <v>21</v>
      </c>
      <c r="F184" s="205" t="s">
        <v>278</v>
      </c>
      <c r="G184" s="202"/>
      <c r="H184" s="206">
        <v>53.36</v>
      </c>
      <c r="I184" s="207"/>
      <c r="J184" s="202"/>
      <c r="K184" s="202"/>
      <c r="L184" s="208"/>
      <c r="M184" s="209"/>
      <c r="N184" s="210"/>
      <c r="O184" s="210"/>
      <c r="P184" s="210"/>
      <c r="Q184" s="210"/>
      <c r="R184" s="210"/>
      <c r="S184" s="210"/>
      <c r="T184" s="211"/>
      <c r="AT184" s="212" t="s">
        <v>141</v>
      </c>
      <c r="AU184" s="212" t="s">
        <v>89</v>
      </c>
      <c r="AV184" s="11" t="s">
        <v>89</v>
      </c>
      <c r="AW184" s="11" t="s">
        <v>35</v>
      </c>
      <c r="AX184" s="11" t="s">
        <v>72</v>
      </c>
      <c r="AY184" s="212" t="s">
        <v>131</v>
      </c>
    </row>
    <row r="185" spans="2:65" s="11" customFormat="1">
      <c r="B185" s="201"/>
      <c r="C185" s="202"/>
      <c r="D185" s="203" t="s">
        <v>141</v>
      </c>
      <c r="E185" s="204" t="s">
        <v>21</v>
      </c>
      <c r="F185" s="205" t="s">
        <v>279</v>
      </c>
      <c r="G185" s="202"/>
      <c r="H185" s="206">
        <v>47.04</v>
      </c>
      <c r="I185" s="207"/>
      <c r="J185" s="202"/>
      <c r="K185" s="202"/>
      <c r="L185" s="208"/>
      <c r="M185" s="209"/>
      <c r="N185" s="210"/>
      <c r="O185" s="210"/>
      <c r="P185" s="210"/>
      <c r="Q185" s="210"/>
      <c r="R185" s="210"/>
      <c r="S185" s="210"/>
      <c r="T185" s="211"/>
      <c r="AT185" s="212" t="s">
        <v>141</v>
      </c>
      <c r="AU185" s="212" t="s">
        <v>89</v>
      </c>
      <c r="AV185" s="11" t="s">
        <v>89</v>
      </c>
      <c r="AW185" s="11" t="s">
        <v>35</v>
      </c>
      <c r="AX185" s="11" t="s">
        <v>72</v>
      </c>
      <c r="AY185" s="212" t="s">
        <v>131</v>
      </c>
    </row>
    <row r="186" spans="2:65" s="11" customFormat="1">
      <c r="B186" s="201"/>
      <c r="C186" s="202"/>
      <c r="D186" s="203" t="s">
        <v>141</v>
      </c>
      <c r="E186" s="204" t="s">
        <v>21</v>
      </c>
      <c r="F186" s="205" t="s">
        <v>280</v>
      </c>
      <c r="G186" s="202"/>
      <c r="H186" s="206">
        <v>35.04</v>
      </c>
      <c r="I186" s="207"/>
      <c r="J186" s="202"/>
      <c r="K186" s="202"/>
      <c r="L186" s="208"/>
      <c r="M186" s="209"/>
      <c r="N186" s="210"/>
      <c r="O186" s="210"/>
      <c r="P186" s="210"/>
      <c r="Q186" s="210"/>
      <c r="R186" s="210"/>
      <c r="S186" s="210"/>
      <c r="T186" s="211"/>
      <c r="AT186" s="212" t="s">
        <v>141</v>
      </c>
      <c r="AU186" s="212" t="s">
        <v>89</v>
      </c>
      <c r="AV186" s="11" t="s">
        <v>89</v>
      </c>
      <c r="AW186" s="11" t="s">
        <v>35</v>
      </c>
      <c r="AX186" s="11" t="s">
        <v>72</v>
      </c>
      <c r="AY186" s="212" t="s">
        <v>131</v>
      </c>
    </row>
    <row r="187" spans="2:65" s="12" customFormat="1">
      <c r="B187" s="213"/>
      <c r="C187" s="214"/>
      <c r="D187" s="203" t="s">
        <v>141</v>
      </c>
      <c r="E187" s="215" t="s">
        <v>21</v>
      </c>
      <c r="F187" s="216" t="s">
        <v>144</v>
      </c>
      <c r="G187" s="214"/>
      <c r="H187" s="217">
        <v>278.36</v>
      </c>
      <c r="I187" s="218"/>
      <c r="J187" s="214"/>
      <c r="K187" s="214"/>
      <c r="L187" s="219"/>
      <c r="M187" s="220"/>
      <c r="N187" s="221"/>
      <c r="O187" s="221"/>
      <c r="P187" s="221"/>
      <c r="Q187" s="221"/>
      <c r="R187" s="221"/>
      <c r="S187" s="221"/>
      <c r="T187" s="222"/>
      <c r="AT187" s="223" t="s">
        <v>141</v>
      </c>
      <c r="AU187" s="223" t="s">
        <v>89</v>
      </c>
      <c r="AV187" s="12" t="s">
        <v>139</v>
      </c>
      <c r="AW187" s="12" t="s">
        <v>35</v>
      </c>
      <c r="AX187" s="12" t="s">
        <v>80</v>
      </c>
      <c r="AY187" s="223" t="s">
        <v>131</v>
      </c>
    </row>
    <row r="188" spans="2:65" s="10" customFormat="1" ht="29.85" customHeight="1">
      <c r="B188" s="173"/>
      <c r="C188" s="174"/>
      <c r="D188" s="175" t="s">
        <v>71</v>
      </c>
      <c r="E188" s="187" t="s">
        <v>209</v>
      </c>
      <c r="F188" s="187" t="s">
        <v>281</v>
      </c>
      <c r="G188" s="174"/>
      <c r="H188" s="174"/>
      <c r="I188" s="177"/>
      <c r="J188" s="188">
        <f>BK188</f>
        <v>0</v>
      </c>
      <c r="K188" s="174"/>
      <c r="L188" s="179"/>
      <c r="M188" s="180"/>
      <c r="N188" s="181"/>
      <c r="O188" s="181"/>
      <c r="P188" s="182">
        <f>SUM(P189:P217)</f>
        <v>0</v>
      </c>
      <c r="Q188" s="181"/>
      <c r="R188" s="182">
        <f>SUM(R189:R217)</f>
        <v>0</v>
      </c>
      <c r="S188" s="181"/>
      <c r="T188" s="183">
        <f>SUM(T189:T217)</f>
        <v>7.8714819999999994</v>
      </c>
      <c r="AR188" s="184" t="s">
        <v>80</v>
      </c>
      <c r="AT188" s="185" t="s">
        <v>71</v>
      </c>
      <c r="AU188" s="185" t="s">
        <v>80</v>
      </c>
      <c r="AY188" s="184" t="s">
        <v>131</v>
      </c>
      <c r="BK188" s="186">
        <f>SUM(BK189:BK217)</f>
        <v>0</v>
      </c>
    </row>
    <row r="189" spans="2:65" s="1" customFormat="1" ht="25.5" customHeight="1">
      <c r="B189" s="41"/>
      <c r="C189" s="189" t="s">
        <v>9</v>
      </c>
      <c r="D189" s="189" t="s">
        <v>134</v>
      </c>
      <c r="E189" s="190" t="s">
        <v>282</v>
      </c>
      <c r="F189" s="191" t="s">
        <v>283</v>
      </c>
      <c r="G189" s="192" t="s">
        <v>137</v>
      </c>
      <c r="H189" s="193">
        <v>502.63799999999998</v>
      </c>
      <c r="I189" s="194"/>
      <c r="J189" s="195">
        <f>ROUND(I189*H189,2)</f>
        <v>0</v>
      </c>
      <c r="K189" s="191" t="s">
        <v>138</v>
      </c>
      <c r="L189" s="61"/>
      <c r="M189" s="196" t="s">
        <v>21</v>
      </c>
      <c r="N189" s="197" t="s">
        <v>44</v>
      </c>
      <c r="O189" s="42"/>
      <c r="P189" s="198">
        <f>O189*H189</f>
        <v>0</v>
      </c>
      <c r="Q189" s="198">
        <v>0</v>
      </c>
      <c r="R189" s="198">
        <f>Q189*H189</f>
        <v>0</v>
      </c>
      <c r="S189" s="198">
        <v>0</v>
      </c>
      <c r="T189" s="199">
        <f>S189*H189</f>
        <v>0</v>
      </c>
      <c r="AR189" s="24" t="s">
        <v>139</v>
      </c>
      <c r="AT189" s="24" t="s">
        <v>134</v>
      </c>
      <c r="AU189" s="24" t="s">
        <v>89</v>
      </c>
      <c r="AY189" s="24" t="s">
        <v>131</v>
      </c>
      <c r="BE189" s="200">
        <f>IF(N189="základní",J189,0)</f>
        <v>0</v>
      </c>
      <c r="BF189" s="200">
        <f>IF(N189="snížená",J189,0)</f>
        <v>0</v>
      </c>
      <c r="BG189" s="200">
        <f>IF(N189="zákl. přenesená",J189,0)</f>
        <v>0</v>
      </c>
      <c r="BH189" s="200">
        <f>IF(N189="sníž. přenesená",J189,0)</f>
        <v>0</v>
      </c>
      <c r="BI189" s="200">
        <f>IF(N189="nulová",J189,0)</f>
        <v>0</v>
      </c>
      <c r="BJ189" s="24" t="s">
        <v>89</v>
      </c>
      <c r="BK189" s="200">
        <f>ROUND(I189*H189,2)</f>
        <v>0</v>
      </c>
      <c r="BL189" s="24" t="s">
        <v>139</v>
      </c>
      <c r="BM189" s="24" t="s">
        <v>284</v>
      </c>
    </row>
    <row r="190" spans="2:65" s="11" customFormat="1">
      <c r="B190" s="201"/>
      <c r="C190" s="202"/>
      <c r="D190" s="203" t="s">
        <v>141</v>
      </c>
      <c r="E190" s="204" t="s">
        <v>21</v>
      </c>
      <c r="F190" s="205" t="s">
        <v>285</v>
      </c>
      <c r="G190" s="202"/>
      <c r="H190" s="206">
        <v>138.03899999999999</v>
      </c>
      <c r="I190" s="207"/>
      <c r="J190" s="202"/>
      <c r="K190" s="202"/>
      <c r="L190" s="208"/>
      <c r="M190" s="209"/>
      <c r="N190" s="210"/>
      <c r="O190" s="210"/>
      <c r="P190" s="210"/>
      <c r="Q190" s="210"/>
      <c r="R190" s="210"/>
      <c r="S190" s="210"/>
      <c r="T190" s="211"/>
      <c r="AT190" s="212" t="s">
        <v>141</v>
      </c>
      <c r="AU190" s="212" t="s">
        <v>89</v>
      </c>
      <c r="AV190" s="11" t="s">
        <v>89</v>
      </c>
      <c r="AW190" s="11" t="s">
        <v>35</v>
      </c>
      <c r="AX190" s="11" t="s">
        <v>72</v>
      </c>
      <c r="AY190" s="212" t="s">
        <v>131</v>
      </c>
    </row>
    <row r="191" spans="2:65" s="11" customFormat="1">
      <c r="B191" s="201"/>
      <c r="C191" s="202"/>
      <c r="D191" s="203" t="s">
        <v>141</v>
      </c>
      <c r="E191" s="204" t="s">
        <v>21</v>
      </c>
      <c r="F191" s="205" t="s">
        <v>286</v>
      </c>
      <c r="G191" s="202"/>
      <c r="H191" s="206">
        <v>107.01900000000001</v>
      </c>
      <c r="I191" s="207"/>
      <c r="J191" s="202"/>
      <c r="K191" s="202"/>
      <c r="L191" s="208"/>
      <c r="M191" s="209"/>
      <c r="N191" s="210"/>
      <c r="O191" s="210"/>
      <c r="P191" s="210"/>
      <c r="Q191" s="210"/>
      <c r="R191" s="210"/>
      <c r="S191" s="210"/>
      <c r="T191" s="211"/>
      <c r="AT191" s="212" t="s">
        <v>141</v>
      </c>
      <c r="AU191" s="212" t="s">
        <v>89</v>
      </c>
      <c r="AV191" s="11" t="s">
        <v>89</v>
      </c>
      <c r="AW191" s="11" t="s">
        <v>35</v>
      </c>
      <c r="AX191" s="11" t="s">
        <v>72</v>
      </c>
      <c r="AY191" s="212" t="s">
        <v>131</v>
      </c>
    </row>
    <row r="192" spans="2:65" s="11" customFormat="1">
      <c r="B192" s="201"/>
      <c r="C192" s="202"/>
      <c r="D192" s="203" t="s">
        <v>141</v>
      </c>
      <c r="E192" s="204" t="s">
        <v>21</v>
      </c>
      <c r="F192" s="205" t="s">
        <v>287</v>
      </c>
      <c r="G192" s="202"/>
      <c r="H192" s="206">
        <v>257.58</v>
      </c>
      <c r="I192" s="207"/>
      <c r="J192" s="202"/>
      <c r="K192" s="202"/>
      <c r="L192" s="208"/>
      <c r="M192" s="209"/>
      <c r="N192" s="210"/>
      <c r="O192" s="210"/>
      <c r="P192" s="210"/>
      <c r="Q192" s="210"/>
      <c r="R192" s="210"/>
      <c r="S192" s="210"/>
      <c r="T192" s="211"/>
      <c r="AT192" s="212" t="s">
        <v>141</v>
      </c>
      <c r="AU192" s="212" t="s">
        <v>89</v>
      </c>
      <c r="AV192" s="11" t="s">
        <v>89</v>
      </c>
      <c r="AW192" s="11" t="s">
        <v>35</v>
      </c>
      <c r="AX192" s="11" t="s">
        <v>72</v>
      </c>
      <c r="AY192" s="212" t="s">
        <v>131</v>
      </c>
    </row>
    <row r="193" spans="2:65" s="12" customFormat="1">
      <c r="B193" s="213"/>
      <c r="C193" s="214"/>
      <c r="D193" s="203" t="s">
        <v>141</v>
      </c>
      <c r="E193" s="215" t="s">
        <v>97</v>
      </c>
      <c r="F193" s="216" t="s">
        <v>144</v>
      </c>
      <c r="G193" s="214"/>
      <c r="H193" s="217">
        <v>502.63799999999998</v>
      </c>
      <c r="I193" s="218"/>
      <c r="J193" s="214"/>
      <c r="K193" s="214"/>
      <c r="L193" s="219"/>
      <c r="M193" s="220"/>
      <c r="N193" s="221"/>
      <c r="O193" s="221"/>
      <c r="P193" s="221"/>
      <c r="Q193" s="221"/>
      <c r="R193" s="221"/>
      <c r="S193" s="221"/>
      <c r="T193" s="222"/>
      <c r="AT193" s="223" t="s">
        <v>141</v>
      </c>
      <c r="AU193" s="223" t="s">
        <v>89</v>
      </c>
      <c r="AV193" s="12" t="s">
        <v>139</v>
      </c>
      <c r="AW193" s="12" t="s">
        <v>35</v>
      </c>
      <c r="AX193" s="12" t="s">
        <v>80</v>
      </c>
      <c r="AY193" s="223" t="s">
        <v>131</v>
      </c>
    </row>
    <row r="194" spans="2:65" s="1" customFormat="1" ht="25.5" customHeight="1">
      <c r="B194" s="41"/>
      <c r="C194" s="189" t="s">
        <v>288</v>
      </c>
      <c r="D194" s="189" t="s">
        <v>134</v>
      </c>
      <c r="E194" s="190" t="s">
        <v>289</v>
      </c>
      <c r="F194" s="191" t="s">
        <v>290</v>
      </c>
      <c r="G194" s="192" t="s">
        <v>137</v>
      </c>
      <c r="H194" s="193">
        <v>15079.14</v>
      </c>
      <c r="I194" s="194"/>
      <c r="J194" s="195">
        <f>ROUND(I194*H194,2)</f>
        <v>0</v>
      </c>
      <c r="K194" s="191" t="s">
        <v>138</v>
      </c>
      <c r="L194" s="61"/>
      <c r="M194" s="196" t="s">
        <v>21</v>
      </c>
      <c r="N194" s="197" t="s">
        <v>44</v>
      </c>
      <c r="O194" s="42"/>
      <c r="P194" s="198">
        <f>O194*H194</f>
        <v>0</v>
      </c>
      <c r="Q194" s="198">
        <v>0</v>
      </c>
      <c r="R194" s="198">
        <f>Q194*H194</f>
        <v>0</v>
      </c>
      <c r="S194" s="198">
        <v>0</v>
      </c>
      <c r="T194" s="199">
        <f>S194*H194</f>
        <v>0</v>
      </c>
      <c r="AR194" s="24" t="s">
        <v>139</v>
      </c>
      <c r="AT194" s="24" t="s">
        <v>134</v>
      </c>
      <c r="AU194" s="24" t="s">
        <v>89</v>
      </c>
      <c r="AY194" s="24" t="s">
        <v>131</v>
      </c>
      <c r="BE194" s="200">
        <f>IF(N194="základní",J194,0)</f>
        <v>0</v>
      </c>
      <c r="BF194" s="200">
        <f>IF(N194="snížená",J194,0)</f>
        <v>0</v>
      </c>
      <c r="BG194" s="200">
        <f>IF(N194="zákl. přenesená",J194,0)</f>
        <v>0</v>
      </c>
      <c r="BH194" s="200">
        <f>IF(N194="sníž. přenesená",J194,0)</f>
        <v>0</v>
      </c>
      <c r="BI194" s="200">
        <f>IF(N194="nulová",J194,0)</f>
        <v>0</v>
      </c>
      <c r="BJ194" s="24" t="s">
        <v>89</v>
      </c>
      <c r="BK194" s="200">
        <f>ROUND(I194*H194,2)</f>
        <v>0</v>
      </c>
      <c r="BL194" s="24" t="s">
        <v>139</v>
      </c>
      <c r="BM194" s="24" t="s">
        <v>291</v>
      </c>
    </row>
    <row r="195" spans="2:65" s="13" customFormat="1">
      <c r="B195" s="224"/>
      <c r="C195" s="225"/>
      <c r="D195" s="203" t="s">
        <v>141</v>
      </c>
      <c r="E195" s="226" t="s">
        <v>21</v>
      </c>
      <c r="F195" s="227" t="s">
        <v>292</v>
      </c>
      <c r="G195" s="225"/>
      <c r="H195" s="226" t="s">
        <v>21</v>
      </c>
      <c r="I195" s="228"/>
      <c r="J195" s="225"/>
      <c r="K195" s="225"/>
      <c r="L195" s="229"/>
      <c r="M195" s="230"/>
      <c r="N195" s="231"/>
      <c r="O195" s="231"/>
      <c r="P195" s="231"/>
      <c r="Q195" s="231"/>
      <c r="R195" s="231"/>
      <c r="S195" s="231"/>
      <c r="T195" s="232"/>
      <c r="AT195" s="233" t="s">
        <v>141</v>
      </c>
      <c r="AU195" s="233" t="s">
        <v>89</v>
      </c>
      <c r="AV195" s="13" t="s">
        <v>80</v>
      </c>
      <c r="AW195" s="13" t="s">
        <v>35</v>
      </c>
      <c r="AX195" s="13" t="s">
        <v>72</v>
      </c>
      <c r="AY195" s="233" t="s">
        <v>131</v>
      </c>
    </row>
    <row r="196" spans="2:65" s="11" customFormat="1">
      <c r="B196" s="201"/>
      <c r="C196" s="202"/>
      <c r="D196" s="203" t="s">
        <v>141</v>
      </c>
      <c r="E196" s="204" t="s">
        <v>21</v>
      </c>
      <c r="F196" s="205" t="s">
        <v>293</v>
      </c>
      <c r="G196" s="202"/>
      <c r="H196" s="206">
        <v>15079.14</v>
      </c>
      <c r="I196" s="207"/>
      <c r="J196" s="202"/>
      <c r="K196" s="202"/>
      <c r="L196" s="208"/>
      <c r="M196" s="209"/>
      <c r="N196" s="210"/>
      <c r="O196" s="210"/>
      <c r="P196" s="210"/>
      <c r="Q196" s="210"/>
      <c r="R196" s="210"/>
      <c r="S196" s="210"/>
      <c r="T196" s="211"/>
      <c r="AT196" s="212" t="s">
        <v>141</v>
      </c>
      <c r="AU196" s="212" t="s">
        <v>89</v>
      </c>
      <c r="AV196" s="11" t="s">
        <v>89</v>
      </c>
      <c r="AW196" s="11" t="s">
        <v>35</v>
      </c>
      <c r="AX196" s="11" t="s">
        <v>80</v>
      </c>
      <c r="AY196" s="212" t="s">
        <v>131</v>
      </c>
    </row>
    <row r="197" spans="2:65" s="1" customFormat="1" ht="25.5" customHeight="1">
      <c r="B197" s="41"/>
      <c r="C197" s="189" t="s">
        <v>294</v>
      </c>
      <c r="D197" s="189" t="s">
        <v>134</v>
      </c>
      <c r="E197" s="190" t="s">
        <v>295</v>
      </c>
      <c r="F197" s="191" t="s">
        <v>296</v>
      </c>
      <c r="G197" s="192" t="s">
        <v>137</v>
      </c>
      <c r="H197" s="193">
        <v>502.63799999999998</v>
      </c>
      <c r="I197" s="194"/>
      <c r="J197" s="195">
        <f>ROUND(I197*H197,2)</f>
        <v>0</v>
      </c>
      <c r="K197" s="191" t="s">
        <v>138</v>
      </c>
      <c r="L197" s="61"/>
      <c r="M197" s="196" t="s">
        <v>21</v>
      </c>
      <c r="N197" s="197" t="s">
        <v>44</v>
      </c>
      <c r="O197" s="42"/>
      <c r="P197" s="198">
        <f>O197*H197</f>
        <v>0</v>
      </c>
      <c r="Q197" s="198">
        <v>0</v>
      </c>
      <c r="R197" s="198">
        <f>Q197*H197</f>
        <v>0</v>
      </c>
      <c r="S197" s="198">
        <v>0</v>
      </c>
      <c r="T197" s="199">
        <f>S197*H197</f>
        <v>0</v>
      </c>
      <c r="AR197" s="24" t="s">
        <v>139</v>
      </c>
      <c r="AT197" s="24" t="s">
        <v>134</v>
      </c>
      <c r="AU197" s="24" t="s">
        <v>89</v>
      </c>
      <c r="AY197" s="24" t="s">
        <v>131</v>
      </c>
      <c r="BE197" s="200">
        <f>IF(N197="základní",J197,0)</f>
        <v>0</v>
      </c>
      <c r="BF197" s="200">
        <f>IF(N197="snížená",J197,0)</f>
        <v>0</v>
      </c>
      <c r="BG197" s="200">
        <f>IF(N197="zákl. přenesená",J197,0)</f>
        <v>0</v>
      </c>
      <c r="BH197" s="200">
        <f>IF(N197="sníž. přenesená",J197,0)</f>
        <v>0</v>
      </c>
      <c r="BI197" s="200">
        <f>IF(N197="nulová",J197,0)</f>
        <v>0</v>
      </c>
      <c r="BJ197" s="24" t="s">
        <v>89</v>
      </c>
      <c r="BK197" s="200">
        <f>ROUND(I197*H197,2)</f>
        <v>0</v>
      </c>
      <c r="BL197" s="24" t="s">
        <v>139</v>
      </c>
      <c r="BM197" s="24" t="s">
        <v>297</v>
      </c>
    </row>
    <row r="198" spans="2:65" s="11" customFormat="1">
      <c r="B198" s="201"/>
      <c r="C198" s="202"/>
      <c r="D198" s="203" t="s">
        <v>141</v>
      </c>
      <c r="E198" s="204" t="s">
        <v>21</v>
      </c>
      <c r="F198" s="205" t="s">
        <v>97</v>
      </c>
      <c r="G198" s="202"/>
      <c r="H198" s="206">
        <v>502.63799999999998</v>
      </c>
      <c r="I198" s="207"/>
      <c r="J198" s="202"/>
      <c r="K198" s="202"/>
      <c r="L198" s="208"/>
      <c r="M198" s="209"/>
      <c r="N198" s="210"/>
      <c r="O198" s="210"/>
      <c r="P198" s="210"/>
      <c r="Q198" s="210"/>
      <c r="R198" s="210"/>
      <c r="S198" s="210"/>
      <c r="T198" s="211"/>
      <c r="AT198" s="212" t="s">
        <v>141</v>
      </c>
      <c r="AU198" s="212" t="s">
        <v>89</v>
      </c>
      <c r="AV198" s="11" t="s">
        <v>89</v>
      </c>
      <c r="AW198" s="11" t="s">
        <v>35</v>
      </c>
      <c r="AX198" s="11" t="s">
        <v>80</v>
      </c>
      <c r="AY198" s="212" t="s">
        <v>131</v>
      </c>
    </row>
    <row r="199" spans="2:65" s="1" customFormat="1" ht="16.5" customHeight="1">
      <c r="B199" s="41"/>
      <c r="C199" s="189" t="s">
        <v>298</v>
      </c>
      <c r="D199" s="189" t="s">
        <v>134</v>
      </c>
      <c r="E199" s="190" t="s">
        <v>299</v>
      </c>
      <c r="F199" s="191" t="s">
        <v>300</v>
      </c>
      <c r="G199" s="192" t="s">
        <v>137</v>
      </c>
      <c r="H199" s="193">
        <v>502.63799999999998</v>
      </c>
      <c r="I199" s="194"/>
      <c r="J199" s="195">
        <f>ROUND(I199*H199,2)</f>
        <v>0</v>
      </c>
      <c r="K199" s="191" t="s">
        <v>138</v>
      </c>
      <c r="L199" s="61"/>
      <c r="M199" s="196" t="s">
        <v>21</v>
      </c>
      <c r="N199" s="197" t="s">
        <v>44</v>
      </c>
      <c r="O199" s="42"/>
      <c r="P199" s="198">
        <f>O199*H199</f>
        <v>0</v>
      </c>
      <c r="Q199" s="198">
        <v>0</v>
      </c>
      <c r="R199" s="198">
        <f>Q199*H199</f>
        <v>0</v>
      </c>
      <c r="S199" s="198">
        <v>0</v>
      </c>
      <c r="T199" s="199">
        <f>S199*H199</f>
        <v>0</v>
      </c>
      <c r="AR199" s="24" t="s">
        <v>139</v>
      </c>
      <c r="AT199" s="24" t="s">
        <v>134</v>
      </c>
      <c r="AU199" s="24" t="s">
        <v>89</v>
      </c>
      <c r="AY199" s="24" t="s">
        <v>131</v>
      </c>
      <c r="BE199" s="200">
        <f>IF(N199="základní",J199,0)</f>
        <v>0</v>
      </c>
      <c r="BF199" s="200">
        <f>IF(N199="snížená",J199,0)</f>
        <v>0</v>
      </c>
      <c r="BG199" s="200">
        <f>IF(N199="zákl. přenesená",J199,0)</f>
        <v>0</v>
      </c>
      <c r="BH199" s="200">
        <f>IF(N199="sníž. přenesená",J199,0)</f>
        <v>0</v>
      </c>
      <c r="BI199" s="200">
        <f>IF(N199="nulová",J199,0)</f>
        <v>0</v>
      </c>
      <c r="BJ199" s="24" t="s">
        <v>89</v>
      </c>
      <c r="BK199" s="200">
        <f>ROUND(I199*H199,2)</f>
        <v>0</v>
      </c>
      <c r="BL199" s="24" t="s">
        <v>139</v>
      </c>
      <c r="BM199" s="24" t="s">
        <v>301</v>
      </c>
    </row>
    <row r="200" spans="2:65" s="11" customFormat="1">
      <c r="B200" s="201"/>
      <c r="C200" s="202"/>
      <c r="D200" s="203" t="s">
        <v>141</v>
      </c>
      <c r="E200" s="204" t="s">
        <v>21</v>
      </c>
      <c r="F200" s="205" t="s">
        <v>97</v>
      </c>
      <c r="G200" s="202"/>
      <c r="H200" s="206">
        <v>502.63799999999998</v>
      </c>
      <c r="I200" s="207"/>
      <c r="J200" s="202"/>
      <c r="K200" s="202"/>
      <c r="L200" s="208"/>
      <c r="M200" s="209"/>
      <c r="N200" s="210"/>
      <c r="O200" s="210"/>
      <c r="P200" s="210"/>
      <c r="Q200" s="210"/>
      <c r="R200" s="210"/>
      <c r="S200" s="210"/>
      <c r="T200" s="211"/>
      <c r="AT200" s="212" t="s">
        <v>141</v>
      </c>
      <c r="AU200" s="212" t="s">
        <v>89</v>
      </c>
      <c r="AV200" s="11" t="s">
        <v>89</v>
      </c>
      <c r="AW200" s="11" t="s">
        <v>35</v>
      </c>
      <c r="AX200" s="11" t="s">
        <v>80</v>
      </c>
      <c r="AY200" s="212" t="s">
        <v>131</v>
      </c>
    </row>
    <row r="201" spans="2:65" s="1" customFormat="1" ht="16.5" customHeight="1">
      <c r="B201" s="41"/>
      <c r="C201" s="189" t="s">
        <v>302</v>
      </c>
      <c r="D201" s="189" t="s">
        <v>134</v>
      </c>
      <c r="E201" s="190" t="s">
        <v>303</v>
      </c>
      <c r="F201" s="191" t="s">
        <v>304</v>
      </c>
      <c r="G201" s="192" t="s">
        <v>137</v>
      </c>
      <c r="H201" s="193">
        <v>15079.14</v>
      </c>
      <c r="I201" s="194"/>
      <c r="J201" s="195">
        <f>ROUND(I201*H201,2)</f>
        <v>0</v>
      </c>
      <c r="K201" s="191" t="s">
        <v>138</v>
      </c>
      <c r="L201" s="61"/>
      <c r="M201" s="196" t="s">
        <v>21</v>
      </c>
      <c r="N201" s="197" t="s">
        <v>44</v>
      </c>
      <c r="O201" s="42"/>
      <c r="P201" s="198">
        <f>O201*H201</f>
        <v>0</v>
      </c>
      <c r="Q201" s="198">
        <v>0</v>
      </c>
      <c r="R201" s="198">
        <f>Q201*H201</f>
        <v>0</v>
      </c>
      <c r="S201" s="198">
        <v>0</v>
      </c>
      <c r="T201" s="199">
        <f>S201*H201</f>
        <v>0</v>
      </c>
      <c r="AR201" s="24" t="s">
        <v>139</v>
      </c>
      <c r="AT201" s="24" t="s">
        <v>134</v>
      </c>
      <c r="AU201" s="24" t="s">
        <v>89</v>
      </c>
      <c r="AY201" s="24" t="s">
        <v>131</v>
      </c>
      <c r="BE201" s="200">
        <f>IF(N201="základní",J201,0)</f>
        <v>0</v>
      </c>
      <c r="BF201" s="200">
        <f>IF(N201="snížená",J201,0)</f>
        <v>0</v>
      </c>
      <c r="BG201" s="200">
        <f>IF(N201="zákl. přenesená",J201,0)</f>
        <v>0</v>
      </c>
      <c r="BH201" s="200">
        <f>IF(N201="sníž. přenesená",J201,0)</f>
        <v>0</v>
      </c>
      <c r="BI201" s="200">
        <f>IF(N201="nulová",J201,0)</f>
        <v>0</v>
      </c>
      <c r="BJ201" s="24" t="s">
        <v>89</v>
      </c>
      <c r="BK201" s="200">
        <f>ROUND(I201*H201,2)</f>
        <v>0</v>
      </c>
      <c r="BL201" s="24" t="s">
        <v>139</v>
      </c>
      <c r="BM201" s="24" t="s">
        <v>305</v>
      </c>
    </row>
    <row r="202" spans="2:65" s="11" customFormat="1">
      <c r="B202" s="201"/>
      <c r="C202" s="202"/>
      <c r="D202" s="203" t="s">
        <v>141</v>
      </c>
      <c r="E202" s="204" t="s">
        <v>21</v>
      </c>
      <c r="F202" s="205" t="s">
        <v>293</v>
      </c>
      <c r="G202" s="202"/>
      <c r="H202" s="206">
        <v>15079.14</v>
      </c>
      <c r="I202" s="207"/>
      <c r="J202" s="202"/>
      <c r="K202" s="202"/>
      <c r="L202" s="208"/>
      <c r="M202" s="209"/>
      <c r="N202" s="210"/>
      <c r="O202" s="210"/>
      <c r="P202" s="210"/>
      <c r="Q202" s="210"/>
      <c r="R202" s="210"/>
      <c r="S202" s="210"/>
      <c r="T202" s="211"/>
      <c r="AT202" s="212" t="s">
        <v>141</v>
      </c>
      <c r="AU202" s="212" t="s">
        <v>89</v>
      </c>
      <c r="AV202" s="11" t="s">
        <v>89</v>
      </c>
      <c r="AW202" s="11" t="s">
        <v>35</v>
      </c>
      <c r="AX202" s="11" t="s">
        <v>80</v>
      </c>
      <c r="AY202" s="212" t="s">
        <v>131</v>
      </c>
    </row>
    <row r="203" spans="2:65" s="1" customFormat="1" ht="16.5" customHeight="1">
      <c r="B203" s="41"/>
      <c r="C203" s="189" t="s">
        <v>306</v>
      </c>
      <c r="D203" s="189" t="s">
        <v>134</v>
      </c>
      <c r="E203" s="190" t="s">
        <v>307</v>
      </c>
      <c r="F203" s="191" t="s">
        <v>308</v>
      </c>
      <c r="G203" s="192" t="s">
        <v>137</v>
      </c>
      <c r="H203" s="193">
        <v>502.63799999999998</v>
      </c>
      <c r="I203" s="194"/>
      <c r="J203" s="195">
        <f>ROUND(I203*H203,2)</f>
        <v>0</v>
      </c>
      <c r="K203" s="191" t="s">
        <v>138</v>
      </c>
      <c r="L203" s="61"/>
      <c r="M203" s="196" t="s">
        <v>21</v>
      </c>
      <c r="N203" s="197" t="s">
        <v>44</v>
      </c>
      <c r="O203" s="42"/>
      <c r="P203" s="198">
        <f>O203*H203</f>
        <v>0</v>
      </c>
      <c r="Q203" s="198">
        <v>0</v>
      </c>
      <c r="R203" s="198">
        <f>Q203*H203</f>
        <v>0</v>
      </c>
      <c r="S203" s="198">
        <v>0</v>
      </c>
      <c r="T203" s="199">
        <f>S203*H203</f>
        <v>0</v>
      </c>
      <c r="AR203" s="24" t="s">
        <v>139</v>
      </c>
      <c r="AT203" s="24" t="s">
        <v>134</v>
      </c>
      <c r="AU203" s="24" t="s">
        <v>89</v>
      </c>
      <c r="AY203" s="24" t="s">
        <v>131</v>
      </c>
      <c r="BE203" s="200">
        <f>IF(N203="základní",J203,0)</f>
        <v>0</v>
      </c>
      <c r="BF203" s="200">
        <f>IF(N203="snížená",J203,0)</f>
        <v>0</v>
      </c>
      <c r="BG203" s="200">
        <f>IF(N203="zákl. přenesená",J203,0)</f>
        <v>0</v>
      </c>
      <c r="BH203" s="200">
        <f>IF(N203="sníž. přenesená",J203,0)</f>
        <v>0</v>
      </c>
      <c r="BI203" s="200">
        <f>IF(N203="nulová",J203,0)</f>
        <v>0</v>
      </c>
      <c r="BJ203" s="24" t="s">
        <v>89</v>
      </c>
      <c r="BK203" s="200">
        <f>ROUND(I203*H203,2)</f>
        <v>0</v>
      </c>
      <c r="BL203" s="24" t="s">
        <v>139</v>
      </c>
      <c r="BM203" s="24" t="s">
        <v>309</v>
      </c>
    </row>
    <row r="204" spans="2:65" s="11" customFormat="1">
      <c r="B204" s="201"/>
      <c r="C204" s="202"/>
      <c r="D204" s="203" t="s">
        <v>141</v>
      </c>
      <c r="E204" s="204" t="s">
        <v>21</v>
      </c>
      <c r="F204" s="205" t="s">
        <v>97</v>
      </c>
      <c r="G204" s="202"/>
      <c r="H204" s="206">
        <v>502.63799999999998</v>
      </c>
      <c r="I204" s="207"/>
      <c r="J204" s="202"/>
      <c r="K204" s="202"/>
      <c r="L204" s="208"/>
      <c r="M204" s="209"/>
      <c r="N204" s="210"/>
      <c r="O204" s="210"/>
      <c r="P204" s="210"/>
      <c r="Q204" s="210"/>
      <c r="R204" s="210"/>
      <c r="S204" s="210"/>
      <c r="T204" s="211"/>
      <c r="AT204" s="212" t="s">
        <v>141</v>
      </c>
      <c r="AU204" s="212" t="s">
        <v>89</v>
      </c>
      <c r="AV204" s="11" t="s">
        <v>89</v>
      </c>
      <c r="AW204" s="11" t="s">
        <v>35</v>
      </c>
      <c r="AX204" s="11" t="s">
        <v>80</v>
      </c>
      <c r="AY204" s="212" t="s">
        <v>131</v>
      </c>
    </row>
    <row r="205" spans="2:65" s="1" customFormat="1" ht="16.5" customHeight="1">
      <c r="B205" s="41"/>
      <c r="C205" s="189" t="s">
        <v>310</v>
      </c>
      <c r="D205" s="189" t="s">
        <v>134</v>
      </c>
      <c r="E205" s="190" t="s">
        <v>311</v>
      </c>
      <c r="F205" s="191" t="s">
        <v>312</v>
      </c>
      <c r="G205" s="192" t="s">
        <v>137</v>
      </c>
      <c r="H205" s="193">
        <v>1.8</v>
      </c>
      <c r="I205" s="194"/>
      <c r="J205" s="195">
        <f>ROUND(I205*H205,2)</f>
        <v>0</v>
      </c>
      <c r="K205" s="191" t="s">
        <v>138</v>
      </c>
      <c r="L205" s="61"/>
      <c r="M205" s="196" t="s">
        <v>21</v>
      </c>
      <c r="N205" s="197" t="s">
        <v>44</v>
      </c>
      <c r="O205" s="42"/>
      <c r="P205" s="198">
        <f>O205*H205</f>
        <v>0</v>
      </c>
      <c r="Q205" s="198">
        <v>0</v>
      </c>
      <c r="R205" s="198">
        <f>Q205*H205</f>
        <v>0</v>
      </c>
      <c r="S205" s="198">
        <v>7.5999999999999998E-2</v>
      </c>
      <c r="T205" s="199">
        <f>S205*H205</f>
        <v>0.1368</v>
      </c>
      <c r="AR205" s="24" t="s">
        <v>139</v>
      </c>
      <c r="AT205" s="24" t="s">
        <v>134</v>
      </c>
      <c r="AU205" s="24" t="s">
        <v>89</v>
      </c>
      <c r="AY205" s="24" t="s">
        <v>131</v>
      </c>
      <c r="BE205" s="200">
        <f>IF(N205="základní",J205,0)</f>
        <v>0</v>
      </c>
      <c r="BF205" s="200">
        <f>IF(N205="snížená",J205,0)</f>
        <v>0</v>
      </c>
      <c r="BG205" s="200">
        <f>IF(N205="zákl. přenesená",J205,0)</f>
        <v>0</v>
      </c>
      <c r="BH205" s="200">
        <f>IF(N205="sníž. přenesená",J205,0)</f>
        <v>0</v>
      </c>
      <c r="BI205" s="200">
        <f>IF(N205="nulová",J205,0)</f>
        <v>0</v>
      </c>
      <c r="BJ205" s="24" t="s">
        <v>89</v>
      </c>
      <c r="BK205" s="200">
        <f>ROUND(I205*H205,2)</f>
        <v>0</v>
      </c>
      <c r="BL205" s="24" t="s">
        <v>139</v>
      </c>
      <c r="BM205" s="24" t="s">
        <v>313</v>
      </c>
    </row>
    <row r="206" spans="2:65" s="11" customFormat="1">
      <c r="B206" s="201"/>
      <c r="C206" s="202"/>
      <c r="D206" s="203" t="s">
        <v>141</v>
      </c>
      <c r="E206" s="204" t="s">
        <v>21</v>
      </c>
      <c r="F206" s="205" t="s">
        <v>314</v>
      </c>
      <c r="G206" s="202"/>
      <c r="H206" s="206">
        <v>1.8</v>
      </c>
      <c r="I206" s="207"/>
      <c r="J206" s="202"/>
      <c r="K206" s="202"/>
      <c r="L206" s="208"/>
      <c r="M206" s="209"/>
      <c r="N206" s="210"/>
      <c r="O206" s="210"/>
      <c r="P206" s="210"/>
      <c r="Q206" s="210"/>
      <c r="R206" s="210"/>
      <c r="S206" s="210"/>
      <c r="T206" s="211"/>
      <c r="AT206" s="212" t="s">
        <v>141</v>
      </c>
      <c r="AU206" s="212" t="s">
        <v>89</v>
      </c>
      <c r="AV206" s="11" t="s">
        <v>89</v>
      </c>
      <c r="AW206" s="11" t="s">
        <v>35</v>
      </c>
      <c r="AX206" s="11" t="s">
        <v>80</v>
      </c>
      <c r="AY206" s="212" t="s">
        <v>131</v>
      </c>
    </row>
    <row r="207" spans="2:65" s="1" customFormat="1" ht="16.5" customHeight="1">
      <c r="B207" s="41"/>
      <c r="C207" s="189" t="s">
        <v>315</v>
      </c>
      <c r="D207" s="189" t="s">
        <v>134</v>
      </c>
      <c r="E207" s="190" t="s">
        <v>316</v>
      </c>
      <c r="F207" s="191" t="s">
        <v>317</v>
      </c>
      <c r="G207" s="192" t="s">
        <v>318</v>
      </c>
      <c r="H207" s="193">
        <v>15</v>
      </c>
      <c r="I207" s="194"/>
      <c r="J207" s="195">
        <f>ROUND(I207*H207,2)</f>
        <v>0</v>
      </c>
      <c r="K207" s="191" t="s">
        <v>21</v>
      </c>
      <c r="L207" s="61"/>
      <c r="M207" s="196" t="s">
        <v>21</v>
      </c>
      <c r="N207" s="197" t="s">
        <v>44</v>
      </c>
      <c r="O207" s="42"/>
      <c r="P207" s="198">
        <f>O207*H207</f>
        <v>0</v>
      </c>
      <c r="Q207" s="198">
        <v>0</v>
      </c>
      <c r="R207" s="198">
        <f>Q207*H207</f>
        <v>0</v>
      </c>
      <c r="S207" s="198">
        <v>1E-3</v>
      </c>
      <c r="T207" s="199">
        <f>S207*H207</f>
        <v>1.4999999999999999E-2</v>
      </c>
      <c r="AR207" s="24" t="s">
        <v>139</v>
      </c>
      <c r="AT207" s="24" t="s">
        <v>134</v>
      </c>
      <c r="AU207" s="24" t="s">
        <v>89</v>
      </c>
      <c r="AY207" s="24" t="s">
        <v>131</v>
      </c>
      <c r="BE207" s="200">
        <f>IF(N207="základní",J207,0)</f>
        <v>0</v>
      </c>
      <c r="BF207" s="200">
        <f>IF(N207="snížená",J207,0)</f>
        <v>0</v>
      </c>
      <c r="BG207" s="200">
        <f>IF(N207="zákl. přenesená",J207,0)</f>
        <v>0</v>
      </c>
      <c r="BH207" s="200">
        <f>IF(N207="sníž. přenesená",J207,0)</f>
        <v>0</v>
      </c>
      <c r="BI207" s="200">
        <f>IF(N207="nulová",J207,0)</f>
        <v>0</v>
      </c>
      <c r="BJ207" s="24" t="s">
        <v>89</v>
      </c>
      <c r="BK207" s="200">
        <f>ROUND(I207*H207,2)</f>
        <v>0</v>
      </c>
      <c r="BL207" s="24" t="s">
        <v>139</v>
      </c>
      <c r="BM207" s="24" t="s">
        <v>319</v>
      </c>
    </row>
    <row r="208" spans="2:65" s="11" customFormat="1">
      <c r="B208" s="201"/>
      <c r="C208" s="202"/>
      <c r="D208" s="203" t="s">
        <v>141</v>
      </c>
      <c r="E208" s="204" t="s">
        <v>21</v>
      </c>
      <c r="F208" s="205" t="s">
        <v>320</v>
      </c>
      <c r="G208" s="202"/>
      <c r="H208" s="206">
        <v>15</v>
      </c>
      <c r="I208" s="207"/>
      <c r="J208" s="202"/>
      <c r="K208" s="202"/>
      <c r="L208" s="208"/>
      <c r="M208" s="209"/>
      <c r="N208" s="210"/>
      <c r="O208" s="210"/>
      <c r="P208" s="210"/>
      <c r="Q208" s="210"/>
      <c r="R208" s="210"/>
      <c r="S208" s="210"/>
      <c r="T208" s="211"/>
      <c r="AT208" s="212" t="s">
        <v>141</v>
      </c>
      <c r="AU208" s="212" t="s">
        <v>89</v>
      </c>
      <c r="AV208" s="11" t="s">
        <v>89</v>
      </c>
      <c r="AW208" s="11" t="s">
        <v>35</v>
      </c>
      <c r="AX208" s="11" t="s">
        <v>80</v>
      </c>
      <c r="AY208" s="212" t="s">
        <v>131</v>
      </c>
    </row>
    <row r="209" spans="2:65" s="1" customFormat="1" ht="25.5" customHeight="1">
      <c r="B209" s="41"/>
      <c r="C209" s="189" t="s">
        <v>321</v>
      </c>
      <c r="D209" s="189" t="s">
        <v>134</v>
      </c>
      <c r="E209" s="190" t="s">
        <v>322</v>
      </c>
      <c r="F209" s="191" t="s">
        <v>323</v>
      </c>
      <c r="G209" s="192" t="s">
        <v>137</v>
      </c>
      <c r="H209" s="193">
        <v>333.072</v>
      </c>
      <c r="I209" s="194"/>
      <c r="J209" s="195">
        <f>ROUND(I209*H209,2)</f>
        <v>0</v>
      </c>
      <c r="K209" s="191" t="s">
        <v>138</v>
      </c>
      <c r="L209" s="61"/>
      <c r="M209" s="196" t="s">
        <v>21</v>
      </c>
      <c r="N209" s="197" t="s">
        <v>44</v>
      </c>
      <c r="O209" s="42"/>
      <c r="P209" s="198">
        <f>O209*H209</f>
        <v>0</v>
      </c>
      <c r="Q209" s="198">
        <v>0</v>
      </c>
      <c r="R209" s="198">
        <f>Q209*H209</f>
        <v>0</v>
      </c>
      <c r="S209" s="198">
        <v>0.01</v>
      </c>
      <c r="T209" s="199">
        <f>S209*H209</f>
        <v>3.3307199999999999</v>
      </c>
      <c r="AR209" s="24" t="s">
        <v>139</v>
      </c>
      <c r="AT209" s="24" t="s">
        <v>134</v>
      </c>
      <c r="AU209" s="24" t="s">
        <v>89</v>
      </c>
      <c r="AY209" s="24" t="s">
        <v>131</v>
      </c>
      <c r="BE209" s="200">
        <f>IF(N209="základní",J209,0)</f>
        <v>0</v>
      </c>
      <c r="BF209" s="200">
        <f>IF(N209="snížená",J209,0)</f>
        <v>0</v>
      </c>
      <c r="BG209" s="200">
        <f>IF(N209="zákl. přenesená",J209,0)</f>
        <v>0</v>
      </c>
      <c r="BH209" s="200">
        <f>IF(N209="sníž. přenesená",J209,0)</f>
        <v>0</v>
      </c>
      <c r="BI209" s="200">
        <f>IF(N209="nulová",J209,0)</f>
        <v>0</v>
      </c>
      <c r="BJ209" s="24" t="s">
        <v>89</v>
      </c>
      <c r="BK209" s="200">
        <f>ROUND(I209*H209,2)</f>
        <v>0</v>
      </c>
      <c r="BL209" s="24" t="s">
        <v>139</v>
      </c>
      <c r="BM209" s="24" t="s">
        <v>324</v>
      </c>
    </row>
    <row r="210" spans="2:65" s="11" customFormat="1">
      <c r="B210" s="201"/>
      <c r="C210" s="202"/>
      <c r="D210" s="203" t="s">
        <v>141</v>
      </c>
      <c r="E210" s="204" t="s">
        <v>21</v>
      </c>
      <c r="F210" s="205" t="s">
        <v>87</v>
      </c>
      <c r="G210" s="202"/>
      <c r="H210" s="206">
        <v>333.072</v>
      </c>
      <c r="I210" s="207"/>
      <c r="J210" s="202"/>
      <c r="K210" s="202"/>
      <c r="L210" s="208"/>
      <c r="M210" s="209"/>
      <c r="N210" s="210"/>
      <c r="O210" s="210"/>
      <c r="P210" s="210"/>
      <c r="Q210" s="210"/>
      <c r="R210" s="210"/>
      <c r="S210" s="210"/>
      <c r="T210" s="211"/>
      <c r="AT210" s="212" t="s">
        <v>141</v>
      </c>
      <c r="AU210" s="212" t="s">
        <v>89</v>
      </c>
      <c r="AV210" s="11" t="s">
        <v>89</v>
      </c>
      <c r="AW210" s="11" t="s">
        <v>35</v>
      </c>
      <c r="AX210" s="11" t="s">
        <v>80</v>
      </c>
      <c r="AY210" s="212" t="s">
        <v>131</v>
      </c>
    </row>
    <row r="211" spans="2:65" s="1" customFormat="1" ht="25.5" customHeight="1">
      <c r="B211" s="41"/>
      <c r="C211" s="189" t="s">
        <v>325</v>
      </c>
      <c r="D211" s="189" t="s">
        <v>134</v>
      </c>
      <c r="E211" s="190" t="s">
        <v>326</v>
      </c>
      <c r="F211" s="191" t="s">
        <v>327</v>
      </c>
      <c r="G211" s="192" t="s">
        <v>137</v>
      </c>
      <c r="H211" s="193">
        <v>31.28</v>
      </c>
      <c r="I211" s="194"/>
      <c r="J211" s="195">
        <f>ROUND(I211*H211,2)</f>
        <v>0</v>
      </c>
      <c r="K211" s="191" t="s">
        <v>138</v>
      </c>
      <c r="L211" s="61"/>
      <c r="M211" s="196" t="s">
        <v>21</v>
      </c>
      <c r="N211" s="197" t="s">
        <v>44</v>
      </c>
      <c r="O211" s="42"/>
      <c r="P211" s="198">
        <f>O211*H211</f>
        <v>0</v>
      </c>
      <c r="Q211" s="198">
        <v>0</v>
      </c>
      <c r="R211" s="198">
        <f>Q211*H211</f>
        <v>0</v>
      </c>
      <c r="S211" s="198">
        <v>5.8999999999999997E-2</v>
      </c>
      <c r="T211" s="199">
        <f>S211*H211</f>
        <v>1.84552</v>
      </c>
      <c r="AR211" s="24" t="s">
        <v>139</v>
      </c>
      <c r="AT211" s="24" t="s">
        <v>134</v>
      </c>
      <c r="AU211" s="24" t="s">
        <v>89</v>
      </c>
      <c r="AY211" s="24" t="s">
        <v>131</v>
      </c>
      <c r="BE211" s="200">
        <f>IF(N211="základní",J211,0)</f>
        <v>0</v>
      </c>
      <c r="BF211" s="200">
        <f>IF(N211="snížená",J211,0)</f>
        <v>0</v>
      </c>
      <c r="BG211" s="200">
        <f>IF(N211="zákl. přenesená",J211,0)</f>
        <v>0</v>
      </c>
      <c r="BH211" s="200">
        <f>IF(N211="sníž. přenesená",J211,0)</f>
        <v>0</v>
      </c>
      <c r="BI211" s="200">
        <f>IF(N211="nulová",J211,0)</f>
        <v>0</v>
      </c>
      <c r="BJ211" s="24" t="s">
        <v>89</v>
      </c>
      <c r="BK211" s="200">
        <f>ROUND(I211*H211,2)</f>
        <v>0</v>
      </c>
      <c r="BL211" s="24" t="s">
        <v>139</v>
      </c>
      <c r="BM211" s="24" t="s">
        <v>328</v>
      </c>
    </row>
    <row r="212" spans="2:65" s="11" customFormat="1">
      <c r="B212" s="201"/>
      <c r="C212" s="202"/>
      <c r="D212" s="203" t="s">
        <v>141</v>
      </c>
      <c r="E212" s="204" t="s">
        <v>21</v>
      </c>
      <c r="F212" s="205" t="s">
        <v>142</v>
      </c>
      <c r="G212" s="202"/>
      <c r="H212" s="206">
        <v>30.2</v>
      </c>
      <c r="I212" s="207"/>
      <c r="J212" s="202"/>
      <c r="K212" s="202"/>
      <c r="L212" s="208"/>
      <c r="M212" s="209"/>
      <c r="N212" s="210"/>
      <c r="O212" s="210"/>
      <c r="P212" s="210"/>
      <c r="Q212" s="210"/>
      <c r="R212" s="210"/>
      <c r="S212" s="210"/>
      <c r="T212" s="211"/>
      <c r="AT212" s="212" t="s">
        <v>141</v>
      </c>
      <c r="AU212" s="212" t="s">
        <v>89</v>
      </c>
      <c r="AV212" s="11" t="s">
        <v>89</v>
      </c>
      <c r="AW212" s="11" t="s">
        <v>35</v>
      </c>
      <c r="AX212" s="11" t="s">
        <v>72</v>
      </c>
      <c r="AY212" s="212" t="s">
        <v>131</v>
      </c>
    </row>
    <row r="213" spans="2:65" s="11" customFormat="1">
      <c r="B213" s="201"/>
      <c r="C213" s="202"/>
      <c r="D213" s="203" t="s">
        <v>141</v>
      </c>
      <c r="E213" s="204" t="s">
        <v>21</v>
      </c>
      <c r="F213" s="205" t="s">
        <v>143</v>
      </c>
      <c r="G213" s="202"/>
      <c r="H213" s="206">
        <v>1.08</v>
      </c>
      <c r="I213" s="207"/>
      <c r="J213" s="202"/>
      <c r="K213" s="202"/>
      <c r="L213" s="208"/>
      <c r="M213" s="209"/>
      <c r="N213" s="210"/>
      <c r="O213" s="210"/>
      <c r="P213" s="210"/>
      <c r="Q213" s="210"/>
      <c r="R213" s="210"/>
      <c r="S213" s="210"/>
      <c r="T213" s="211"/>
      <c r="AT213" s="212" t="s">
        <v>141</v>
      </c>
      <c r="AU213" s="212" t="s">
        <v>89</v>
      </c>
      <c r="AV213" s="11" t="s">
        <v>89</v>
      </c>
      <c r="AW213" s="11" t="s">
        <v>35</v>
      </c>
      <c r="AX213" s="11" t="s">
        <v>72</v>
      </c>
      <c r="AY213" s="212" t="s">
        <v>131</v>
      </c>
    </row>
    <row r="214" spans="2:65" s="12" customFormat="1">
      <c r="B214" s="213"/>
      <c r="C214" s="214"/>
      <c r="D214" s="203" t="s">
        <v>141</v>
      </c>
      <c r="E214" s="215" t="s">
        <v>21</v>
      </c>
      <c r="F214" s="216" t="s">
        <v>144</v>
      </c>
      <c r="G214" s="214"/>
      <c r="H214" s="217">
        <v>31.28</v>
      </c>
      <c r="I214" s="218"/>
      <c r="J214" s="214"/>
      <c r="K214" s="214"/>
      <c r="L214" s="219"/>
      <c r="M214" s="220"/>
      <c r="N214" s="221"/>
      <c r="O214" s="221"/>
      <c r="P214" s="221"/>
      <c r="Q214" s="221"/>
      <c r="R214" s="221"/>
      <c r="S214" s="221"/>
      <c r="T214" s="222"/>
      <c r="AT214" s="223" t="s">
        <v>141</v>
      </c>
      <c r="AU214" s="223" t="s">
        <v>89</v>
      </c>
      <c r="AV214" s="12" t="s">
        <v>139</v>
      </c>
      <c r="AW214" s="12" t="s">
        <v>35</v>
      </c>
      <c r="AX214" s="12" t="s">
        <v>80</v>
      </c>
      <c r="AY214" s="223" t="s">
        <v>131</v>
      </c>
    </row>
    <row r="215" spans="2:65" s="1" customFormat="1" ht="16.5" customHeight="1">
      <c r="B215" s="41"/>
      <c r="C215" s="189" t="s">
        <v>329</v>
      </c>
      <c r="D215" s="189" t="s">
        <v>134</v>
      </c>
      <c r="E215" s="190" t="s">
        <v>330</v>
      </c>
      <c r="F215" s="191" t="s">
        <v>331</v>
      </c>
      <c r="G215" s="192" t="s">
        <v>137</v>
      </c>
      <c r="H215" s="193">
        <v>28.577999999999999</v>
      </c>
      <c r="I215" s="194"/>
      <c r="J215" s="195">
        <f>ROUND(I215*H215,2)</f>
        <v>0</v>
      </c>
      <c r="K215" s="191" t="s">
        <v>138</v>
      </c>
      <c r="L215" s="61"/>
      <c r="M215" s="196" t="s">
        <v>21</v>
      </c>
      <c r="N215" s="197" t="s">
        <v>44</v>
      </c>
      <c r="O215" s="42"/>
      <c r="P215" s="198">
        <f>O215*H215</f>
        <v>0</v>
      </c>
      <c r="Q215" s="198">
        <v>0</v>
      </c>
      <c r="R215" s="198">
        <f>Q215*H215</f>
        <v>0</v>
      </c>
      <c r="S215" s="198">
        <v>8.8999999999999996E-2</v>
      </c>
      <c r="T215" s="199">
        <f>S215*H215</f>
        <v>2.5434419999999998</v>
      </c>
      <c r="AR215" s="24" t="s">
        <v>139</v>
      </c>
      <c r="AT215" s="24" t="s">
        <v>134</v>
      </c>
      <c r="AU215" s="24" t="s">
        <v>89</v>
      </c>
      <c r="AY215" s="24" t="s">
        <v>131</v>
      </c>
      <c r="BE215" s="200">
        <f>IF(N215="základní",J215,0)</f>
        <v>0</v>
      </c>
      <c r="BF215" s="200">
        <f>IF(N215="snížená",J215,0)</f>
        <v>0</v>
      </c>
      <c r="BG215" s="200">
        <f>IF(N215="zákl. přenesená",J215,0)</f>
        <v>0</v>
      </c>
      <c r="BH215" s="200">
        <f>IF(N215="sníž. přenesená",J215,0)</f>
        <v>0</v>
      </c>
      <c r="BI215" s="200">
        <f>IF(N215="nulová",J215,0)</f>
        <v>0</v>
      </c>
      <c r="BJ215" s="24" t="s">
        <v>89</v>
      </c>
      <c r="BK215" s="200">
        <f>ROUND(I215*H215,2)</f>
        <v>0</v>
      </c>
      <c r="BL215" s="24" t="s">
        <v>139</v>
      </c>
      <c r="BM215" s="24" t="s">
        <v>332</v>
      </c>
    </row>
    <row r="216" spans="2:65" s="11" customFormat="1">
      <c r="B216" s="201"/>
      <c r="C216" s="202"/>
      <c r="D216" s="203" t="s">
        <v>141</v>
      </c>
      <c r="E216" s="204" t="s">
        <v>21</v>
      </c>
      <c r="F216" s="205" t="s">
        <v>90</v>
      </c>
      <c r="G216" s="202"/>
      <c r="H216" s="206">
        <v>28.577999999999999</v>
      </c>
      <c r="I216" s="207"/>
      <c r="J216" s="202"/>
      <c r="K216" s="202"/>
      <c r="L216" s="208"/>
      <c r="M216" s="209"/>
      <c r="N216" s="210"/>
      <c r="O216" s="210"/>
      <c r="P216" s="210"/>
      <c r="Q216" s="210"/>
      <c r="R216" s="210"/>
      <c r="S216" s="210"/>
      <c r="T216" s="211"/>
      <c r="AT216" s="212" t="s">
        <v>141</v>
      </c>
      <c r="AU216" s="212" t="s">
        <v>89</v>
      </c>
      <c r="AV216" s="11" t="s">
        <v>89</v>
      </c>
      <c r="AW216" s="11" t="s">
        <v>35</v>
      </c>
      <c r="AX216" s="11" t="s">
        <v>80</v>
      </c>
      <c r="AY216" s="212" t="s">
        <v>131</v>
      </c>
    </row>
    <row r="217" spans="2:65" s="1" customFormat="1" ht="16.5" customHeight="1">
      <c r="B217" s="41"/>
      <c r="C217" s="189" t="s">
        <v>333</v>
      </c>
      <c r="D217" s="189" t="s">
        <v>134</v>
      </c>
      <c r="E217" s="190" t="s">
        <v>334</v>
      </c>
      <c r="F217" s="191" t="s">
        <v>335</v>
      </c>
      <c r="G217" s="192" t="s">
        <v>336</v>
      </c>
      <c r="H217" s="193">
        <v>15</v>
      </c>
      <c r="I217" s="194"/>
      <c r="J217" s="195">
        <f>ROUND(I217*H217,2)</f>
        <v>0</v>
      </c>
      <c r="K217" s="191" t="s">
        <v>21</v>
      </c>
      <c r="L217" s="61"/>
      <c r="M217" s="196" t="s">
        <v>21</v>
      </c>
      <c r="N217" s="197" t="s">
        <v>44</v>
      </c>
      <c r="O217" s="42"/>
      <c r="P217" s="198">
        <f>O217*H217</f>
        <v>0</v>
      </c>
      <c r="Q217" s="198">
        <v>0</v>
      </c>
      <c r="R217" s="198">
        <f>Q217*H217</f>
        <v>0</v>
      </c>
      <c r="S217" s="198">
        <v>0</v>
      </c>
      <c r="T217" s="199">
        <f>S217*H217</f>
        <v>0</v>
      </c>
      <c r="AR217" s="24" t="s">
        <v>139</v>
      </c>
      <c r="AT217" s="24" t="s">
        <v>134</v>
      </c>
      <c r="AU217" s="24" t="s">
        <v>89</v>
      </c>
      <c r="AY217" s="24" t="s">
        <v>131</v>
      </c>
      <c r="BE217" s="200">
        <f>IF(N217="základní",J217,0)</f>
        <v>0</v>
      </c>
      <c r="BF217" s="200">
        <f>IF(N217="snížená",J217,0)</f>
        <v>0</v>
      </c>
      <c r="BG217" s="200">
        <f>IF(N217="zákl. přenesená",J217,0)</f>
        <v>0</v>
      </c>
      <c r="BH217" s="200">
        <f>IF(N217="sníž. přenesená",J217,0)</f>
        <v>0</v>
      </c>
      <c r="BI217" s="200">
        <f>IF(N217="nulová",J217,0)</f>
        <v>0</v>
      </c>
      <c r="BJ217" s="24" t="s">
        <v>89</v>
      </c>
      <c r="BK217" s="200">
        <f>ROUND(I217*H217,2)</f>
        <v>0</v>
      </c>
      <c r="BL217" s="24" t="s">
        <v>139</v>
      </c>
      <c r="BM217" s="24" t="s">
        <v>337</v>
      </c>
    </row>
    <row r="218" spans="2:65" s="10" customFormat="1" ht="29.85" customHeight="1">
      <c r="B218" s="173"/>
      <c r="C218" s="174"/>
      <c r="D218" s="175" t="s">
        <v>71</v>
      </c>
      <c r="E218" s="187" t="s">
        <v>338</v>
      </c>
      <c r="F218" s="187" t="s">
        <v>339</v>
      </c>
      <c r="G218" s="174"/>
      <c r="H218" s="174"/>
      <c r="I218" s="177"/>
      <c r="J218" s="188">
        <f>BK218</f>
        <v>0</v>
      </c>
      <c r="K218" s="174"/>
      <c r="L218" s="179"/>
      <c r="M218" s="180"/>
      <c r="N218" s="181"/>
      <c r="O218" s="181"/>
      <c r="P218" s="182">
        <f>SUM(P219:P223)</f>
        <v>0</v>
      </c>
      <c r="Q218" s="181"/>
      <c r="R218" s="182">
        <f>SUM(R219:R223)</f>
        <v>0</v>
      </c>
      <c r="S218" s="181"/>
      <c r="T218" s="183">
        <f>SUM(T219:T223)</f>
        <v>0</v>
      </c>
      <c r="AR218" s="184" t="s">
        <v>80</v>
      </c>
      <c r="AT218" s="185" t="s">
        <v>71</v>
      </c>
      <c r="AU218" s="185" t="s">
        <v>80</v>
      </c>
      <c r="AY218" s="184" t="s">
        <v>131</v>
      </c>
      <c r="BK218" s="186">
        <f>SUM(BK219:BK223)</f>
        <v>0</v>
      </c>
    </row>
    <row r="219" spans="2:65" s="1" customFormat="1" ht="25.5" customHeight="1">
      <c r="B219" s="41"/>
      <c r="C219" s="189" t="s">
        <v>340</v>
      </c>
      <c r="D219" s="189" t="s">
        <v>134</v>
      </c>
      <c r="E219" s="190" t="s">
        <v>341</v>
      </c>
      <c r="F219" s="191" t="s">
        <v>342</v>
      </c>
      <c r="G219" s="192" t="s">
        <v>343</v>
      </c>
      <c r="H219" s="193">
        <v>7.9320000000000004</v>
      </c>
      <c r="I219" s="194"/>
      <c r="J219" s="195">
        <f>ROUND(I219*H219,2)</f>
        <v>0</v>
      </c>
      <c r="K219" s="191" t="s">
        <v>138</v>
      </c>
      <c r="L219" s="61"/>
      <c r="M219" s="196" t="s">
        <v>21</v>
      </c>
      <c r="N219" s="197" t="s">
        <v>44</v>
      </c>
      <c r="O219" s="42"/>
      <c r="P219" s="198">
        <f>O219*H219</f>
        <v>0</v>
      </c>
      <c r="Q219" s="198">
        <v>0</v>
      </c>
      <c r="R219" s="198">
        <f>Q219*H219</f>
        <v>0</v>
      </c>
      <c r="S219" s="198">
        <v>0</v>
      </c>
      <c r="T219" s="199">
        <f>S219*H219</f>
        <v>0</v>
      </c>
      <c r="AR219" s="24" t="s">
        <v>139</v>
      </c>
      <c r="AT219" s="24" t="s">
        <v>134</v>
      </c>
      <c r="AU219" s="24" t="s">
        <v>89</v>
      </c>
      <c r="AY219" s="24" t="s">
        <v>131</v>
      </c>
      <c r="BE219" s="200">
        <f>IF(N219="základní",J219,0)</f>
        <v>0</v>
      </c>
      <c r="BF219" s="200">
        <f>IF(N219="snížená",J219,0)</f>
        <v>0</v>
      </c>
      <c r="BG219" s="200">
        <f>IF(N219="zákl. přenesená",J219,0)</f>
        <v>0</v>
      </c>
      <c r="BH219" s="200">
        <f>IF(N219="sníž. přenesená",J219,0)</f>
        <v>0</v>
      </c>
      <c r="BI219" s="200">
        <f>IF(N219="nulová",J219,0)</f>
        <v>0</v>
      </c>
      <c r="BJ219" s="24" t="s">
        <v>89</v>
      </c>
      <c r="BK219" s="200">
        <f>ROUND(I219*H219,2)</f>
        <v>0</v>
      </c>
      <c r="BL219" s="24" t="s">
        <v>139</v>
      </c>
      <c r="BM219" s="24" t="s">
        <v>344</v>
      </c>
    </row>
    <row r="220" spans="2:65" s="1" customFormat="1" ht="25.5" customHeight="1">
      <c r="B220" s="41"/>
      <c r="C220" s="189" t="s">
        <v>345</v>
      </c>
      <c r="D220" s="189" t="s">
        <v>134</v>
      </c>
      <c r="E220" s="190" t="s">
        <v>346</v>
      </c>
      <c r="F220" s="191" t="s">
        <v>347</v>
      </c>
      <c r="G220" s="192" t="s">
        <v>343</v>
      </c>
      <c r="H220" s="193">
        <v>7.9320000000000004</v>
      </c>
      <c r="I220" s="194"/>
      <c r="J220" s="195">
        <f>ROUND(I220*H220,2)</f>
        <v>0</v>
      </c>
      <c r="K220" s="191" t="s">
        <v>138</v>
      </c>
      <c r="L220" s="61"/>
      <c r="M220" s="196" t="s">
        <v>21</v>
      </c>
      <c r="N220" s="197" t="s">
        <v>44</v>
      </c>
      <c r="O220" s="42"/>
      <c r="P220" s="198">
        <f>O220*H220</f>
        <v>0</v>
      </c>
      <c r="Q220" s="198">
        <v>0</v>
      </c>
      <c r="R220" s="198">
        <f>Q220*H220</f>
        <v>0</v>
      </c>
      <c r="S220" s="198">
        <v>0</v>
      </c>
      <c r="T220" s="199">
        <f>S220*H220</f>
        <v>0</v>
      </c>
      <c r="AR220" s="24" t="s">
        <v>139</v>
      </c>
      <c r="AT220" s="24" t="s">
        <v>134</v>
      </c>
      <c r="AU220" s="24" t="s">
        <v>89</v>
      </c>
      <c r="AY220" s="24" t="s">
        <v>131</v>
      </c>
      <c r="BE220" s="200">
        <f>IF(N220="základní",J220,0)</f>
        <v>0</v>
      </c>
      <c r="BF220" s="200">
        <f>IF(N220="snížená",J220,0)</f>
        <v>0</v>
      </c>
      <c r="BG220" s="200">
        <f>IF(N220="zákl. přenesená",J220,0)</f>
        <v>0</v>
      </c>
      <c r="BH220" s="200">
        <f>IF(N220="sníž. přenesená",J220,0)</f>
        <v>0</v>
      </c>
      <c r="BI220" s="200">
        <f>IF(N220="nulová",J220,0)</f>
        <v>0</v>
      </c>
      <c r="BJ220" s="24" t="s">
        <v>89</v>
      </c>
      <c r="BK220" s="200">
        <f>ROUND(I220*H220,2)</f>
        <v>0</v>
      </c>
      <c r="BL220" s="24" t="s">
        <v>139</v>
      </c>
      <c r="BM220" s="24" t="s">
        <v>348</v>
      </c>
    </row>
    <row r="221" spans="2:65" s="1" customFormat="1" ht="25.5" customHeight="1">
      <c r="B221" s="41"/>
      <c r="C221" s="189" t="s">
        <v>349</v>
      </c>
      <c r="D221" s="189" t="s">
        <v>134</v>
      </c>
      <c r="E221" s="190" t="s">
        <v>350</v>
      </c>
      <c r="F221" s="191" t="s">
        <v>351</v>
      </c>
      <c r="G221" s="192" t="s">
        <v>343</v>
      </c>
      <c r="H221" s="193">
        <v>31.728000000000002</v>
      </c>
      <c r="I221" s="194"/>
      <c r="J221" s="195">
        <f>ROUND(I221*H221,2)</f>
        <v>0</v>
      </c>
      <c r="K221" s="191" t="s">
        <v>138</v>
      </c>
      <c r="L221" s="61"/>
      <c r="M221" s="196" t="s">
        <v>21</v>
      </c>
      <c r="N221" s="197" t="s">
        <v>44</v>
      </c>
      <c r="O221" s="42"/>
      <c r="P221" s="198">
        <f>O221*H221</f>
        <v>0</v>
      </c>
      <c r="Q221" s="198">
        <v>0</v>
      </c>
      <c r="R221" s="198">
        <f>Q221*H221</f>
        <v>0</v>
      </c>
      <c r="S221" s="198">
        <v>0</v>
      </c>
      <c r="T221" s="199">
        <f>S221*H221</f>
        <v>0</v>
      </c>
      <c r="AR221" s="24" t="s">
        <v>139</v>
      </c>
      <c r="AT221" s="24" t="s">
        <v>134</v>
      </c>
      <c r="AU221" s="24" t="s">
        <v>89</v>
      </c>
      <c r="AY221" s="24" t="s">
        <v>131</v>
      </c>
      <c r="BE221" s="200">
        <f>IF(N221="základní",J221,0)</f>
        <v>0</v>
      </c>
      <c r="BF221" s="200">
        <f>IF(N221="snížená",J221,0)</f>
        <v>0</v>
      </c>
      <c r="BG221" s="200">
        <f>IF(N221="zákl. přenesená",J221,0)</f>
        <v>0</v>
      </c>
      <c r="BH221" s="200">
        <f>IF(N221="sníž. přenesená",J221,0)</f>
        <v>0</v>
      </c>
      <c r="BI221" s="200">
        <f>IF(N221="nulová",J221,0)</f>
        <v>0</v>
      </c>
      <c r="BJ221" s="24" t="s">
        <v>89</v>
      </c>
      <c r="BK221" s="200">
        <f>ROUND(I221*H221,2)</f>
        <v>0</v>
      </c>
      <c r="BL221" s="24" t="s">
        <v>139</v>
      </c>
      <c r="BM221" s="24" t="s">
        <v>352</v>
      </c>
    </row>
    <row r="222" spans="2:65" s="11" customFormat="1">
      <c r="B222" s="201"/>
      <c r="C222" s="202"/>
      <c r="D222" s="203" t="s">
        <v>141</v>
      </c>
      <c r="E222" s="202"/>
      <c r="F222" s="205" t="s">
        <v>353</v>
      </c>
      <c r="G222" s="202"/>
      <c r="H222" s="206">
        <v>31.728000000000002</v>
      </c>
      <c r="I222" s="207"/>
      <c r="J222" s="202"/>
      <c r="K222" s="202"/>
      <c r="L222" s="208"/>
      <c r="M222" s="209"/>
      <c r="N222" s="210"/>
      <c r="O222" s="210"/>
      <c r="P222" s="210"/>
      <c r="Q222" s="210"/>
      <c r="R222" s="210"/>
      <c r="S222" s="210"/>
      <c r="T222" s="211"/>
      <c r="AT222" s="212" t="s">
        <v>141</v>
      </c>
      <c r="AU222" s="212" t="s">
        <v>89</v>
      </c>
      <c r="AV222" s="11" t="s">
        <v>89</v>
      </c>
      <c r="AW222" s="11" t="s">
        <v>6</v>
      </c>
      <c r="AX222" s="11" t="s">
        <v>80</v>
      </c>
      <c r="AY222" s="212" t="s">
        <v>131</v>
      </c>
    </row>
    <row r="223" spans="2:65" s="1" customFormat="1" ht="16.5" customHeight="1">
      <c r="B223" s="41"/>
      <c r="C223" s="189" t="s">
        <v>354</v>
      </c>
      <c r="D223" s="189" t="s">
        <v>134</v>
      </c>
      <c r="E223" s="190" t="s">
        <v>355</v>
      </c>
      <c r="F223" s="191" t="s">
        <v>356</v>
      </c>
      <c r="G223" s="192" t="s">
        <v>343</v>
      </c>
      <c r="H223" s="193">
        <v>7.9320000000000004</v>
      </c>
      <c r="I223" s="194"/>
      <c r="J223" s="195">
        <f>ROUND(I223*H223,2)</f>
        <v>0</v>
      </c>
      <c r="K223" s="191" t="s">
        <v>21</v>
      </c>
      <c r="L223" s="61"/>
      <c r="M223" s="196" t="s">
        <v>21</v>
      </c>
      <c r="N223" s="197" t="s">
        <v>44</v>
      </c>
      <c r="O223" s="42"/>
      <c r="P223" s="198">
        <f>O223*H223</f>
        <v>0</v>
      </c>
      <c r="Q223" s="198">
        <v>0</v>
      </c>
      <c r="R223" s="198">
        <f>Q223*H223</f>
        <v>0</v>
      </c>
      <c r="S223" s="198">
        <v>0</v>
      </c>
      <c r="T223" s="199">
        <f>S223*H223</f>
        <v>0</v>
      </c>
      <c r="AR223" s="24" t="s">
        <v>139</v>
      </c>
      <c r="AT223" s="24" t="s">
        <v>134</v>
      </c>
      <c r="AU223" s="24" t="s">
        <v>89</v>
      </c>
      <c r="AY223" s="24" t="s">
        <v>131</v>
      </c>
      <c r="BE223" s="200">
        <f>IF(N223="základní",J223,0)</f>
        <v>0</v>
      </c>
      <c r="BF223" s="200">
        <f>IF(N223="snížená",J223,0)</f>
        <v>0</v>
      </c>
      <c r="BG223" s="200">
        <f>IF(N223="zákl. přenesená",J223,0)</f>
        <v>0</v>
      </c>
      <c r="BH223" s="200">
        <f>IF(N223="sníž. přenesená",J223,0)</f>
        <v>0</v>
      </c>
      <c r="BI223" s="200">
        <f>IF(N223="nulová",J223,0)</f>
        <v>0</v>
      </c>
      <c r="BJ223" s="24" t="s">
        <v>89</v>
      </c>
      <c r="BK223" s="200">
        <f>ROUND(I223*H223,2)</f>
        <v>0</v>
      </c>
      <c r="BL223" s="24" t="s">
        <v>139</v>
      </c>
      <c r="BM223" s="24" t="s">
        <v>357</v>
      </c>
    </row>
    <row r="224" spans="2:65" s="10" customFormat="1" ht="29.85" customHeight="1">
      <c r="B224" s="173"/>
      <c r="C224" s="174"/>
      <c r="D224" s="175" t="s">
        <v>71</v>
      </c>
      <c r="E224" s="187" t="s">
        <v>358</v>
      </c>
      <c r="F224" s="187" t="s">
        <v>359</v>
      </c>
      <c r="G224" s="174"/>
      <c r="H224" s="174"/>
      <c r="I224" s="177"/>
      <c r="J224" s="188">
        <f>BK224</f>
        <v>0</v>
      </c>
      <c r="K224" s="174"/>
      <c r="L224" s="179"/>
      <c r="M224" s="180"/>
      <c r="N224" s="181"/>
      <c r="O224" s="181"/>
      <c r="P224" s="182">
        <f>P225</f>
        <v>0</v>
      </c>
      <c r="Q224" s="181"/>
      <c r="R224" s="182">
        <f>R225</f>
        <v>0</v>
      </c>
      <c r="S224" s="181"/>
      <c r="T224" s="183">
        <f>T225</f>
        <v>0</v>
      </c>
      <c r="AR224" s="184" t="s">
        <v>80</v>
      </c>
      <c r="AT224" s="185" t="s">
        <v>71</v>
      </c>
      <c r="AU224" s="185" t="s">
        <v>80</v>
      </c>
      <c r="AY224" s="184" t="s">
        <v>131</v>
      </c>
      <c r="BK224" s="186">
        <f>BK225</f>
        <v>0</v>
      </c>
    </row>
    <row r="225" spans="2:65" s="1" customFormat="1" ht="16.5" customHeight="1">
      <c r="B225" s="41"/>
      <c r="C225" s="189" t="s">
        <v>360</v>
      </c>
      <c r="D225" s="189" t="s">
        <v>134</v>
      </c>
      <c r="E225" s="190" t="s">
        <v>361</v>
      </c>
      <c r="F225" s="191" t="s">
        <v>362</v>
      </c>
      <c r="G225" s="192" t="s">
        <v>343</v>
      </c>
      <c r="H225" s="193">
        <v>12.884</v>
      </c>
      <c r="I225" s="194"/>
      <c r="J225" s="195">
        <f>ROUND(I225*H225,2)</f>
        <v>0</v>
      </c>
      <c r="K225" s="191" t="s">
        <v>138</v>
      </c>
      <c r="L225" s="61"/>
      <c r="M225" s="196" t="s">
        <v>21</v>
      </c>
      <c r="N225" s="197" t="s">
        <v>44</v>
      </c>
      <c r="O225" s="42"/>
      <c r="P225" s="198">
        <f>O225*H225</f>
        <v>0</v>
      </c>
      <c r="Q225" s="198">
        <v>0</v>
      </c>
      <c r="R225" s="198">
        <f>Q225*H225</f>
        <v>0</v>
      </c>
      <c r="S225" s="198">
        <v>0</v>
      </c>
      <c r="T225" s="199">
        <f>S225*H225</f>
        <v>0</v>
      </c>
      <c r="AR225" s="24" t="s">
        <v>139</v>
      </c>
      <c r="AT225" s="24" t="s">
        <v>134</v>
      </c>
      <c r="AU225" s="24" t="s">
        <v>89</v>
      </c>
      <c r="AY225" s="24" t="s">
        <v>131</v>
      </c>
      <c r="BE225" s="200">
        <f>IF(N225="základní",J225,0)</f>
        <v>0</v>
      </c>
      <c r="BF225" s="200">
        <f>IF(N225="snížená",J225,0)</f>
        <v>0</v>
      </c>
      <c r="BG225" s="200">
        <f>IF(N225="zákl. přenesená",J225,0)</f>
        <v>0</v>
      </c>
      <c r="BH225" s="200">
        <f>IF(N225="sníž. přenesená",J225,0)</f>
        <v>0</v>
      </c>
      <c r="BI225" s="200">
        <f>IF(N225="nulová",J225,0)</f>
        <v>0</v>
      </c>
      <c r="BJ225" s="24" t="s">
        <v>89</v>
      </c>
      <c r="BK225" s="200">
        <f>ROUND(I225*H225,2)</f>
        <v>0</v>
      </c>
      <c r="BL225" s="24" t="s">
        <v>139</v>
      </c>
      <c r="BM225" s="24" t="s">
        <v>363</v>
      </c>
    </row>
    <row r="226" spans="2:65" s="10" customFormat="1" ht="37.35" customHeight="1">
      <c r="B226" s="173"/>
      <c r="C226" s="174"/>
      <c r="D226" s="175" t="s">
        <v>71</v>
      </c>
      <c r="E226" s="176" t="s">
        <v>364</v>
      </c>
      <c r="F226" s="176" t="s">
        <v>365</v>
      </c>
      <c r="G226" s="174"/>
      <c r="H226" s="174"/>
      <c r="I226" s="177"/>
      <c r="J226" s="178">
        <f>BK226</f>
        <v>0</v>
      </c>
      <c r="K226" s="174"/>
      <c r="L226" s="179"/>
      <c r="M226" s="180"/>
      <c r="N226" s="181"/>
      <c r="O226" s="181"/>
      <c r="P226" s="182">
        <f>P227+P247</f>
        <v>0</v>
      </c>
      <c r="Q226" s="181"/>
      <c r="R226" s="182">
        <f>R227+R247</f>
        <v>0.21897</v>
      </c>
      <c r="S226" s="181"/>
      <c r="T226" s="183">
        <f>T227+T247</f>
        <v>6.0236000000000005E-2</v>
      </c>
      <c r="AR226" s="184" t="s">
        <v>89</v>
      </c>
      <c r="AT226" s="185" t="s">
        <v>71</v>
      </c>
      <c r="AU226" s="185" t="s">
        <v>72</v>
      </c>
      <c r="AY226" s="184" t="s">
        <v>131</v>
      </c>
      <c r="BK226" s="186">
        <f>BK227+BK247</f>
        <v>0</v>
      </c>
    </row>
    <row r="227" spans="2:65" s="10" customFormat="1" ht="19.899999999999999" customHeight="1">
      <c r="B227" s="173"/>
      <c r="C227" s="174"/>
      <c r="D227" s="175" t="s">
        <v>71</v>
      </c>
      <c r="E227" s="187" t="s">
        <v>366</v>
      </c>
      <c r="F227" s="187" t="s">
        <v>367</v>
      </c>
      <c r="G227" s="174"/>
      <c r="H227" s="174"/>
      <c r="I227" s="177"/>
      <c r="J227" s="188">
        <f>BK227</f>
        <v>0</v>
      </c>
      <c r="K227" s="174"/>
      <c r="L227" s="179"/>
      <c r="M227" s="180"/>
      <c r="N227" s="181"/>
      <c r="O227" s="181"/>
      <c r="P227" s="182">
        <f>SUM(P228:P246)</f>
        <v>0</v>
      </c>
      <c r="Q227" s="181"/>
      <c r="R227" s="182">
        <f>SUM(R228:R246)</f>
        <v>0.16897000000000001</v>
      </c>
      <c r="S227" s="181"/>
      <c r="T227" s="183">
        <f>SUM(T228:T246)</f>
        <v>6.0236000000000005E-2</v>
      </c>
      <c r="AR227" s="184" t="s">
        <v>89</v>
      </c>
      <c r="AT227" s="185" t="s">
        <v>71</v>
      </c>
      <c r="AU227" s="185" t="s">
        <v>80</v>
      </c>
      <c r="AY227" s="184" t="s">
        <v>131</v>
      </c>
      <c r="BK227" s="186">
        <f>SUM(BK228:BK246)</f>
        <v>0</v>
      </c>
    </row>
    <row r="228" spans="2:65" s="1" customFormat="1" ht="16.5" customHeight="1">
      <c r="B228" s="41"/>
      <c r="C228" s="189" t="s">
        <v>368</v>
      </c>
      <c r="D228" s="189" t="s">
        <v>134</v>
      </c>
      <c r="E228" s="190" t="s">
        <v>369</v>
      </c>
      <c r="F228" s="191" t="s">
        <v>370</v>
      </c>
      <c r="G228" s="192" t="s">
        <v>137</v>
      </c>
      <c r="H228" s="193">
        <v>2.1</v>
      </c>
      <c r="I228" s="194"/>
      <c r="J228" s="195">
        <f>ROUND(I228*H228,2)</f>
        <v>0</v>
      </c>
      <c r="K228" s="191" t="s">
        <v>138</v>
      </c>
      <c r="L228" s="61"/>
      <c r="M228" s="196" t="s">
        <v>21</v>
      </c>
      <c r="N228" s="197" t="s">
        <v>44</v>
      </c>
      <c r="O228" s="42"/>
      <c r="P228" s="198">
        <f>O228*H228</f>
        <v>0</v>
      </c>
      <c r="Q228" s="198">
        <v>0</v>
      </c>
      <c r="R228" s="198">
        <f>Q228*H228</f>
        <v>0</v>
      </c>
      <c r="S228" s="198">
        <v>5.94E-3</v>
      </c>
      <c r="T228" s="199">
        <f>S228*H228</f>
        <v>1.2474000000000001E-2</v>
      </c>
      <c r="AR228" s="24" t="s">
        <v>250</v>
      </c>
      <c r="AT228" s="24" t="s">
        <v>134</v>
      </c>
      <c r="AU228" s="24" t="s">
        <v>89</v>
      </c>
      <c r="AY228" s="24" t="s">
        <v>131</v>
      </c>
      <c r="BE228" s="200">
        <f>IF(N228="základní",J228,0)</f>
        <v>0</v>
      </c>
      <c r="BF228" s="200">
        <f>IF(N228="snížená",J228,0)</f>
        <v>0</v>
      </c>
      <c r="BG228" s="200">
        <f>IF(N228="zákl. přenesená",J228,0)</f>
        <v>0</v>
      </c>
      <c r="BH228" s="200">
        <f>IF(N228="sníž. přenesená",J228,0)</f>
        <v>0</v>
      </c>
      <c r="BI228" s="200">
        <f>IF(N228="nulová",J228,0)</f>
        <v>0</v>
      </c>
      <c r="BJ228" s="24" t="s">
        <v>89</v>
      </c>
      <c r="BK228" s="200">
        <f>ROUND(I228*H228,2)</f>
        <v>0</v>
      </c>
      <c r="BL228" s="24" t="s">
        <v>250</v>
      </c>
      <c r="BM228" s="24" t="s">
        <v>371</v>
      </c>
    </row>
    <row r="229" spans="2:65" s="13" customFormat="1">
      <c r="B229" s="224"/>
      <c r="C229" s="225"/>
      <c r="D229" s="203" t="s">
        <v>141</v>
      </c>
      <c r="E229" s="226" t="s">
        <v>21</v>
      </c>
      <c r="F229" s="227" t="s">
        <v>372</v>
      </c>
      <c r="G229" s="225"/>
      <c r="H229" s="226" t="s">
        <v>21</v>
      </c>
      <c r="I229" s="228"/>
      <c r="J229" s="225"/>
      <c r="K229" s="225"/>
      <c r="L229" s="229"/>
      <c r="M229" s="230"/>
      <c r="N229" s="231"/>
      <c r="O229" s="231"/>
      <c r="P229" s="231"/>
      <c r="Q229" s="231"/>
      <c r="R229" s="231"/>
      <c r="S229" s="231"/>
      <c r="T229" s="232"/>
      <c r="AT229" s="233" t="s">
        <v>141</v>
      </c>
      <c r="AU229" s="233" t="s">
        <v>89</v>
      </c>
      <c r="AV229" s="13" t="s">
        <v>80</v>
      </c>
      <c r="AW229" s="13" t="s">
        <v>35</v>
      </c>
      <c r="AX229" s="13" t="s">
        <v>72</v>
      </c>
      <c r="AY229" s="233" t="s">
        <v>131</v>
      </c>
    </row>
    <row r="230" spans="2:65" s="11" customFormat="1">
      <c r="B230" s="201"/>
      <c r="C230" s="202"/>
      <c r="D230" s="203" t="s">
        <v>141</v>
      </c>
      <c r="E230" s="204" t="s">
        <v>21</v>
      </c>
      <c r="F230" s="205" t="s">
        <v>373</v>
      </c>
      <c r="G230" s="202"/>
      <c r="H230" s="206">
        <v>2.1</v>
      </c>
      <c r="I230" s="207"/>
      <c r="J230" s="202"/>
      <c r="K230" s="202"/>
      <c r="L230" s="208"/>
      <c r="M230" s="209"/>
      <c r="N230" s="210"/>
      <c r="O230" s="210"/>
      <c r="P230" s="210"/>
      <c r="Q230" s="210"/>
      <c r="R230" s="210"/>
      <c r="S230" s="210"/>
      <c r="T230" s="211"/>
      <c r="AT230" s="212" t="s">
        <v>141</v>
      </c>
      <c r="AU230" s="212" t="s">
        <v>89</v>
      </c>
      <c r="AV230" s="11" t="s">
        <v>89</v>
      </c>
      <c r="AW230" s="11" t="s">
        <v>35</v>
      </c>
      <c r="AX230" s="11" t="s">
        <v>80</v>
      </c>
      <c r="AY230" s="212" t="s">
        <v>131</v>
      </c>
    </row>
    <row r="231" spans="2:65" s="1" customFormat="1" ht="16.5" customHeight="1">
      <c r="B231" s="41"/>
      <c r="C231" s="189" t="s">
        <v>374</v>
      </c>
      <c r="D231" s="189" t="s">
        <v>134</v>
      </c>
      <c r="E231" s="190" t="s">
        <v>375</v>
      </c>
      <c r="F231" s="191" t="s">
        <v>376</v>
      </c>
      <c r="G231" s="192" t="s">
        <v>193</v>
      </c>
      <c r="H231" s="193">
        <v>28.6</v>
      </c>
      <c r="I231" s="194"/>
      <c r="J231" s="195">
        <f>ROUND(I231*H231,2)</f>
        <v>0</v>
      </c>
      <c r="K231" s="191" t="s">
        <v>138</v>
      </c>
      <c r="L231" s="61"/>
      <c r="M231" s="196" t="s">
        <v>21</v>
      </c>
      <c r="N231" s="197" t="s">
        <v>44</v>
      </c>
      <c r="O231" s="42"/>
      <c r="P231" s="198">
        <f>O231*H231</f>
        <v>0</v>
      </c>
      <c r="Q231" s="198">
        <v>0</v>
      </c>
      <c r="R231" s="198">
        <f>Q231*H231</f>
        <v>0</v>
      </c>
      <c r="S231" s="198">
        <v>1.67E-3</v>
      </c>
      <c r="T231" s="199">
        <f>S231*H231</f>
        <v>4.7762000000000006E-2</v>
      </c>
      <c r="AR231" s="24" t="s">
        <v>250</v>
      </c>
      <c r="AT231" s="24" t="s">
        <v>134</v>
      </c>
      <c r="AU231" s="24" t="s">
        <v>89</v>
      </c>
      <c r="AY231" s="24" t="s">
        <v>131</v>
      </c>
      <c r="BE231" s="200">
        <f>IF(N231="základní",J231,0)</f>
        <v>0</v>
      </c>
      <c r="BF231" s="200">
        <f>IF(N231="snížená",J231,0)</f>
        <v>0</v>
      </c>
      <c r="BG231" s="200">
        <f>IF(N231="zákl. přenesená",J231,0)</f>
        <v>0</v>
      </c>
      <c r="BH231" s="200">
        <f>IF(N231="sníž. přenesená",J231,0)</f>
        <v>0</v>
      </c>
      <c r="BI231" s="200">
        <f>IF(N231="nulová",J231,0)</f>
        <v>0</v>
      </c>
      <c r="BJ231" s="24" t="s">
        <v>89</v>
      </c>
      <c r="BK231" s="200">
        <f>ROUND(I231*H231,2)</f>
        <v>0</v>
      </c>
      <c r="BL231" s="24" t="s">
        <v>250</v>
      </c>
      <c r="BM231" s="24" t="s">
        <v>377</v>
      </c>
    </row>
    <row r="232" spans="2:65" s="11" customFormat="1">
      <c r="B232" s="201"/>
      <c r="C232" s="202"/>
      <c r="D232" s="203" t="s">
        <v>141</v>
      </c>
      <c r="E232" s="204" t="s">
        <v>21</v>
      </c>
      <c r="F232" s="205" t="s">
        <v>238</v>
      </c>
      <c r="G232" s="202"/>
      <c r="H232" s="206">
        <v>5.45</v>
      </c>
      <c r="I232" s="207"/>
      <c r="J232" s="202"/>
      <c r="K232" s="202"/>
      <c r="L232" s="208"/>
      <c r="M232" s="209"/>
      <c r="N232" s="210"/>
      <c r="O232" s="210"/>
      <c r="P232" s="210"/>
      <c r="Q232" s="210"/>
      <c r="R232" s="210"/>
      <c r="S232" s="210"/>
      <c r="T232" s="211"/>
      <c r="AT232" s="212" t="s">
        <v>141</v>
      </c>
      <c r="AU232" s="212" t="s">
        <v>89</v>
      </c>
      <c r="AV232" s="11" t="s">
        <v>89</v>
      </c>
      <c r="AW232" s="11" t="s">
        <v>35</v>
      </c>
      <c r="AX232" s="11" t="s">
        <v>72</v>
      </c>
      <c r="AY232" s="212" t="s">
        <v>131</v>
      </c>
    </row>
    <row r="233" spans="2:65" s="11" customFormat="1">
      <c r="B233" s="201"/>
      <c r="C233" s="202"/>
      <c r="D233" s="203" t="s">
        <v>141</v>
      </c>
      <c r="E233" s="204" t="s">
        <v>21</v>
      </c>
      <c r="F233" s="205" t="s">
        <v>239</v>
      </c>
      <c r="G233" s="202"/>
      <c r="H233" s="206">
        <v>1.4</v>
      </c>
      <c r="I233" s="207"/>
      <c r="J233" s="202"/>
      <c r="K233" s="202"/>
      <c r="L233" s="208"/>
      <c r="M233" s="209"/>
      <c r="N233" s="210"/>
      <c r="O233" s="210"/>
      <c r="P233" s="210"/>
      <c r="Q233" s="210"/>
      <c r="R233" s="210"/>
      <c r="S233" s="210"/>
      <c r="T233" s="211"/>
      <c r="AT233" s="212" t="s">
        <v>141</v>
      </c>
      <c r="AU233" s="212" t="s">
        <v>89</v>
      </c>
      <c r="AV233" s="11" t="s">
        <v>89</v>
      </c>
      <c r="AW233" s="11" t="s">
        <v>35</v>
      </c>
      <c r="AX233" s="11" t="s">
        <v>72</v>
      </c>
      <c r="AY233" s="212" t="s">
        <v>131</v>
      </c>
    </row>
    <row r="234" spans="2:65" s="11" customFormat="1">
      <c r="B234" s="201"/>
      <c r="C234" s="202"/>
      <c r="D234" s="203" t="s">
        <v>141</v>
      </c>
      <c r="E234" s="204" t="s">
        <v>21</v>
      </c>
      <c r="F234" s="205" t="s">
        <v>240</v>
      </c>
      <c r="G234" s="202"/>
      <c r="H234" s="206">
        <v>16.350000000000001</v>
      </c>
      <c r="I234" s="207"/>
      <c r="J234" s="202"/>
      <c r="K234" s="202"/>
      <c r="L234" s="208"/>
      <c r="M234" s="209"/>
      <c r="N234" s="210"/>
      <c r="O234" s="210"/>
      <c r="P234" s="210"/>
      <c r="Q234" s="210"/>
      <c r="R234" s="210"/>
      <c r="S234" s="210"/>
      <c r="T234" s="211"/>
      <c r="AT234" s="212" t="s">
        <v>141</v>
      </c>
      <c r="AU234" s="212" t="s">
        <v>89</v>
      </c>
      <c r="AV234" s="11" t="s">
        <v>89</v>
      </c>
      <c r="AW234" s="11" t="s">
        <v>35</v>
      </c>
      <c r="AX234" s="11" t="s">
        <v>72</v>
      </c>
      <c r="AY234" s="212" t="s">
        <v>131</v>
      </c>
    </row>
    <row r="235" spans="2:65" s="11" customFormat="1">
      <c r="B235" s="201"/>
      <c r="C235" s="202"/>
      <c r="D235" s="203" t="s">
        <v>141</v>
      </c>
      <c r="E235" s="204" t="s">
        <v>21</v>
      </c>
      <c r="F235" s="205" t="s">
        <v>241</v>
      </c>
      <c r="G235" s="202"/>
      <c r="H235" s="206">
        <v>5.4</v>
      </c>
      <c r="I235" s="207"/>
      <c r="J235" s="202"/>
      <c r="K235" s="202"/>
      <c r="L235" s="208"/>
      <c r="M235" s="209"/>
      <c r="N235" s="210"/>
      <c r="O235" s="210"/>
      <c r="P235" s="210"/>
      <c r="Q235" s="210"/>
      <c r="R235" s="210"/>
      <c r="S235" s="210"/>
      <c r="T235" s="211"/>
      <c r="AT235" s="212" t="s">
        <v>141</v>
      </c>
      <c r="AU235" s="212" t="s">
        <v>89</v>
      </c>
      <c r="AV235" s="11" t="s">
        <v>89</v>
      </c>
      <c r="AW235" s="11" t="s">
        <v>35</v>
      </c>
      <c r="AX235" s="11" t="s">
        <v>72</v>
      </c>
      <c r="AY235" s="212" t="s">
        <v>131</v>
      </c>
    </row>
    <row r="236" spans="2:65" s="12" customFormat="1">
      <c r="B236" s="213"/>
      <c r="C236" s="214"/>
      <c r="D236" s="203" t="s">
        <v>141</v>
      </c>
      <c r="E236" s="215" t="s">
        <v>21</v>
      </c>
      <c r="F236" s="216" t="s">
        <v>144</v>
      </c>
      <c r="G236" s="214"/>
      <c r="H236" s="217">
        <v>28.6</v>
      </c>
      <c r="I236" s="218"/>
      <c r="J236" s="214"/>
      <c r="K236" s="214"/>
      <c r="L236" s="219"/>
      <c r="M236" s="220"/>
      <c r="N236" s="221"/>
      <c r="O236" s="221"/>
      <c r="P236" s="221"/>
      <c r="Q236" s="221"/>
      <c r="R236" s="221"/>
      <c r="S236" s="221"/>
      <c r="T236" s="222"/>
      <c r="AT236" s="223" t="s">
        <v>141</v>
      </c>
      <c r="AU236" s="223" t="s">
        <v>89</v>
      </c>
      <c r="AV236" s="12" t="s">
        <v>139</v>
      </c>
      <c r="AW236" s="12" t="s">
        <v>35</v>
      </c>
      <c r="AX236" s="12" t="s">
        <v>80</v>
      </c>
      <c r="AY236" s="223" t="s">
        <v>131</v>
      </c>
    </row>
    <row r="237" spans="2:65" s="1" customFormat="1" ht="25.5" customHeight="1">
      <c r="B237" s="41"/>
      <c r="C237" s="189" t="s">
        <v>378</v>
      </c>
      <c r="D237" s="189" t="s">
        <v>134</v>
      </c>
      <c r="E237" s="190" t="s">
        <v>379</v>
      </c>
      <c r="F237" s="191" t="s">
        <v>380</v>
      </c>
      <c r="G237" s="192" t="s">
        <v>137</v>
      </c>
      <c r="H237" s="193">
        <v>2.1</v>
      </c>
      <c r="I237" s="194"/>
      <c r="J237" s="195">
        <f>ROUND(I237*H237,2)</f>
        <v>0</v>
      </c>
      <c r="K237" s="191" t="s">
        <v>138</v>
      </c>
      <c r="L237" s="61"/>
      <c r="M237" s="196" t="s">
        <v>21</v>
      </c>
      <c r="N237" s="197" t="s">
        <v>44</v>
      </c>
      <c r="O237" s="42"/>
      <c r="P237" s="198">
        <f>O237*H237</f>
        <v>0</v>
      </c>
      <c r="Q237" s="198">
        <v>7.6E-3</v>
      </c>
      <c r="R237" s="198">
        <f>Q237*H237</f>
        <v>1.5960000000000002E-2</v>
      </c>
      <c r="S237" s="198">
        <v>0</v>
      </c>
      <c r="T237" s="199">
        <f>S237*H237</f>
        <v>0</v>
      </c>
      <c r="AR237" s="24" t="s">
        <v>250</v>
      </c>
      <c r="AT237" s="24" t="s">
        <v>134</v>
      </c>
      <c r="AU237" s="24" t="s">
        <v>89</v>
      </c>
      <c r="AY237" s="24" t="s">
        <v>131</v>
      </c>
      <c r="BE237" s="200">
        <f>IF(N237="základní",J237,0)</f>
        <v>0</v>
      </c>
      <c r="BF237" s="200">
        <f>IF(N237="snížená",J237,0)</f>
        <v>0</v>
      </c>
      <c r="BG237" s="200">
        <f>IF(N237="zákl. přenesená",J237,0)</f>
        <v>0</v>
      </c>
      <c r="BH237" s="200">
        <f>IF(N237="sníž. přenesená",J237,0)</f>
        <v>0</v>
      </c>
      <c r="BI237" s="200">
        <f>IF(N237="nulová",J237,0)</f>
        <v>0</v>
      </c>
      <c r="BJ237" s="24" t="s">
        <v>89</v>
      </c>
      <c r="BK237" s="200">
        <f>ROUND(I237*H237,2)</f>
        <v>0</v>
      </c>
      <c r="BL237" s="24" t="s">
        <v>250</v>
      </c>
      <c r="BM237" s="24" t="s">
        <v>381</v>
      </c>
    </row>
    <row r="238" spans="2:65" s="13" customFormat="1">
      <c r="B238" s="224"/>
      <c r="C238" s="225"/>
      <c r="D238" s="203" t="s">
        <v>141</v>
      </c>
      <c r="E238" s="226" t="s">
        <v>21</v>
      </c>
      <c r="F238" s="227" t="s">
        <v>372</v>
      </c>
      <c r="G238" s="225"/>
      <c r="H238" s="226" t="s">
        <v>21</v>
      </c>
      <c r="I238" s="228"/>
      <c r="J238" s="225"/>
      <c r="K238" s="225"/>
      <c r="L238" s="229"/>
      <c r="M238" s="230"/>
      <c r="N238" s="231"/>
      <c r="O238" s="231"/>
      <c r="P238" s="231"/>
      <c r="Q238" s="231"/>
      <c r="R238" s="231"/>
      <c r="S238" s="231"/>
      <c r="T238" s="232"/>
      <c r="AT238" s="233" t="s">
        <v>141</v>
      </c>
      <c r="AU238" s="233" t="s">
        <v>89</v>
      </c>
      <c r="AV238" s="13" t="s">
        <v>80</v>
      </c>
      <c r="AW238" s="13" t="s">
        <v>35</v>
      </c>
      <c r="AX238" s="13" t="s">
        <v>72</v>
      </c>
      <c r="AY238" s="233" t="s">
        <v>131</v>
      </c>
    </row>
    <row r="239" spans="2:65" s="11" customFormat="1">
      <c r="B239" s="201"/>
      <c r="C239" s="202"/>
      <c r="D239" s="203" t="s">
        <v>141</v>
      </c>
      <c r="E239" s="204" t="s">
        <v>21</v>
      </c>
      <c r="F239" s="205" t="s">
        <v>373</v>
      </c>
      <c r="G239" s="202"/>
      <c r="H239" s="206">
        <v>2.1</v>
      </c>
      <c r="I239" s="207"/>
      <c r="J239" s="202"/>
      <c r="K239" s="202"/>
      <c r="L239" s="208"/>
      <c r="M239" s="209"/>
      <c r="N239" s="210"/>
      <c r="O239" s="210"/>
      <c r="P239" s="210"/>
      <c r="Q239" s="210"/>
      <c r="R239" s="210"/>
      <c r="S239" s="210"/>
      <c r="T239" s="211"/>
      <c r="AT239" s="212" t="s">
        <v>141</v>
      </c>
      <c r="AU239" s="212" t="s">
        <v>89</v>
      </c>
      <c r="AV239" s="11" t="s">
        <v>89</v>
      </c>
      <c r="AW239" s="11" t="s">
        <v>35</v>
      </c>
      <c r="AX239" s="11" t="s">
        <v>80</v>
      </c>
      <c r="AY239" s="212" t="s">
        <v>131</v>
      </c>
    </row>
    <row r="240" spans="2:65" s="1" customFormat="1" ht="25.5" customHeight="1">
      <c r="B240" s="41"/>
      <c r="C240" s="189" t="s">
        <v>382</v>
      </c>
      <c r="D240" s="189" t="s">
        <v>134</v>
      </c>
      <c r="E240" s="190" t="s">
        <v>383</v>
      </c>
      <c r="F240" s="191" t="s">
        <v>384</v>
      </c>
      <c r="G240" s="192" t="s">
        <v>193</v>
      </c>
      <c r="H240" s="193">
        <v>28.6</v>
      </c>
      <c r="I240" s="194"/>
      <c r="J240" s="195">
        <f>ROUND(I240*H240,2)</f>
        <v>0</v>
      </c>
      <c r="K240" s="191" t="s">
        <v>138</v>
      </c>
      <c r="L240" s="61"/>
      <c r="M240" s="196" t="s">
        <v>21</v>
      </c>
      <c r="N240" s="197" t="s">
        <v>44</v>
      </c>
      <c r="O240" s="42"/>
      <c r="P240" s="198">
        <f>O240*H240</f>
        <v>0</v>
      </c>
      <c r="Q240" s="198">
        <v>5.3499999999999997E-3</v>
      </c>
      <c r="R240" s="198">
        <f>Q240*H240</f>
        <v>0.15301000000000001</v>
      </c>
      <c r="S240" s="198">
        <v>0</v>
      </c>
      <c r="T240" s="199">
        <f>S240*H240</f>
        <v>0</v>
      </c>
      <c r="AR240" s="24" t="s">
        <v>250</v>
      </c>
      <c r="AT240" s="24" t="s">
        <v>134</v>
      </c>
      <c r="AU240" s="24" t="s">
        <v>89</v>
      </c>
      <c r="AY240" s="24" t="s">
        <v>131</v>
      </c>
      <c r="BE240" s="200">
        <f>IF(N240="základní",J240,0)</f>
        <v>0</v>
      </c>
      <c r="BF240" s="200">
        <f>IF(N240="snížená",J240,0)</f>
        <v>0</v>
      </c>
      <c r="BG240" s="200">
        <f>IF(N240="zákl. přenesená",J240,0)</f>
        <v>0</v>
      </c>
      <c r="BH240" s="200">
        <f>IF(N240="sníž. přenesená",J240,0)</f>
        <v>0</v>
      </c>
      <c r="BI240" s="200">
        <f>IF(N240="nulová",J240,0)</f>
        <v>0</v>
      </c>
      <c r="BJ240" s="24" t="s">
        <v>89</v>
      </c>
      <c r="BK240" s="200">
        <f>ROUND(I240*H240,2)</f>
        <v>0</v>
      </c>
      <c r="BL240" s="24" t="s">
        <v>250</v>
      </c>
      <c r="BM240" s="24" t="s">
        <v>385</v>
      </c>
    </row>
    <row r="241" spans="2:65" s="11" customFormat="1">
      <c r="B241" s="201"/>
      <c r="C241" s="202"/>
      <c r="D241" s="203" t="s">
        <v>141</v>
      </c>
      <c r="E241" s="204" t="s">
        <v>21</v>
      </c>
      <c r="F241" s="205" t="s">
        <v>238</v>
      </c>
      <c r="G241" s="202"/>
      <c r="H241" s="206">
        <v>5.45</v>
      </c>
      <c r="I241" s="207"/>
      <c r="J241" s="202"/>
      <c r="K241" s="202"/>
      <c r="L241" s="208"/>
      <c r="M241" s="209"/>
      <c r="N241" s="210"/>
      <c r="O241" s="210"/>
      <c r="P241" s="210"/>
      <c r="Q241" s="210"/>
      <c r="R241" s="210"/>
      <c r="S241" s="210"/>
      <c r="T241" s="211"/>
      <c r="AT241" s="212" t="s">
        <v>141</v>
      </c>
      <c r="AU241" s="212" t="s">
        <v>89</v>
      </c>
      <c r="AV241" s="11" t="s">
        <v>89</v>
      </c>
      <c r="AW241" s="11" t="s">
        <v>35</v>
      </c>
      <c r="AX241" s="11" t="s">
        <v>72</v>
      </c>
      <c r="AY241" s="212" t="s">
        <v>131</v>
      </c>
    </row>
    <row r="242" spans="2:65" s="11" customFormat="1">
      <c r="B242" s="201"/>
      <c r="C242" s="202"/>
      <c r="D242" s="203" t="s">
        <v>141</v>
      </c>
      <c r="E242" s="204" t="s">
        <v>21</v>
      </c>
      <c r="F242" s="205" t="s">
        <v>239</v>
      </c>
      <c r="G242" s="202"/>
      <c r="H242" s="206">
        <v>1.4</v>
      </c>
      <c r="I242" s="207"/>
      <c r="J242" s="202"/>
      <c r="K242" s="202"/>
      <c r="L242" s="208"/>
      <c r="M242" s="209"/>
      <c r="N242" s="210"/>
      <c r="O242" s="210"/>
      <c r="P242" s="210"/>
      <c r="Q242" s="210"/>
      <c r="R242" s="210"/>
      <c r="S242" s="210"/>
      <c r="T242" s="211"/>
      <c r="AT242" s="212" t="s">
        <v>141</v>
      </c>
      <c r="AU242" s="212" t="s">
        <v>89</v>
      </c>
      <c r="AV242" s="11" t="s">
        <v>89</v>
      </c>
      <c r="AW242" s="11" t="s">
        <v>35</v>
      </c>
      <c r="AX242" s="11" t="s">
        <v>72</v>
      </c>
      <c r="AY242" s="212" t="s">
        <v>131</v>
      </c>
    </row>
    <row r="243" spans="2:65" s="11" customFormat="1">
      <c r="B243" s="201"/>
      <c r="C243" s="202"/>
      <c r="D243" s="203" t="s">
        <v>141</v>
      </c>
      <c r="E243" s="204" t="s">
        <v>21</v>
      </c>
      <c r="F243" s="205" t="s">
        <v>240</v>
      </c>
      <c r="G243" s="202"/>
      <c r="H243" s="206">
        <v>16.350000000000001</v>
      </c>
      <c r="I243" s="207"/>
      <c r="J243" s="202"/>
      <c r="K243" s="202"/>
      <c r="L243" s="208"/>
      <c r="M243" s="209"/>
      <c r="N243" s="210"/>
      <c r="O243" s="210"/>
      <c r="P243" s="210"/>
      <c r="Q243" s="210"/>
      <c r="R243" s="210"/>
      <c r="S243" s="210"/>
      <c r="T243" s="211"/>
      <c r="AT243" s="212" t="s">
        <v>141</v>
      </c>
      <c r="AU243" s="212" t="s">
        <v>89</v>
      </c>
      <c r="AV243" s="11" t="s">
        <v>89</v>
      </c>
      <c r="AW243" s="11" t="s">
        <v>35</v>
      </c>
      <c r="AX243" s="11" t="s">
        <v>72</v>
      </c>
      <c r="AY243" s="212" t="s">
        <v>131</v>
      </c>
    </row>
    <row r="244" spans="2:65" s="11" customFormat="1">
      <c r="B244" s="201"/>
      <c r="C244" s="202"/>
      <c r="D244" s="203" t="s">
        <v>141</v>
      </c>
      <c r="E244" s="204" t="s">
        <v>21</v>
      </c>
      <c r="F244" s="205" t="s">
        <v>241</v>
      </c>
      <c r="G244" s="202"/>
      <c r="H244" s="206">
        <v>5.4</v>
      </c>
      <c r="I244" s="207"/>
      <c r="J244" s="202"/>
      <c r="K244" s="202"/>
      <c r="L244" s="208"/>
      <c r="M244" s="209"/>
      <c r="N244" s="210"/>
      <c r="O244" s="210"/>
      <c r="P244" s="210"/>
      <c r="Q244" s="210"/>
      <c r="R244" s="210"/>
      <c r="S244" s="210"/>
      <c r="T244" s="211"/>
      <c r="AT244" s="212" t="s">
        <v>141</v>
      </c>
      <c r="AU244" s="212" t="s">
        <v>89</v>
      </c>
      <c r="AV244" s="11" t="s">
        <v>89</v>
      </c>
      <c r="AW244" s="11" t="s">
        <v>35</v>
      </c>
      <c r="AX244" s="11" t="s">
        <v>72</v>
      </c>
      <c r="AY244" s="212" t="s">
        <v>131</v>
      </c>
    </row>
    <row r="245" spans="2:65" s="12" customFormat="1">
      <c r="B245" s="213"/>
      <c r="C245" s="214"/>
      <c r="D245" s="203" t="s">
        <v>141</v>
      </c>
      <c r="E245" s="215" t="s">
        <v>21</v>
      </c>
      <c r="F245" s="216" t="s">
        <v>144</v>
      </c>
      <c r="G245" s="214"/>
      <c r="H245" s="217">
        <v>28.6</v>
      </c>
      <c r="I245" s="218"/>
      <c r="J245" s="214"/>
      <c r="K245" s="214"/>
      <c r="L245" s="219"/>
      <c r="M245" s="220"/>
      <c r="N245" s="221"/>
      <c r="O245" s="221"/>
      <c r="P245" s="221"/>
      <c r="Q245" s="221"/>
      <c r="R245" s="221"/>
      <c r="S245" s="221"/>
      <c r="T245" s="222"/>
      <c r="AT245" s="223" t="s">
        <v>141</v>
      </c>
      <c r="AU245" s="223" t="s">
        <v>89</v>
      </c>
      <c r="AV245" s="12" t="s">
        <v>139</v>
      </c>
      <c r="AW245" s="12" t="s">
        <v>35</v>
      </c>
      <c r="AX245" s="12" t="s">
        <v>80</v>
      </c>
      <c r="AY245" s="223" t="s">
        <v>131</v>
      </c>
    </row>
    <row r="246" spans="2:65" s="1" customFormat="1" ht="16.5" customHeight="1">
      <c r="B246" s="41"/>
      <c r="C246" s="189" t="s">
        <v>386</v>
      </c>
      <c r="D246" s="189" t="s">
        <v>134</v>
      </c>
      <c r="E246" s="190" t="s">
        <v>387</v>
      </c>
      <c r="F246" s="191" t="s">
        <v>388</v>
      </c>
      <c r="G246" s="192" t="s">
        <v>343</v>
      </c>
      <c r="H246" s="193">
        <v>0.16900000000000001</v>
      </c>
      <c r="I246" s="194"/>
      <c r="J246" s="195">
        <f>ROUND(I246*H246,2)</f>
        <v>0</v>
      </c>
      <c r="K246" s="191" t="s">
        <v>138</v>
      </c>
      <c r="L246" s="61"/>
      <c r="M246" s="196" t="s">
        <v>21</v>
      </c>
      <c r="N246" s="197" t="s">
        <v>44</v>
      </c>
      <c r="O246" s="42"/>
      <c r="P246" s="198">
        <f>O246*H246</f>
        <v>0</v>
      </c>
      <c r="Q246" s="198">
        <v>0</v>
      </c>
      <c r="R246" s="198">
        <f>Q246*H246</f>
        <v>0</v>
      </c>
      <c r="S246" s="198">
        <v>0</v>
      </c>
      <c r="T246" s="199">
        <f>S246*H246</f>
        <v>0</v>
      </c>
      <c r="AR246" s="24" t="s">
        <v>250</v>
      </c>
      <c r="AT246" s="24" t="s">
        <v>134</v>
      </c>
      <c r="AU246" s="24" t="s">
        <v>89</v>
      </c>
      <c r="AY246" s="24" t="s">
        <v>131</v>
      </c>
      <c r="BE246" s="200">
        <f>IF(N246="základní",J246,0)</f>
        <v>0</v>
      </c>
      <c r="BF246" s="200">
        <f>IF(N246="snížená",J246,0)</f>
        <v>0</v>
      </c>
      <c r="BG246" s="200">
        <f>IF(N246="zákl. přenesená",J246,0)</f>
        <v>0</v>
      </c>
      <c r="BH246" s="200">
        <f>IF(N246="sníž. přenesená",J246,0)</f>
        <v>0</v>
      </c>
      <c r="BI246" s="200">
        <f>IF(N246="nulová",J246,0)</f>
        <v>0</v>
      </c>
      <c r="BJ246" s="24" t="s">
        <v>89</v>
      </c>
      <c r="BK246" s="200">
        <f>ROUND(I246*H246,2)</f>
        <v>0</v>
      </c>
      <c r="BL246" s="24" t="s">
        <v>250</v>
      </c>
      <c r="BM246" s="24" t="s">
        <v>389</v>
      </c>
    </row>
    <row r="247" spans="2:65" s="10" customFormat="1" ht="29.85" customHeight="1">
      <c r="B247" s="173"/>
      <c r="C247" s="174"/>
      <c r="D247" s="175" t="s">
        <v>71</v>
      </c>
      <c r="E247" s="187" t="s">
        <v>390</v>
      </c>
      <c r="F247" s="187" t="s">
        <v>391</v>
      </c>
      <c r="G247" s="174"/>
      <c r="H247" s="174"/>
      <c r="I247" s="177"/>
      <c r="J247" s="188">
        <f>BK247</f>
        <v>0</v>
      </c>
      <c r="K247" s="174"/>
      <c r="L247" s="179"/>
      <c r="M247" s="180"/>
      <c r="N247" s="181"/>
      <c r="O247" s="181"/>
      <c r="P247" s="182">
        <f>SUM(P248:P249)</f>
        <v>0</v>
      </c>
      <c r="Q247" s="181"/>
      <c r="R247" s="182">
        <f>SUM(R248:R249)</f>
        <v>0.05</v>
      </c>
      <c r="S247" s="181"/>
      <c r="T247" s="183">
        <f>SUM(T248:T249)</f>
        <v>0</v>
      </c>
      <c r="AR247" s="184" t="s">
        <v>89</v>
      </c>
      <c r="AT247" s="185" t="s">
        <v>71</v>
      </c>
      <c r="AU247" s="185" t="s">
        <v>80</v>
      </c>
      <c r="AY247" s="184" t="s">
        <v>131</v>
      </c>
      <c r="BK247" s="186">
        <f>SUM(BK248:BK249)</f>
        <v>0</v>
      </c>
    </row>
    <row r="248" spans="2:65" s="1" customFormat="1" ht="16.5" customHeight="1">
      <c r="B248" s="41"/>
      <c r="C248" s="189" t="s">
        <v>392</v>
      </c>
      <c r="D248" s="189" t="s">
        <v>134</v>
      </c>
      <c r="E248" s="190" t="s">
        <v>393</v>
      </c>
      <c r="F248" s="191" t="s">
        <v>394</v>
      </c>
      <c r="G248" s="192" t="s">
        <v>336</v>
      </c>
      <c r="H248" s="193">
        <v>1</v>
      </c>
      <c r="I248" s="194"/>
      <c r="J248" s="195">
        <f>ROUND(I248*H248,2)</f>
        <v>0</v>
      </c>
      <c r="K248" s="191" t="s">
        <v>21</v>
      </c>
      <c r="L248" s="61"/>
      <c r="M248" s="196" t="s">
        <v>21</v>
      </c>
      <c r="N248" s="197" t="s">
        <v>44</v>
      </c>
      <c r="O248" s="42"/>
      <c r="P248" s="198">
        <f>O248*H248</f>
        <v>0</v>
      </c>
      <c r="Q248" s="198">
        <v>0.05</v>
      </c>
      <c r="R248" s="198">
        <f>Q248*H248</f>
        <v>0.05</v>
      </c>
      <c r="S248" s="198">
        <v>0</v>
      </c>
      <c r="T248" s="199">
        <f>S248*H248</f>
        <v>0</v>
      </c>
      <c r="AR248" s="24" t="s">
        <v>250</v>
      </c>
      <c r="AT248" s="24" t="s">
        <v>134</v>
      </c>
      <c r="AU248" s="24" t="s">
        <v>89</v>
      </c>
      <c r="AY248" s="24" t="s">
        <v>131</v>
      </c>
      <c r="BE248" s="200">
        <f>IF(N248="základní",J248,0)</f>
        <v>0</v>
      </c>
      <c r="BF248" s="200">
        <f>IF(N248="snížená",J248,0)</f>
        <v>0</v>
      </c>
      <c r="BG248" s="200">
        <f>IF(N248="zákl. přenesená",J248,0)</f>
        <v>0</v>
      </c>
      <c r="BH248" s="200">
        <f>IF(N248="sníž. přenesená",J248,0)</f>
        <v>0</v>
      </c>
      <c r="BI248" s="200">
        <f>IF(N248="nulová",J248,0)</f>
        <v>0</v>
      </c>
      <c r="BJ248" s="24" t="s">
        <v>89</v>
      </c>
      <c r="BK248" s="200">
        <f>ROUND(I248*H248,2)</f>
        <v>0</v>
      </c>
      <c r="BL248" s="24" t="s">
        <v>250</v>
      </c>
      <c r="BM248" s="24" t="s">
        <v>395</v>
      </c>
    </row>
    <row r="249" spans="2:65" s="1" customFormat="1" ht="16.5" customHeight="1">
      <c r="B249" s="41"/>
      <c r="C249" s="189" t="s">
        <v>396</v>
      </c>
      <c r="D249" s="189" t="s">
        <v>134</v>
      </c>
      <c r="E249" s="190" t="s">
        <v>397</v>
      </c>
      <c r="F249" s="191" t="s">
        <v>398</v>
      </c>
      <c r="G249" s="192" t="s">
        <v>343</v>
      </c>
      <c r="H249" s="193">
        <v>0.05</v>
      </c>
      <c r="I249" s="194"/>
      <c r="J249" s="195">
        <f>ROUND(I249*H249,2)</f>
        <v>0</v>
      </c>
      <c r="K249" s="191" t="s">
        <v>138</v>
      </c>
      <c r="L249" s="61"/>
      <c r="M249" s="196" t="s">
        <v>21</v>
      </c>
      <c r="N249" s="197" t="s">
        <v>44</v>
      </c>
      <c r="O249" s="42"/>
      <c r="P249" s="198">
        <f>O249*H249</f>
        <v>0</v>
      </c>
      <c r="Q249" s="198">
        <v>0</v>
      </c>
      <c r="R249" s="198">
        <f>Q249*H249</f>
        <v>0</v>
      </c>
      <c r="S249" s="198">
        <v>0</v>
      </c>
      <c r="T249" s="199">
        <f>S249*H249</f>
        <v>0</v>
      </c>
      <c r="AR249" s="24" t="s">
        <v>250</v>
      </c>
      <c r="AT249" s="24" t="s">
        <v>134</v>
      </c>
      <c r="AU249" s="24" t="s">
        <v>89</v>
      </c>
      <c r="AY249" s="24" t="s">
        <v>131</v>
      </c>
      <c r="BE249" s="200">
        <f>IF(N249="základní",J249,0)</f>
        <v>0</v>
      </c>
      <c r="BF249" s="200">
        <f>IF(N249="snížená",J249,0)</f>
        <v>0</v>
      </c>
      <c r="BG249" s="200">
        <f>IF(N249="zákl. přenesená",J249,0)</f>
        <v>0</v>
      </c>
      <c r="BH249" s="200">
        <f>IF(N249="sníž. přenesená",J249,0)</f>
        <v>0</v>
      </c>
      <c r="BI249" s="200">
        <f>IF(N249="nulová",J249,0)</f>
        <v>0</v>
      </c>
      <c r="BJ249" s="24" t="s">
        <v>89</v>
      </c>
      <c r="BK249" s="200">
        <f>ROUND(I249*H249,2)</f>
        <v>0</v>
      </c>
      <c r="BL249" s="24" t="s">
        <v>250</v>
      </c>
      <c r="BM249" s="24" t="s">
        <v>399</v>
      </c>
    </row>
    <row r="250" spans="2:65" s="10" customFormat="1" ht="37.35" customHeight="1">
      <c r="B250" s="173"/>
      <c r="C250" s="174"/>
      <c r="D250" s="175" t="s">
        <v>71</v>
      </c>
      <c r="E250" s="176" t="s">
        <v>400</v>
      </c>
      <c r="F250" s="176" t="s">
        <v>401</v>
      </c>
      <c r="G250" s="174"/>
      <c r="H250" s="174"/>
      <c r="I250" s="177"/>
      <c r="J250" s="178">
        <f>BK250</f>
        <v>0</v>
      </c>
      <c r="K250" s="174"/>
      <c r="L250" s="179"/>
      <c r="M250" s="180"/>
      <c r="N250" s="181"/>
      <c r="O250" s="181"/>
      <c r="P250" s="182">
        <f>SUM(P251:P260)</f>
        <v>0</v>
      </c>
      <c r="Q250" s="181"/>
      <c r="R250" s="182">
        <f>SUM(R251:R260)</f>
        <v>0</v>
      </c>
      <c r="S250" s="181"/>
      <c r="T250" s="183">
        <f>SUM(T251:T260)</f>
        <v>0</v>
      </c>
      <c r="AR250" s="184" t="s">
        <v>139</v>
      </c>
      <c r="AT250" s="185" t="s">
        <v>71</v>
      </c>
      <c r="AU250" s="185" t="s">
        <v>72</v>
      </c>
      <c r="AY250" s="184" t="s">
        <v>131</v>
      </c>
      <c r="BK250" s="186">
        <f>SUM(BK251:BK260)</f>
        <v>0</v>
      </c>
    </row>
    <row r="251" spans="2:65" s="1" customFormat="1" ht="16.5" customHeight="1">
      <c r="B251" s="41"/>
      <c r="C251" s="189" t="s">
        <v>402</v>
      </c>
      <c r="D251" s="189" t="s">
        <v>134</v>
      </c>
      <c r="E251" s="190" t="s">
        <v>77</v>
      </c>
      <c r="F251" s="191" t="s">
        <v>403</v>
      </c>
      <c r="G251" s="192" t="s">
        <v>336</v>
      </c>
      <c r="H251" s="193">
        <v>2</v>
      </c>
      <c r="I251" s="194"/>
      <c r="J251" s="195">
        <f t="shared" ref="J251:J260" si="0">ROUND(I251*H251,2)</f>
        <v>0</v>
      </c>
      <c r="K251" s="191" t="s">
        <v>21</v>
      </c>
      <c r="L251" s="61"/>
      <c r="M251" s="196" t="s">
        <v>21</v>
      </c>
      <c r="N251" s="197" t="s">
        <v>44</v>
      </c>
      <c r="O251" s="42"/>
      <c r="P251" s="198">
        <f t="shared" ref="P251:P260" si="1">O251*H251</f>
        <v>0</v>
      </c>
      <c r="Q251" s="198">
        <v>0</v>
      </c>
      <c r="R251" s="198">
        <f t="shared" ref="R251:R260" si="2">Q251*H251</f>
        <v>0</v>
      </c>
      <c r="S251" s="198">
        <v>0</v>
      </c>
      <c r="T251" s="199">
        <f t="shared" ref="T251:T260" si="3">S251*H251</f>
        <v>0</v>
      </c>
      <c r="AR251" s="24" t="s">
        <v>404</v>
      </c>
      <c r="AT251" s="24" t="s">
        <v>134</v>
      </c>
      <c r="AU251" s="24" t="s">
        <v>80</v>
      </c>
      <c r="AY251" s="24" t="s">
        <v>131</v>
      </c>
      <c r="BE251" s="200">
        <f t="shared" ref="BE251:BE260" si="4">IF(N251="základní",J251,0)</f>
        <v>0</v>
      </c>
      <c r="BF251" s="200">
        <f t="shared" ref="BF251:BF260" si="5">IF(N251="snížená",J251,0)</f>
        <v>0</v>
      </c>
      <c r="BG251" s="200">
        <f t="shared" ref="BG251:BG260" si="6">IF(N251="zákl. přenesená",J251,0)</f>
        <v>0</v>
      </c>
      <c r="BH251" s="200">
        <f t="shared" ref="BH251:BH260" si="7">IF(N251="sníž. přenesená",J251,0)</f>
        <v>0</v>
      </c>
      <c r="BI251" s="200">
        <f t="shared" ref="BI251:BI260" si="8">IF(N251="nulová",J251,0)</f>
        <v>0</v>
      </c>
      <c r="BJ251" s="24" t="s">
        <v>89</v>
      </c>
      <c r="BK251" s="200">
        <f t="shared" ref="BK251:BK260" si="9">ROUND(I251*H251,2)</f>
        <v>0</v>
      </c>
      <c r="BL251" s="24" t="s">
        <v>404</v>
      </c>
      <c r="BM251" s="24" t="s">
        <v>405</v>
      </c>
    </row>
    <row r="252" spans="2:65" s="1" customFormat="1" ht="16.5" customHeight="1">
      <c r="B252" s="41"/>
      <c r="C252" s="189" t="s">
        <v>406</v>
      </c>
      <c r="D252" s="189" t="s">
        <v>134</v>
      </c>
      <c r="E252" s="190" t="s">
        <v>407</v>
      </c>
      <c r="F252" s="191" t="s">
        <v>408</v>
      </c>
      <c r="G252" s="192" t="s">
        <v>336</v>
      </c>
      <c r="H252" s="193">
        <v>1</v>
      </c>
      <c r="I252" s="194"/>
      <c r="J252" s="195">
        <f t="shared" si="0"/>
        <v>0</v>
      </c>
      <c r="K252" s="191" t="s">
        <v>21</v>
      </c>
      <c r="L252" s="61"/>
      <c r="M252" s="196" t="s">
        <v>21</v>
      </c>
      <c r="N252" s="197" t="s">
        <v>44</v>
      </c>
      <c r="O252" s="42"/>
      <c r="P252" s="198">
        <f t="shared" si="1"/>
        <v>0</v>
      </c>
      <c r="Q252" s="198">
        <v>0</v>
      </c>
      <c r="R252" s="198">
        <f t="shared" si="2"/>
        <v>0</v>
      </c>
      <c r="S252" s="198">
        <v>0</v>
      </c>
      <c r="T252" s="199">
        <f t="shared" si="3"/>
        <v>0</v>
      </c>
      <c r="AR252" s="24" t="s">
        <v>404</v>
      </c>
      <c r="AT252" s="24" t="s">
        <v>134</v>
      </c>
      <c r="AU252" s="24" t="s">
        <v>80</v>
      </c>
      <c r="AY252" s="24" t="s">
        <v>131</v>
      </c>
      <c r="BE252" s="200">
        <f t="shared" si="4"/>
        <v>0</v>
      </c>
      <c r="BF252" s="200">
        <f t="shared" si="5"/>
        <v>0</v>
      </c>
      <c r="BG252" s="200">
        <f t="shared" si="6"/>
        <v>0</v>
      </c>
      <c r="BH252" s="200">
        <f t="shared" si="7"/>
        <v>0</v>
      </c>
      <c r="BI252" s="200">
        <f t="shared" si="8"/>
        <v>0</v>
      </c>
      <c r="BJ252" s="24" t="s">
        <v>89</v>
      </c>
      <c r="BK252" s="200">
        <f t="shared" si="9"/>
        <v>0</v>
      </c>
      <c r="BL252" s="24" t="s">
        <v>404</v>
      </c>
      <c r="BM252" s="24" t="s">
        <v>409</v>
      </c>
    </row>
    <row r="253" spans="2:65" s="1" customFormat="1" ht="16.5" customHeight="1">
      <c r="B253" s="41"/>
      <c r="C253" s="189" t="s">
        <v>410</v>
      </c>
      <c r="D253" s="189" t="s">
        <v>134</v>
      </c>
      <c r="E253" s="190" t="s">
        <v>411</v>
      </c>
      <c r="F253" s="191" t="s">
        <v>412</v>
      </c>
      <c r="G253" s="192" t="s">
        <v>336</v>
      </c>
      <c r="H253" s="193">
        <v>1</v>
      </c>
      <c r="I253" s="194"/>
      <c r="J253" s="195">
        <f t="shared" si="0"/>
        <v>0</v>
      </c>
      <c r="K253" s="191" t="s">
        <v>21</v>
      </c>
      <c r="L253" s="61"/>
      <c r="M253" s="196" t="s">
        <v>21</v>
      </c>
      <c r="N253" s="197" t="s">
        <v>44</v>
      </c>
      <c r="O253" s="42"/>
      <c r="P253" s="198">
        <f t="shared" si="1"/>
        <v>0</v>
      </c>
      <c r="Q253" s="198">
        <v>0</v>
      </c>
      <c r="R253" s="198">
        <f t="shared" si="2"/>
        <v>0</v>
      </c>
      <c r="S253" s="198">
        <v>0</v>
      </c>
      <c r="T253" s="199">
        <f t="shared" si="3"/>
        <v>0</v>
      </c>
      <c r="AR253" s="24" t="s">
        <v>404</v>
      </c>
      <c r="AT253" s="24" t="s">
        <v>134</v>
      </c>
      <c r="AU253" s="24" t="s">
        <v>80</v>
      </c>
      <c r="AY253" s="24" t="s">
        <v>131</v>
      </c>
      <c r="BE253" s="200">
        <f t="shared" si="4"/>
        <v>0</v>
      </c>
      <c r="BF253" s="200">
        <f t="shared" si="5"/>
        <v>0</v>
      </c>
      <c r="BG253" s="200">
        <f t="shared" si="6"/>
        <v>0</v>
      </c>
      <c r="BH253" s="200">
        <f t="shared" si="7"/>
        <v>0</v>
      </c>
      <c r="BI253" s="200">
        <f t="shared" si="8"/>
        <v>0</v>
      </c>
      <c r="BJ253" s="24" t="s">
        <v>89</v>
      </c>
      <c r="BK253" s="200">
        <f t="shared" si="9"/>
        <v>0</v>
      </c>
      <c r="BL253" s="24" t="s">
        <v>404</v>
      </c>
      <c r="BM253" s="24" t="s">
        <v>413</v>
      </c>
    </row>
    <row r="254" spans="2:65" s="1" customFormat="1" ht="16.5" customHeight="1">
      <c r="B254" s="41"/>
      <c r="C254" s="189" t="s">
        <v>414</v>
      </c>
      <c r="D254" s="189" t="s">
        <v>134</v>
      </c>
      <c r="E254" s="190" t="s">
        <v>415</v>
      </c>
      <c r="F254" s="191" t="s">
        <v>416</v>
      </c>
      <c r="G254" s="192" t="s">
        <v>336</v>
      </c>
      <c r="H254" s="193">
        <v>2</v>
      </c>
      <c r="I254" s="194"/>
      <c r="J254" s="195">
        <f t="shared" si="0"/>
        <v>0</v>
      </c>
      <c r="K254" s="191" t="s">
        <v>21</v>
      </c>
      <c r="L254" s="61"/>
      <c r="M254" s="196" t="s">
        <v>21</v>
      </c>
      <c r="N254" s="197" t="s">
        <v>44</v>
      </c>
      <c r="O254" s="42"/>
      <c r="P254" s="198">
        <f t="shared" si="1"/>
        <v>0</v>
      </c>
      <c r="Q254" s="198">
        <v>0</v>
      </c>
      <c r="R254" s="198">
        <f t="shared" si="2"/>
        <v>0</v>
      </c>
      <c r="S254" s="198">
        <v>0</v>
      </c>
      <c r="T254" s="199">
        <f t="shared" si="3"/>
        <v>0</v>
      </c>
      <c r="AR254" s="24" t="s">
        <v>404</v>
      </c>
      <c r="AT254" s="24" t="s">
        <v>134</v>
      </c>
      <c r="AU254" s="24" t="s">
        <v>80</v>
      </c>
      <c r="AY254" s="24" t="s">
        <v>131</v>
      </c>
      <c r="BE254" s="200">
        <f t="shared" si="4"/>
        <v>0</v>
      </c>
      <c r="BF254" s="200">
        <f t="shared" si="5"/>
        <v>0</v>
      </c>
      <c r="BG254" s="200">
        <f t="shared" si="6"/>
        <v>0</v>
      </c>
      <c r="BH254" s="200">
        <f t="shared" si="7"/>
        <v>0</v>
      </c>
      <c r="BI254" s="200">
        <f t="shared" si="8"/>
        <v>0</v>
      </c>
      <c r="BJ254" s="24" t="s">
        <v>89</v>
      </c>
      <c r="BK254" s="200">
        <f t="shared" si="9"/>
        <v>0</v>
      </c>
      <c r="BL254" s="24" t="s">
        <v>404</v>
      </c>
      <c r="BM254" s="24" t="s">
        <v>417</v>
      </c>
    </row>
    <row r="255" spans="2:65" s="1" customFormat="1" ht="16.5" customHeight="1">
      <c r="B255" s="41"/>
      <c r="C255" s="189" t="s">
        <v>418</v>
      </c>
      <c r="D255" s="189" t="s">
        <v>134</v>
      </c>
      <c r="E255" s="190" t="s">
        <v>419</v>
      </c>
      <c r="F255" s="191" t="s">
        <v>420</v>
      </c>
      <c r="G255" s="192" t="s">
        <v>336</v>
      </c>
      <c r="H255" s="193">
        <v>2</v>
      </c>
      <c r="I255" s="194"/>
      <c r="J255" s="195">
        <f t="shared" si="0"/>
        <v>0</v>
      </c>
      <c r="K255" s="191" t="s">
        <v>21</v>
      </c>
      <c r="L255" s="61"/>
      <c r="M255" s="196" t="s">
        <v>21</v>
      </c>
      <c r="N255" s="197" t="s">
        <v>44</v>
      </c>
      <c r="O255" s="42"/>
      <c r="P255" s="198">
        <f t="shared" si="1"/>
        <v>0</v>
      </c>
      <c r="Q255" s="198">
        <v>0</v>
      </c>
      <c r="R255" s="198">
        <f t="shared" si="2"/>
        <v>0</v>
      </c>
      <c r="S255" s="198">
        <v>0</v>
      </c>
      <c r="T255" s="199">
        <f t="shared" si="3"/>
        <v>0</v>
      </c>
      <c r="AR255" s="24" t="s">
        <v>404</v>
      </c>
      <c r="AT255" s="24" t="s">
        <v>134</v>
      </c>
      <c r="AU255" s="24" t="s">
        <v>80</v>
      </c>
      <c r="AY255" s="24" t="s">
        <v>131</v>
      </c>
      <c r="BE255" s="200">
        <f t="shared" si="4"/>
        <v>0</v>
      </c>
      <c r="BF255" s="200">
        <f t="shared" si="5"/>
        <v>0</v>
      </c>
      <c r="BG255" s="200">
        <f t="shared" si="6"/>
        <v>0</v>
      </c>
      <c r="BH255" s="200">
        <f t="shared" si="7"/>
        <v>0</v>
      </c>
      <c r="BI255" s="200">
        <f t="shared" si="8"/>
        <v>0</v>
      </c>
      <c r="BJ255" s="24" t="s">
        <v>89</v>
      </c>
      <c r="BK255" s="200">
        <f t="shared" si="9"/>
        <v>0</v>
      </c>
      <c r="BL255" s="24" t="s">
        <v>404</v>
      </c>
      <c r="BM255" s="24" t="s">
        <v>421</v>
      </c>
    </row>
    <row r="256" spans="2:65" s="1" customFormat="1" ht="16.5" customHeight="1">
      <c r="B256" s="41"/>
      <c r="C256" s="189" t="s">
        <v>422</v>
      </c>
      <c r="D256" s="189" t="s">
        <v>134</v>
      </c>
      <c r="E256" s="190" t="s">
        <v>423</v>
      </c>
      <c r="F256" s="191" t="s">
        <v>424</v>
      </c>
      <c r="G256" s="192" t="s">
        <v>336</v>
      </c>
      <c r="H256" s="193">
        <v>1</v>
      </c>
      <c r="I256" s="194"/>
      <c r="J256" s="195">
        <f t="shared" si="0"/>
        <v>0</v>
      </c>
      <c r="K256" s="191" t="s">
        <v>21</v>
      </c>
      <c r="L256" s="61"/>
      <c r="M256" s="196" t="s">
        <v>21</v>
      </c>
      <c r="N256" s="197" t="s">
        <v>44</v>
      </c>
      <c r="O256" s="42"/>
      <c r="P256" s="198">
        <f t="shared" si="1"/>
        <v>0</v>
      </c>
      <c r="Q256" s="198">
        <v>0</v>
      </c>
      <c r="R256" s="198">
        <f t="shared" si="2"/>
        <v>0</v>
      </c>
      <c r="S256" s="198">
        <v>0</v>
      </c>
      <c r="T256" s="199">
        <f t="shared" si="3"/>
        <v>0</v>
      </c>
      <c r="AR256" s="24" t="s">
        <v>404</v>
      </c>
      <c r="AT256" s="24" t="s">
        <v>134</v>
      </c>
      <c r="AU256" s="24" t="s">
        <v>80</v>
      </c>
      <c r="AY256" s="24" t="s">
        <v>131</v>
      </c>
      <c r="BE256" s="200">
        <f t="shared" si="4"/>
        <v>0</v>
      </c>
      <c r="BF256" s="200">
        <f t="shared" si="5"/>
        <v>0</v>
      </c>
      <c r="BG256" s="200">
        <f t="shared" si="6"/>
        <v>0</v>
      </c>
      <c r="BH256" s="200">
        <f t="shared" si="7"/>
        <v>0</v>
      </c>
      <c r="BI256" s="200">
        <f t="shared" si="8"/>
        <v>0</v>
      </c>
      <c r="BJ256" s="24" t="s">
        <v>89</v>
      </c>
      <c r="BK256" s="200">
        <f t="shared" si="9"/>
        <v>0</v>
      </c>
      <c r="BL256" s="24" t="s">
        <v>404</v>
      </c>
      <c r="BM256" s="24" t="s">
        <v>425</v>
      </c>
    </row>
    <row r="257" spans="2:65" s="1" customFormat="1" ht="16.5" customHeight="1">
      <c r="B257" s="41"/>
      <c r="C257" s="189" t="s">
        <v>426</v>
      </c>
      <c r="D257" s="189" t="s">
        <v>134</v>
      </c>
      <c r="E257" s="190" t="s">
        <v>427</v>
      </c>
      <c r="F257" s="191" t="s">
        <v>428</v>
      </c>
      <c r="G257" s="192" t="s">
        <v>336</v>
      </c>
      <c r="H257" s="193">
        <v>1</v>
      </c>
      <c r="I257" s="194"/>
      <c r="J257" s="195">
        <f t="shared" si="0"/>
        <v>0</v>
      </c>
      <c r="K257" s="191" t="s">
        <v>21</v>
      </c>
      <c r="L257" s="61"/>
      <c r="M257" s="196" t="s">
        <v>21</v>
      </c>
      <c r="N257" s="197" t="s">
        <v>44</v>
      </c>
      <c r="O257" s="42"/>
      <c r="P257" s="198">
        <f t="shared" si="1"/>
        <v>0</v>
      </c>
      <c r="Q257" s="198">
        <v>0</v>
      </c>
      <c r="R257" s="198">
        <f t="shared" si="2"/>
        <v>0</v>
      </c>
      <c r="S257" s="198">
        <v>0</v>
      </c>
      <c r="T257" s="199">
        <f t="shared" si="3"/>
        <v>0</v>
      </c>
      <c r="AR257" s="24" t="s">
        <v>404</v>
      </c>
      <c r="AT257" s="24" t="s">
        <v>134</v>
      </c>
      <c r="AU257" s="24" t="s">
        <v>80</v>
      </c>
      <c r="AY257" s="24" t="s">
        <v>131</v>
      </c>
      <c r="BE257" s="200">
        <f t="shared" si="4"/>
        <v>0</v>
      </c>
      <c r="BF257" s="200">
        <f t="shared" si="5"/>
        <v>0</v>
      </c>
      <c r="BG257" s="200">
        <f t="shared" si="6"/>
        <v>0</v>
      </c>
      <c r="BH257" s="200">
        <f t="shared" si="7"/>
        <v>0</v>
      </c>
      <c r="BI257" s="200">
        <f t="shared" si="8"/>
        <v>0</v>
      </c>
      <c r="BJ257" s="24" t="s">
        <v>89</v>
      </c>
      <c r="BK257" s="200">
        <f t="shared" si="9"/>
        <v>0</v>
      </c>
      <c r="BL257" s="24" t="s">
        <v>404</v>
      </c>
      <c r="BM257" s="24" t="s">
        <v>429</v>
      </c>
    </row>
    <row r="258" spans="2:65" s="1" customFormat="1" ht="16.5" customHeight="1">
      <c r="B258" s="41"/>
      <c r="C258" s="189" t="s">
        <v>430</v>
      </c>
      <c r="D258" s="189" t="s">
        <v>134</v>
      </c>
      <c r="E258" s="190" t="s">
        <v>431</v>
      </c>
      <c r="F258" s="191" t="s">
        <v>432</v>
      </c>
      <c r="G258" s="192" t="s">
        <v>336</v>
      </c>
      <c r="H258" s="193">
        <v>1</v>
      </c>
      <c r="I258" s="194"/>
      <c r="J258" s="195">
        <f t="shared" si="0"/>
        <v>0</v>
      </c>
      <c r="K258" s="191" t="s">
        <v>21</v>
      </c>
      <c r="L258" s="61"/>
      <c r="M258" s="196" t="s">
        <v>21</v>
      </c>
      <c r="N258" s="197" t="s">
        <v>44</v>
      </c>
      <c r="O258" s="42"/>
      <c r="P258" s="198">
        <f t="shared" si="1"/>
        <v>0</v>
      </c>
      <c r="Q258" s="198">
        <v>0</v>
      </c>
      <c r="R258" s="198">
        <f t="shared" si="2"/>
        <v>0</v>
      </c>
      <c r="S258" s="198">
        <v>0</v>
      </c>
      <c r="T258" s="199">
        <f t="shared" si="3"/>
        <v>0</v>
      </c>
      <c r="AR258" s="24" t="s">
        <v>404</v>
      </c>
      <c r="AT258" s="24" t="s">
        <v>134</v>
      </c>
      <c r="AU258" s="24" t="s">
        <v>80</v>
      </c>
      <c r="AY258" s="24" t="s">
        <v>131</v>
      </c>
      <c r="BE258" s="200">
        <f t="shared" si="4"/>
        <v>0</v>
      </c>
      <c r="BF258" s="200">
        <f t="shared" si="5"/>
        <v>0</v>
      </c>
      <c r="BG258" s="200">
        <f t="shared" si="6"/>
        <v>0</v>
      </c>
      <c r="BH258" s="200">
        <f t="shared" si="7"/>
        <v>0</v>
      </c>
      <c r="BI258" s="200">
        <f t="shared" si="8"/>
        <v>0</v>
      </c>
      <c r="BJ258" s="24" t="s">
        <v>89</v>
      </c>
      <c r="BK258" s="200">
        <f t="shared" si="9"/>
        <v>0</v>
      </c>
      <c r="BL258" s="24" t="s">
        <v>404</v>
      </c>
      <c r="BM258" s="24" t="s">
        <v>433</v>
      </c>
    </row>
    <row r="259" spans="2:65" s="1" customFormat="1" ht="16.5" customHeight="1">
      <c r="B259" s="41"/>
      <c r="C259" s="189" t="s">
        <v>434</v>
      </c>
      <c r="D259" s="189" t="s">
        <v>134</v>
      </c>
      <c r="E259" s="190" t="s">
        <v>435</v>
      </c>
      <c r="F259" s="191" t="s">
        <v>436</v>
      </c>
      <c r="G259" s="192" t="s">
        <v>336</v>
      </c>
      <c r="H259" s="193">
        <v>2</v>
      </c>
      <c r="I259" s="194"/>
      <c r="J259" s="195">
        <f t="shared" si="0"/>
        <v>0</v>
      </c>
      <c r="K259" s="191" t="s">
        <v>21</v>
      </c>
      <c r="L259" s="61"/>
      <c r="M259" s="196" t="s">
        <v>21</v>
      </c>
      <c r="N259" s="197" t="s">
        <v>44</v>
      </c>
      <c r="O259" s="42"/>
      <c r="P259" s="198">
        <f t="shared" si="1"/>
        <v>0</v>
      </c>
      <c r="Q259" s="198">
        <v>0</v>
      </c>
      <c r="R259" s="198">
        <f t="shared" si="2"/>
        <v>0</v>
      </c>
      <c r="S259" s="198">
        <v>0</v>
      </c>
      <c r="T259" s="199">
        <f t="shared" si="3"/>
        <v>0</v>
      </c>
      <c r="AR259" s="24" t="s">
        <v>404</v>
      </c>
      <c r="AT259" s="24" t="s">
        <v>134</v>
      </c>
      <c r="AU259" s="24" t="s">
        <v>80</v>
      </c>
      <c r="AY259" s="24" t="s">
        <v>131</v>
      </c>
      <c r="BE259" s="200">
        <f t="shared" si="4"/>
        <v>0</v>
      </c>
      <c r="BF259" s="200">
        <f t="shared" si="5"/>
        <v>0</v>
      </c>
      <c r="BG259" s="200">
        <f t="shared" si="6"/>
        <v>0</v>
      </c>
      <c r="BH259" s="200">
        <f t="shared" si="7"/>
        <v>0</v>
      </c>
      <c r="BI259" s="200">
        <f t="shared" si="8"/>
        <v>0</v>
      </c>
      <c r="BJ259" s="24" t="s">
        <v>89</v>
      </c>
      <c r="BK259" s="200">
        <f t="shared" si="9"/>
        <v>0</v>
      </c>
      <c r="BL259" s="24" t="s">
        <v>404</v>
      </c>
      <c r="BM259" s="24" t="s">
        <v>437</v>
      </c>
    </row>
    <row r="260" spans="2:65" s="1" customFormat="1" ht="16.5" customHeight="1">
      <c r="B260" s="41"/>
      <c r="C260" s="189" t="s">
        <v>438</v>
      </c>
      <c r="D260" s="189" t="s">
        <v>134</v>
      </c>
      <c r="E260" s="190" t="s">
        <v>439</v>
      </c>
      <c r="F260" s="191" t="s">
        <v>440</v>
      </c>
      <c r="G260" s="192" t="s">
        <v>336</v>
      </c>
      <c r="H260" s="193">
        <v>1</v>
      </c>
      <c r="I260" s="194"/>
      <c r="J260" s="195">
        <f t="shared" si="0"/>
        <v>0</v>
      </c>
      <c r="K260" s="191" t="s">
        <v>21</v>
      </c>
      <c r="L260" s="61"/>
      <c r="M260" s="196" t="s">
        <v>21</v>
      </c>
      <c r="N260" s="257" t="s">
        <v>44</v>
      </c>
      <c r="O260" s="258"/>
      <c r="P260" s="259">
        <f t="shared" si="1"/>
        <v>0</v>
      </c>
      <c r="Q260" s="259">
        <v>0</v>
      </c>
      <c r="R260" s="259">
        <f t="shared" si="2"/>
        <v>0</v>
      </c>
      <c r="S260" s="259">
        <v>0</v>
      </c>
      <c r="T260" s="260">
        <f t="shared" si="3"/>
        <v>0</v>
      </c>
      <c r="AR260" s="24" t="s">
        <v>404</v>
      </c>
      <c r="AT260" s="24" t="s">
        <v>134</v>
      </c>
      <c r="AU260" s="24" t="s">
        <v>80</v>
      </c>
      <c r="AY260" s="24" t="s">
        <v>131</v>
      </c>
      <c r="BE260" s="200">
        <f t="shared" si="4"/>
        <v>0</v>
      </c>
      <c r="BF260" s="200">
        <f t="shared" si="5"/>
        <v>0</v>
      </c>
      <c r="BG260" s="200">
        <f t="shared" si="6"/>
        <v>0</v>
      </c>
      <c r="BH260" s="200">
        <f t="shared" si="7"/>
        <v>0</v>
      </c>
      <c r="BI260" s="200">
        <f t="shared" si="8"/>
        <v>0</v>
      </c>
      <c r="BJ260" s="24" t="s">
        <v>89</v>
      </c>
      <c r="BK260" s="200">
        <f t="shared" si="9"/>
        <v>0</v>
      </c>
      <c r="BL260" s="24" t="s">
        <v>404</v>
      </c>
      <c r="BM260" s="24" t="s">
        <v>441</v>
      </c>
    </row>
    <row r="261" spans="2:65" s="1" customFormat="1" ht="6.95" customHeight="1">
      <c r="B261" s="56"/>
      <c r="C261" s="57"/>
      <c r="D261" s="57"/>
      <c r="E261" s="57"/>
      <c r="F261" s="57"/>
      <c r="G261" s="57"/>
      <c r="H261" s="57"/>
      <c r="I261" s="136"/>
      <c r="J261" s="57"/>
      <c r="K261" s="57"/>
      <c r="L261" s="61"/>
    </row>
  </sheetData>
  <sheetProtection algorithmName="SHA-512" hashValue="WV6DX437fZLvXdGTBZ3N6MpEH0h5/ZP0FPhOp6JGo7JpO5U4DXju9G9d9ZT/FB8gp8K8HpRA9gpI9PwR4Y+Wmg==" saltValue="xbikxiKWWTOKpMGtks9TOhlhWFJYB5F/dzsfCzJRfsq5VmK3g5MoH6dGv1J717a1k+0WrpRSc8VO3PbFJ23aVQ==" spinCount="100000" sheet="1" objects="1" scenarios="1" formatColumns="0" formatRows="0" autoFilter="0"/>
  <autoFilter ref="C84:K260"/>
  <mergeCells count="10">
    <mergeCell ref="J51:J52"/>
    <mergeCell ref="E75:H75"/>
    <mergeCell ref="E77:H77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4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"/>
  <sheetViews>
    <sheetView showGridLines="0" zoomScaleNormal="100" workbookViewId="0"/>
  </sheetViews>
  <sheetFormatPr defaultRowHeight="13.5"/>
  <cols>
    <col min="1" max="1" width="8.33203125" style="261" customWidth="1"/>
    <col min="2" max="2" width="1.6640625" style="261" customWidth="1"/>
    <col min="3" max="4" width="5" style="261" customWidth="1"/>
    <col min="5" max="5" width="11.6640625" style="261" customWidth="1"/>
    <col min="6" max="6" width="9.1640625" style="261" customWidth="1"/>
    <col min="7" max="7" width="5" style="261" customWidth="1"/>
    <col min="8" max="8" width="77.83203125" style="261" customWidth="1"/>
    <col min="9" max="10" width="20" style="261" customWidth="1"/>
    <col min="11" max="11" width="1.6640625" style="261" customWidth="1"/>
  </cols>
  <sheetData>
    <row r="1" spans="2:11" ht="37.5" customHeight="1"/>
    <row r="2" spans="2:11" ht="7.5" customHeight="1">
      <c r="B2" s="262"/>
      <c r="C2" s="263"/>
      <c r="D2" s="263"/>
      <c r="E2" s="263"/>
      <c r="F2" s="263"/>
      <c r="G2" s="263"/>
      <c r="H2" s="263"/>
      <c r="I2" s="263"/>
      <c r="J2" s="263"/>
      <c r="K2" s="264"/>
    </row>
    <row r="3" spans="2:11" s="15" customFormat="1" ht="45" customHeight="1">
      <c r="B3" s="265"/>
      <c r="C3" s="386" t="s">
        <v>442</v>
      </c>
      <c r="D3" s="386"/>
      <c r="E3" s="386"/>
      <c r="F3" s="386"/>
      <c r="G3" s="386"/>
      <c r="H3" s="386"/>
      <c r="I3" s="386"/>
      <c r="J3" s="386"/>
      <c r="K3" s="266"/>
    </row>
    <row r="4" spans="2:11" ht="25.5" customHeight="1">
      <c r="B4" s="267"/>
      <c r="C4" s="393" t="s">
        <v>443</v>
      </c>
      <c r="D4" s="393"/>
      <c r="E4" s="393"/>
      <c r="F4" s="393"/>
      <c r="G4" s="393"/>
      <c r="H4" s="393"/>
      <c r="I4" s="393"/>
      <c r="J4" s="393"/>
      <c r="K4" s="268"/>
    </row>
    <row r="5" spans="2:11" ht="5.25" customHeight="1">
      <c r="B5" s="267"/>
      <c r="C5" s="269"/>
      <c r="D5" s="269"/>
      <c r="E5" s="269"/>
      <c r="F5" s="269"/>
      <c r="G5" s="269"/>
      <c r="H5" s="269"/>
      <c r="I5" s="269"/>
      <c r="J5" s="269"/>
      <c r="K5" s="268"/>
    </row>
    <row r="6" spans="2:11" ht="15" customHeight="1">
      <c r="B6" s="267"/>
      <c r="C6" s="389" t="s">
        <v>444</v>
      </c>
      <c r="D6" s="389"/>
      <c r="E6" s="389"/>
      <c r="F6" s="389"/>
      <c r="G6" s="389"/>
      <c r="H6" s="389"/>
      <c r="I6" s="389"/>
      <c r="J6" s="389"/>
      <c r="K6" s="268"/>
    </row>
    <row r="7" spans="2:11" ht="15" customHeight="1">
      <c r="B7" s="271"/>
      <c r="C7" s="389" t="s">
        <v>445</v>
      </c>
      <c r="D7" s="389"/>
      <c r="E7" s="389"/>
      <c r="F7" s="389"/>
      <c r="G7" s="389"/>
      <c r="H7" s="389"/>
      <c r="I7" s="389"/>
      <c r="J7" s="389"/>
      <c r="K7" s="268"/>
    </row>
    <row r="8" spans="2:11" ht="12.75" customHeight="1">
      <c r="B8" s="271"/>
      <c r="C8" s="270"/>
      <c r="D8" s="270"/>
      <c r="E8" s="270"/>
      <c r="F8" s="270"/>
      <c r="G8" s="270"/>
      <c r="H8" s="270"/>
      <c r="I8" s="270"/>
      <c r="J8" s="270"/>
      <c r="K8" s="268"/>
    </row>
    <row r="9" spans="2:11" ht="15" customHeight="1">
      <c r="B9" s="271"/>
      <c r="C9" s="389" t="s">
        <v>446</v>
      </c>
      <c r="D9" s="389"/>
      <c r="E9" s="389"/>
      <c r="F9" s="389"/>
      <c r="G9" s="389"/>
      <c r="H9" s="389"/>
      <c r="I9" s="389"/>
      <c r="J9" s="389"/>
      <c r="K9" s="268"/>
    </row>
    <row r="10" spans="2:11" ht="15" customHeight="1">
      <c r="B10" s="271"/>
      <c r="C10" s="270"/>
      <c r="D10" s="389" t="s">
        <v>447</v>
      </c>
      <c r="E10" s="389"/>
      <c r="F10" s="389"/>
      <c r="G10" s="389"/>
      <c r="H10" s="389"/>
      <c r="I10" s="389"/>
      <c r="J10" s="389"/>
      <c r="K10" s="268"/>
    </row>
    <row r="11" spans="2:11" ht="15" customHeight="1">
      <c r="B11" s="271"/>
      <c r="C11" s="272"/>
      <c r="D11" s="389" t="s">
        <v>448</v>
      </c>
      <c r="E11" s="389"/>
      <c r="F11" s="389"/>
      <c r="G11" s="389"/>
      <c r="H11" s="389"/>
      <c r="I11" s="389"/>
      <c r="J11" s="389"/>
      <c r="K11" s="268"/>
    </row>
    <row r="12" spans="2:11" ht="12.75" customHeight="1">
      <c r="B12" s="271"/>
      <c r="C12" s="272"/>
      <c r="D12" s="272"/>
      <c r="E12" s="272"/>
      <c r="F12" s="272"/>
      <c r="G12" s="272"/>
      <c r="H12" s="272"/>
      <c r="I12" s="272"/>
      <c r="J12" s="272"/>
      <c r="K12" s="268"/>
    </row>
    <row r="13" spans="2:11" ht="15" customHeight="1">
      <c r="B13" s="271"/>
      <c r="C13" s="272"/>
      <c r="D13" s="389" t="s">
        <v>449</v>
      </c>
      <c r="E13" s="389"/>
      <c r="F13" s="389"/>
      <c r="G13" s="389"/>
      <c r="H13" s="389"/>
      <c r="I13" s="389"/>
      <c r="J13" s="389"/>
      <c r="K13" s="268"/>
    </row>
    <row r="14" spans="2:11" ht="15" customHeight="1">
      <c r="B14" s="271"/>
      <c r="C14" s="272"/>
      <c r="D14" s="389" t="s">
        <v>450</v>
      </c>
      <c r="E14" s="389"/>
      <c r="F14" s="389"/>
      <c r="G14" s="389"/>
      <c r="H14" s="389"/>
      <c r="I14" s="389"/>
      <c r="J14" s="389"/>
      <c r="K14" s="268"/>
    </row>
    <row r="15" spans="2:11" ht="15" customHeight="1">
      <c r="B15" s="271"/>
      <c r="C15" s="272"/>
      <c r="D15" s="389" t="s">
        <v>451</v>
      </c>
      <c r="E15" s="389"/>
      <c r="F15" s="389"/>
      <c r="G15" s="389"/>
      <c r="H15" s="389"/>
      <c r="I15" s="389"/>
      <c r="J15" s="389"/>
      <c r="K15" s="268"/>
    </row>
    <row r="16" spans="2:11" ht="15" customHeight="1">
      <c r="B16" s="271"/>
      <c r="C16" s="272"/>
      <c r="D16" s="272"/>
      <c r="E16" s="273" t="s">
        <v>79</v>
      </c>
      <c r="F16" s="389" t="s">
        <v>452</v>
      </c>
      <c r="G16" s="389"/>
      <c r="H16" s="389"/>
      <c r="I16" s="389"/>
      <c r="J16" s="389"/>
      <c r="K16" s="268"/>
    </row>
    <row r="17" spans="2:11" ht="15" customHeight="1">
      <c r="B17" s="271"/>
      <c r="C17" s="272"/>
      <c r="D17" s="272"/>
      <c r="E17" s="273" t="s">
        <v>453</v>
      </c>
      <c r="F17" s="389" t="s">
        <v>454</v>
      </c>
      <c r="G17" s="389"/>
      <c r="H17" s="389"/>
      <c r="I17" s="389"/>
      <c r="J17" s="389"/>
      <c r="K17" s="268"/>
    </row>
    <row r="18" spans="2:11" ht="15" customHeight="1">
      <c r="B18" s="271"/>
      <c r="C18" s="272"/>
      <c r="D18" s="272"/>
      <c r="E18" s="273" t="s">
        <v>455</v>
      </c>
      <c r="F18" s="389" t="s">
        <v>456</v>
      </c>
      <c r="G18" s="389"/>
      <c r="H18" s="389"/>
      <c r="I18" s="389"/>
      <c r="J18" s="389"/>
      <c r="K18" s="268"/>
    </row>
    <row r="19" spans="2:11" ht="15" customHeight="1">
      <c r="B19" s="271"/>
      <c r="C19" s="272"/>
      <c r="D19" s="272"/>
      <c r="E19" s="273" t="s">
        <v>457</v>
      </c>
      <c r="F19" s="389" t="s">
        <v>458</v>
      </c>
      <c r="G19" s="389"/>
      <c r="H19" s="389"/>
      <c r="I19" s="389"/>
      <c r="J19" s="389"/>
      <c r="K19" s="268"/>
    </row>
    <row r="20" spans="2:11" ht="15" customHeight="1">
      <c r="B20" s="271"/>
      <c r="C20" s="272"/>
      <c r="D20" s="272"/>
      <c r="E20" s="273" t="s">
        <v>400</v>
      </c>
      <c r="F20" s="389" t="s">
        <v>401</v>
      </c>
      <c r="G20" s="389"/>
      <c r="H20" s="389"/>
      <c r="I20" s="389"/>
      <c r="J20" s="389"/>
      <c r="K20" s="268"/>
    </row>
    <row r="21" spans="2:11" ht="15" customHeight="1">
      <c r="B21" s="271"/>
      <c r="C21" s="272"/>
      <c r="D21" s="272"/>
      <c r="E21" s="273" t="s">
        <v>459</v>
      </c>
      <c r="F21" s="389" t="s">
        <v>460</v>
      </c>
      <c r="G21" s="389"/>
      <c r="H21" s="389"/>
      <c r="I21" s="389"/>
      <c r="J21" s="389"/>
      <c r="K21" s="268"/>
    </row>
    <row r="22" spans="2:11" ht="12.75" customHeight="1">
      <c r="B22" s="271"/>
      <c r="C22" s="272"/>
      <c r="D22" s="272"/>
      <c r="E22" s="272"/>
      <c r="F22" s="272"/>
      <c r="G22" s="272"/>
      <c r="H22" s="272"/>
      <c r="I22" s="272"/>
      <c r="J22" s="272"/>
      <c r="K22" s="268"/>
    </row>
    <row r="23" spans="2:11" ht="15" customHeight="1">
      <c r="B23" s="271"/>
      <c r="C23" s="389" t="s">
        <v>461</v>
      </c>
      <c r="D23" s="389"/>
      <c r="E23" s="389"/>
      <c r="F23" s="389"/>
      <c r="G23" s="389"/>
      <c r="H23" s="389"/>
      <c r="I23" s="389"/>
      <c r="J23" s="389"/>
      <c r="K23" s="268"/>
    </row>
    <row r="24" spans="2:11" ht="15" customHeight="1">
      <c r="B24" s="271"/>
      <c r="C24" s="389" t="s">
        <v>462</v>
      </c>
      <c r="D24" s="389"/>
      <c r="E24" s="389"/>
      <c r="F24" s="389"/>
      <c r="G24" s="389"/>
      <c r="H24" s="389"/>
      <c r="I24" s="389"/>
      <c r="J24" s="389"/>
      <c r="K24" s="268"/>
    </row>
    <row r="25" spans="2:11" ht="15" customHeight="1">
      <c r="B25" s="271"/>
      <c r="C25" s="270"/>
      <c r="D25" s="389" t="s">
        <v>463</v>
      </c>
      <c r="E25" s="389"/>
      <c r="F25" s="389"/>
      <c r="G25" s="389"/>
      <c r="H25" s="389"/>
      <c r="I25" s="389"/>
      <c r="J25" s="389"/>
      <c r="K25" s="268"/>
    </row>
    <row r="26" spans="2:11" ht="15" customHeight="1">
      <c r="B26" s="271"/>
      <c r="C26" s="272"/>
      <c r="D26" s="389" t="s">
        <v>464</v>
      </c>
      <c r="E26" s="389"/>
      <c r="F26" s="389"/>
      <c r="G26" s="389"/>
      <c r="H26" s="389"/>
      <c r="I26" s="389"/>
      <c r="J26" s="389"/>
      <c r="K26" s="268"/>
    </row>
    <row r="27" spans="2:11" ht="12.75" customHeight="1">
      <c r="B27" s="271"/>
      <c r="C27" s="272"/>
      <c r="D27" s="272"/>
      <c r="E27" s="272"/>
      <c r="F27" s="272"/>
      <c r="G27" s="272"/>
      <c r="H27" s="272"/>
      <c r="I27" s="272"/>
      <c r="J27" s="272"/>
      <c r="K27" s="268"/>
    </row>
    <row r="28" spans="2:11" ht="15" customHeight="1">
      <c r="B28" s="271"/>
      <c r="C28" s="272"/>
      <c r="D28" s="389" t="s">
        <v>465</v>
      </c>
      <c r="E28" s="389"/>
      <c r="F28" s="389"/>
      <c r="G28" s="389"/>
      <c r="H28" s="389"/>
      <c r="I28" s="389"/>
      <c r="J28" s="389"/>
      <c r="K28" s="268"/>
    </row>
    <row r="29" spans="2:11" ht="15" customHeight="1">
      <c r="B29" s="271"/>
      <c r="C29" s="272"/>
      <c r="D29" s="389" t="s">
        <v>466</v>
      </c>
      <c r="E29" s="389"/>
      <c r="F29" s="389"/>
      <c r="G29" s="389"/>
      <c r="H29" s="389"/>
      <c r="I29" s="389"/>
      <c r="J29" s="389"/>
      <c r="K29" s="268"/>
    </row>
    <row r="30" spans="2:11" ht="12.75" customHeight="1">
      <c r="B30" s="271"/>
      <c r="C30" s="272"/>
      <c r="D30" s="272"/>
      <c r="E30" s="272"/>
      <c r="F30" s="272"/>
      <c r="G30" s="272"/>
      <c r="H30" s="272"/>
      <c r="I30" s="272"/>
      <c r="J30" s="272"/>
      <c r="K30" s="268"/>
    </row>
    <row r="31" spans="2:11" ht="15" customHeight="1">
      <c r="B31" s="271"/>
      <c r="C31" s="272"/>
      <c r="D31" s="389" t="s">
        <v>467</v>
      </c>
      <c r="E31" s="389"/>
      <c r="F31" s="389"/>
      <c r="G31" s="389"/>
      <c r="H31" s="389"/>
      <c r="I31" s="389"/>
      <c r="J31" s="389"/>
      <c r="K31" s="268"/>
    </row>
    <row r="32" spans="2:11" ht="15" customHeight="1">
      <c r="B32" s="271"/>
      <c r="C32" s="272"/>
      <c r="D32" s="389" t="s">
        <v>468</v>
      </c>
      <c r="E32" s="389"/>
      <c r="F32" s="389"/>
      <c r="G32" s="389"/>
      <c r="H32" s="389"/>
      <c r="I32" s="389"/>
      <c r="J32" s="389"/>
      <c r="K32" s="268"/>
    </row>
    <row r="33" spans="2:11" ht="15" customHeight="1">
      <c r="B33" s="271"/>
      <c r="C33" s="272"/>
      <c r="D33" s="389" t="s">
        <v>469</v>
      </c>
      <c r="E33" s="389"/>
      <c r="F33" s="389"/>
      <c r="G33" s="389"/>
      <c r="H33" s="389"/>
      <c r="I33" s="389"/>
      <c r="J33" s="389"/>
      <c r="K33" s="268"/>
    </row>
    <row r="34" spans="2:11" ht="15" customHeight="1">
      <c r="B34" s="271"/>
      <c r="C34" s="272"/>
      <c r="D34" s="270"/>
      <c r="E34" s="274" t="s">
        <v>116</v>
      </c>
      <c r="F34" s="270"/>
      <c r="G34" s="389" t="s">
        <v>470</v>
      </c>
      <c r="H34" s="389"/>
      <c r="I34" s="389"/>
      <c r="J34" s="389"/>
      <c r="K34" s="268"/>
    </row>
    <row r="35" spans="2:11" ht="30.75" customHeight="1">
      <c r="B35" s="271"/>
      <c r="C35" s="272"/>
      <c r="D35" s="270"/>
      <c r="E35" s="274" t="s">
        <v>471</v>
      </c>
      <c r="F35" s="270"/>
      <c r="G35" s="389" t="s">
        <v>472</v>
      </c>
      <c r="H35" s="389"/>
      <c r="I35" s="389"/>
      <c r="J35" s="389"/>
      <c r="K35" s="268"/>
    </row>
    <row r="36" spans="2:11" ht="15" customHeight="1">
      <c r="B36" s="271"/>
      <c r="C36" s="272"/>
      <c r="D36" s="270"/>
      <c r="E36" s="274" t="s">
        <v>53</v>
      </c>
      <c r="F36" s="270"/>
      <c r="G36" s="389" t="s">
        <v>473</v>
      </c>
      <c r="H36" s="389"/>
      <c r="I36" s="389"/>
      <c r="J36" s="389"/>
      <c r="K36" s="268"/>
    </row>
    <row r="37" spans="2:11" ht="15" customHeight="1">
      <c r="B37" s="271"/>
      <c r="C37" s="272"/>
      <c r="D37" s="270"/>
      <c r="E37" s="274" t="s">
        <v>117</v>
      </c>
      <c r="F37" s="270"/>
      <c r="G37" s="389" t="s">
        <v>474</v>
      </c>
      <c r="H37" s="389"/>
      <c r="I37" s="389"/>
      <c r="J37" s="389"/>
      <c r="K37" s="268"/>
    </row>
    <row r="38" spans="2:11" ht="15" customHeight="1">
      <c r="B38" s="271"/>
      <c r="C38" s="272"/>
      <c r="D38" s="270"/>
      <c r="E38" s="274" t="s">
        <v>118</v>
      </c>
      <c r="F38" s="270"/>
      <c r="G38" s="389" t="s">
        <v>475</v>
      </c>
      <c r="H38" s="389"/>
      <c r="I38" s="389"/>
      <c r="J38" s="389"/>
      <c r="K38" s="268"/>
    </row>
    <row r="39" spans="2:11" ht="15" customHeight="1">
      <c r="B39" s="271"/>
      <c r="C39" s="272"/>
      <c r="D39" s="270"/>
      <c r="E39" s="274" t="s">
        <v>119</v>
      </c>
      <c r="F39" s="270"/>
      <c r="G39" s="389" t="s">
        <v>476</v>
      </c>
      <c r="H39" s="389"/>
      <c r="I39" s="389"/>
      <c r="J39" s="389"/>
      <c r="K39" s="268"/>
    </row>
    <row r="40" spans="2:11" ht="15" customHeight="1">
      <c r="B40" s="271"/>
      <c r="C40" s="272"/>
      <c r="D40" s="270"/>
      <c r="E40" s="274" t="s">
        <v>477</v>
      </c>
      <c r="F40" s="270"/>
      <c r="G40" s="389" t="s">
        <v>478</v>
      </c>
      <c r="H40" s="389"/>
      <c r="I40" s="389"/>
      <c r="J40" s="389"/>
      <c r="K40" s="268"/>
    </row>
    <row r="41" spans="2:11" ht="15" customHeight="1">
      <c r="B41" s="271"/>
      <c r="C41" s="272"/>
      <c r="D41" s="270"/>
      <c r="E41" s="274"/>
      <c r="F41" s="270"/>
      <c r="G41" s="389" t="s">
        <v>479</v>
      </c>
      <c r="H41" s="389"/>
      <c r="I41" s="389"/>
      <c r="J41" s="389"/>
      <c r="K41" s="268"/>
    </row>
    <row r="42" spans="2:11" ht="15" customHeight="1">
      <c r="B42" s="271"/>
      <c r="C42" s="272"/>
      <c r="D42" s="270"/>
      <c r="E42" s="274" t="s">
        <v>480</v>
      </c>
      <c r="F42" s="270"/>
      <c r="G42" s="389" t="s">
        <v>481</v>
      </c>
      <c r="H42" s="389"/>
      <c r="I42" s="389"/>
      <c r="J42" s="389"/>
      <c r="K42" s="268"/>
    </row>
    <row r="43" spans="2:11" ht="15" customHeight="1">
      <c r="B43" s="271"/>
      <c r="C43" s="272"/>
      <c r="D43" s="270"/>
      <c r="E43" s="274" t="s">
        <v>121</v>
      </c>
      <c r="F43" s="270"/>
      <c r="G43" s="389" t="s">
        <v>482</v>
      </c>
      <c r="H43" s="389"/>
      <c r="I43" s="389"/>
      <c r="J43" s="389"/>
      <c r="K43" s="268"/>
    </row>
    <row r="44" spans="2:11" ht="12.75" customHeight="1">
      <c r="B44" s="271"/>
      <c r="C44" s="272"/>
      <c r="D44" s="270"/>
      <c r="E44" s="270"/>
      <c r="F44" s="270"/>
      <c r="G44" s="270"/>
      <c r="H44" s="270"/>
      <c r="I44" s="270"/>
      <c r="J44" s="270"/>
      <c r="K44" s="268"/>
    </row>
    <row r="45" spans="2:11" ht="15" customHeight="1">
      <c r="B45" s="271"/>
      <c r="C45" s="272"/>
      <c r="D45" s="389" t="s">
        <v>483</v>
      </c>
      <c r="E45" s="389"/>
      <c r="F45" s="389"/>
      <c r="G45" s="389"/>
      <c r="H45" s="389"/>
      <c r="I45" s="389"/>
      <c r="J45" s="389"/>
      <c r="K45" s="268"/>
    </row>
    <row r="46" spans="2:11" ht="15" customHeight="1">
      <c r="B46" s="271"/>
      <c r="C46" s="272"/>
      <c r="D46" s="272"/>
      <c r="E46" s="389" t="s">
        <v>484</v>
      </c>
      <c r="F46" s="389"/>
      <c r="G46" s="389"/>
      <c r="H46" s="389"/>
      <c r="I46" s="389"/>
      <c r="J46" s="389"/>
      <c r="K46" s="268"/>
    </row>
    <row r="47" spans="2:11" ht="15" customHeight="1">
      <c r="B47" s="271"/>
      <c r="C47" s="272"/>
      <c r="D47" s="272"/>
      <c r="E47" s="389" t="s">
        <v>485</v>
      </c>
      <c r="F47" s="389"/>
      <c r="G47" s="389"/>
      <c r="H47" s="389"/>
      <c r="I47" s="389"/>
      <c r="J47" s="389"/>
      <c r="K47" s="268"/>
    </row>
    <row r="48" spans="2:11" ht="15" customHeight="1">
      <c r="B48" s="271"/>
      <c r="C48" s="272"/>
      <c r="D48" s="272"/>
      <c r="E48" s="389" t="s">
        <v>486</v>
      </c>
      <c r="F48" s="389"/>
      <c r="G48" s="389"/>
      <c r="H48" s="389"/>
      <c r="I48" s="389"/>
      <c r="J48" s="389"/>
      <c r="K48" s="268"/>
    </row>
    <row r="49" spans="2:11" ht="15" customHeight="1">
      <c r="B49" s="271"/>
      <c r="C49" s="272"/>
      <c r="D49" s="389" t="s">
        <v>487</v>
      </c>
      <c r="E49" s="389"/>
      <c r="F49" s="389"/>
      <c r="G49" s="389"/>
      <c r="H49" s="389"/>
      <c r="I49" s="389"/>
      <c r="J49" s="389"/>
      <c r="K49" s="268"/>
    </row>
    <row r="50" spans="2:11" ht="25.5" customHeight="1">
      <c r="B50" s="267"/>
      <c r="C50" s="393" t="s">
        <v>488</v>
      </c>
      <c r="D50" s="393"/>
      <c r="E50" s="393"/>
      <c r="F50" s="393"/>
      <c r="G50" s="393"/>
      <c r="H50" s="393"/>
      <c r="I50" s="393"/>
      <c r="J50" s="393"/>
      <c r="K50" s="268"/>
    </row>
    <row r="51" spans="2:11" ht="5.25" customHeight="1">
      <c r="B51" s="267"/>
      <c r="C51" s="269"/>
      <c r="D51" s="269"/>
      <c r="E51" s="269"/>
      <c r="F51" s="269"/>
      <c r="G51" s="269"/>
      <c r="H51" s="269"/>
      <c r="I51" s="269"/>
      <c r="J51" s="269"/>
      <c r="K51" s="268"/>
    </row>
    <row r="52" spans="2:11" ht="15" customHeight="1">
      <c r="B52" s="267"/>
      <c r="C52" s="389" t="s">
        <v>489</v>
      </c>
      <c r="D52" s="389"/>
      <c r="E52" s="389"/>
      <c r="F52" s="389"/>
      <c r="G52" s="389"/>
      <c r="H52" s="389"/>
      <c r="I52" s="389"/>
      <c r="J52" s="389"/>
      <c r="K52" s="268"/>
    </row>
    <row r="53" spans="2:11" ht="15" customHeight="1">
      <c r="B53" s="267"/>
      <c r="C53" s="389" t="s">
        <v>490</v>
      </c>
      <c r="D53" s="389"/>
      <c r="E53" s="389"/>
      <c r="F53" s="389"/>
      <c r="G53" s="389"/>
      <c r="H53" s="389"/>
      <c r="I53" s="389"/>
      <c r="J53" s="389"/>
      <c r="K53" s="268"/>
    </row>
    <row r="54" spans="2:11" ht="12.75" customHeight="1">
      <c r="B54" s="267"/>
      <c r="C54" s="270"/>
      <c r="D54" s="270"/>
      <c r="E54" s="270"/>
      <c r="F54" s="270"/>
      <c r="G54" s="270"/>
      <c r="H54" s="270"/>
      <c r="I54" s="270"/>
      <c r="J54" s="270"/>
      <c r="K54" s="268"/>
    </row>
    <row r="55" spans="2:11" ht="15" customHeight="1">
      <c r="B55" s="267"/>
      <c r="C55" s="389" t="s">
        <v>491</v>
      </c>
      <c r="D55" s="389"/>
      <c r="E55" s="389"/>
      <c r="F55" s="389"/>
      <c r="G55" s="389"/>
      <c r="H55" s="389"/>
      <c r="I55" s="389"/>
      <c r="J55" s="389"/>
      <c r="K55" s="268"/>
    </row>
    <row r="56" spans="2:11" ht="15" customHeight="1">
      <c r="B56" s="267"/>
      <c r="C56" s="272"/>
      <c r="D56" s="389" t="s">
        <v>492</v>
      </c>
      <c r="E56" s="389"/>
      <c r="F56" s="389"/>
      <c r="G56" s="389"/>
      <c r="H56" s="389"/>
      <c r="I56" s="389"/>
      <c r="J56" s="389"/>
      <c r="K56" s="268"/>
    </row>
    <row r="57" spans="2:11" ht="15" customHeight="1">
      <c r="B57" s="267"/>
      <c r="C57" s="272"/>
      <c r="D57" s="389" t="s">
        <v>493</v>
      </c>
      <c r="E57" s="389"/>
      <c r="F57" s="389"/>
      <c r="G57" s="389"/>
      <c r="H57" s="389"/>
      <c r="I57" s="389"/>
      <c r="J57" s="389"/>
      <c r="K57" s="268"/>
    </row>
    <row r="58" spans="2:11" ht="15" customHeight="1">
      <c r="B58" s="267"/>
      <c r="C58" s="272"/>
      <c r="D58" s="389" t="s">
        <v>494</v>
      </c>
      <c r="E58" s="389"/>
      <c r="F58" s="389"/>
      <c r="G58" s="389"/>
      <c r="H58" s="389"/>
      <c r="I58" s="389"/>
      <c r="J58" s="389"/>
      <c r="K58" s="268"/>
    </row>
    <row r="59" spans="2:11" ht="15" customHeight="1">
      <c r="B59" s="267"/>
      <c r="C59" s="272"/>
      <c r="D59" s="389" t="s">
        <v>495</v>
      </c>
      <c r="E59" s="389"/>
      <c r="F59" s="389"/>
      <c r="G59" s="389"/>
      <c r="H59" s="389"/>
      <c r="I59" s="389"/>
      <c r="J59" s="389"/>
      <c r="K59" s="268"/>
    </row>
    <row r="60" spans="2:11" ht="15" customHeight="1">
      <c r="B60" s="267"/>
      <c r="C60" s="272"/>
      <c r="D60" s="390" t="s">
        <v>496</v>
      </c>
      <c r="E60" s="390"/>
      <c r="F60" s="390"/>
      <c r="G60" s="390"/>
      <c r="H60" s="390"/>
      <c r="I60" s="390"/>
      <c r="J60" s="390"/>
      <c r="K60" s="268"/>
    </row>
    <row r="61" spans="2:11" ht="15" customHeight="1">
      <c r="B61" s="267"/>
      <c r="C61" s="272"/>
      <c r="D61" s="389" t="s">
        <v>497</v>
      </c>
      <c r="E61" s="389"/>
      <c r="F61" s="389"/>
      <c r="G61" s="389"/>
      <c r="H61" s="389"/>
      <c r="I61" s="389"/>
      <c r="J61" s="389"/>
      <c r="K61" s="268"/>
    </row>
    <row r="62" spans="2:11" ht="12.75" customHeight="1">
      <c r="B62" s="267"/>
      <c r="C62" s="272"/>
      <c r="D62" s="272"/>
      <c r="E62" s="275"/>
      <c r="F62" s="272"/>
      <c r="G62" s="272"/>
      <c r="H62" s="272"/>
      <c r="I62" s="272"/>
      <c r="J62" s="272"/>
      <c r="K62" s="268"/>
    </row>
    <row r="63" spans="2:11" ht="15" customHeight="1">
      <c r="B63" s="267"/>
      <c r="C63" s="272"/>
      <c r="D63" s="389" t="s">
        <v>498</v>
      </c>
      <c r="E63" s="389"/>
      <c r="F63" s="389"/>
      <c r="G63" s="389"/>
      <c r="H63" s="389"/>
      <c r="I63" s="389"/>
      <c r="J63" s="389"/>
      <c r="K63" s="268"/>
    </row>
    <row r="64" spans="2:11" ht="15" customHeight="1">
      <c r="B64" s="267"/>
      <c r="C64" s="272"/>
      <c r="D64" s="390" t="s">
        <v>499</v>
      </c>
      <c r="E64" s="390"/>
      <c r="F64" s="390"/>
      <c r="G64" s="390"/>
      <c r="H64" s="390"/>
      <c r="I64" s="390"/>
      <c r="J64" s="390"/>
      <c r="K64" s="268"/>
    </row>
    <row r="65" spans="2:11" ht="15" customHeight="1">
      <c r="B65" s="267"/>
      <c r="C65" s="272"/>
      <c r="D65" s="389" t="s">
        <v>500</v>
      </c>
      <c r="E65" s="389"/>
      <c r="F65" s="389"/>
      <c r="G65" s="389"/>
      <c r="H65" s="389"/>
      <c r="I65" s="389"/>
      <c r="J65" s="389"/>
      <c r="K65" s="268"/>
    </row>
    <row r="66" spans="2:11" ht="15" customHeight="1">
      <c r="B66" s="267"/>
      <c r="C66" s="272"/>
      <c r="D66" s="389" t="s">
        <v>501</v>
      </c>
      <c r="E66" s="389"/>
      <c r="F66" s="389"/>
      <c r="G66" s="389"/>
      <c r="H66" s="389"/>
      <c r="I66" s="389"/>
      <c r="J66" s="389"/>
      <c r="K66" s="268"/>
    </row>
    <row r="67" spans="2:11" ht="15" customHeight="1">
      <c r="B67" s="267"/>
      <c r="C67" s="272"/>
      <c r="D67" s="389" t="s">
        <v>502</v>
      </c>
      <c r="E67" s="389"/>
      <c r="F67" s="389"/>
      <c r="G67" s="389"/>
      <c r="H67" s="389"/>
      <c r="I67" s="389"/>
      <c r="J67" s="389"/>
      <c r="K67" s="268"/>
    </row>
    <row r="68" spans="2:11" ht="15" customHeight="1">
      <c r="B68" s="267"/>
      <c r="C68" s="272"/>
      <c r="D68" s="389" t="s">
        <v>503</v>
      </c>
      <c r="E68" s="389"/>
      <c r="F68" s="389"/>
      <c r="G68" s="389"/>
      <c r="H68" s="389"/>
      <c r="I68" s="389"/>
      <c r="J68" s="389"/>
      <c r="K68" s="268"/>
    </row>
    <row r="69" spans="2:11" ht="12.75" customHeight="1">
      <c r="B69" s="276"/>
      <c r="C69" s="277"/>
      <c r="D69" s="277"/>
      <c r="E69" s="277"/>
      <c r="F69" s="277"/>
      <c r="G69" s="277"/>
      <c r="H69" s="277"/>
      <c r="I69" s="277"/>
      <c r="J69" s="277"/>
      <c r="K69" s="278"/>
    </row>
    <row r="70" spans="2:11" ht="18.75" customHeight="1">
      <c r="B70" s="279"/>
      <c r="C70" s="279"/>
      <c r="D70" s="279"/>
      <c r="E70" s="279"/>
      <c r="F70" s="279"/>
      <c r="G70" s="279"/>
      <c r="H70" s="279"/>
      <c r="I70" s="279"/>
      <c r="J70" s="279"/>
      <c r="K70" s="280"/>
    </row>
    <row r="71" spans="2:11" ht="18.75" customHeight="1">
      <c r="B71" s="280"/>
      <c r="C71" s="280"/>
      <c r="D71" s="280"/>
      <c r="E71" s="280"/>
      <c r="F71" s="280"/>
      <c r="G71" s="280"/>
      <c r="H71" s="280"/>
      <c r="I71" s="280"/>
      <c r="J71" s="280"/>
      <c r="K71" s="280"/>
    </row>
    <row r="72" spans="2:11" ht="7.5" customHeight="1">
      <c r="B72" s="281"/>
      <c r="C72" s="282"/>
      <c r="D72" s="282"/>
      <c r="E72" s="282"/>
      <c r="F72" s="282"/>
      <c r="G72" s="282"/>
      <c r="H72" s="282"/>
      <c r="I72" s="282"/>
      <c r="J72" s="282"/>
      <c r="K72" s="283"/>
    </row>
    <row r="73" spans="2:11" ht="45" customHeight="1">
      <c r="B73" s="284"/>
      <c r="C73" s="391" t="s">
        <v>86</v>
      </c>
      <c r="D73" s="391"/>
      <c r="E73" s="391"/>
      <c r="F73" s="391"/>
      <c r="G73" s="391"/>
      <c r="H73" s="391"/>
      <c r="I73" s="391"/>
      <c r="J73" s="391"/>
      <c r="K73" s="285"/>
    </row>
    <row r="74" spans="2:11" ht="17.25" customHeight="1">
      <c r="B74" s="284"/>
      <c r="C74" s="286" t="s">
        <v>504</v>
      </c>
      <c r="D74" s="286"/>
      <c r="E74" s="286"/>
      <c r="F74" s="286" t="s">
        <v>505</v>
      </c>
      <c r="G74" s="287"/>
      <c r="H74" s="286" t="s">
        <v>117</v>
      </c>
      <c r="I74" s="286" t="s">
        <v>57</v>
      </c>
      <c r="J74" s="286" t="s">
        <v>506</v>
      </c>
      <c r="K74" s="285"/>
    </row>
    <row r="75" spans="2:11" ht="17.25" customHeight="1">
      <c r="B75" s="284"/>
      <c r="C75" s="288" t="s">
        <v>507</v>
      </c>
      <c r="D75" s="288"/>
      <c r="E75" s="288"/>
      <c r="F75" s="289" t="s">
        <v>508</v>
      </c>
      <c r="G75" s="290"/>
      <c r="H75" s="288"/>
      <c r="I75" s="288"/>
      <c r="J75" s="288" t="s">
        <v>509</v>
      </c>
      <c r="K75" s="285"/>
    </row>
    <row r="76" spans="2:11" ht="5.25" customHeight="1">
      <c r="B76" s="284"/>
      <c r="C76" s="291"/>
      <c r="D76" s="291"/>
      <c r="E76" s="291"/>
      <c r="F76" s="291"/>
      <c r="G76" s="292"/>
      <c r="H76" s="291"/>
      <c r="I76" s="291"/>
      <c r="J76" s="291"/>
      <c r="K76" s="285"/>
    </row>
    <row r="77" spans="2:11" ht="15" customHeight="1">
      <c r="B77" s="284"/>
      <c r="C77" s="274" t="s">
        <v>53</v>
      </c>
      <c r="D77" s="291"/>
      <c r="E77" s="291"/>
      <c r="F77" s="293" t="s">
        <v>510</v>
      </c>
      <c r="G77" s="292"/>
      <c r="H77" s="274" t="s">
        <v>511</v>
      </c>
      <c r="I77" s="274" t="s">
        <v>512</v>
      </c>
      <c r="J77" s="274">
        <v>20</v>
      </c>
      <c r="K77" s="285"/>
    </row>
    <row r="78" spans="2:11" ht="15" customHeight="1">
      <c r="B78" s="284"/>
      <c r="C78" s="274" t="s">
        <v>513</v>
      </c>
      <c r="D78" s="274"/>
      <c r="E78" s="274"/>
      <c r="F78" s="293" t="s">
        <v>510</v>
      </c>
      <c r="G78" s="292"/>
      <c r="H78" s="274" t="s">
        <v>514</v>
      </c>
      <c r="I78" s="274" t="s">
        <v>512</v>
      </c>
      <c r="J78" s="274">
        <v>120</v>
      </c>
      <c r="K78" s="285"/>
    </row>
    <row r="79" spans="2:11" ht="15" customHeight="1">
      <c r="B79" s="294"/>
      <c r="C79" s="274" t="s">
        <v>515</v>
      </c>
      <c r="D79" s="274"/>
      <c r="E79" s="274"/>
      <c r="F79" s="293" t="s">
        <v>516</v>
      </c>
      <c r="G79" s="292"/>
      <c r="H79" s="274" t="s">
        <v>517</v>
      </c>
      <c r="I79" s="274" t="s">
        <v>512</v>
      </c>
      <c r="J79" s="274">
        <v>50</v>
      </c>
      <c r="K79" s="285"/>
    </row>
    <row r="80" spans="2:11" ht="15" customHeight="1">
      <c r="B80" s="294"/>
      <c r="C80" s="274" t="s">
        <v>518</v>
      </c>
      <c r="D80" s="274"/>
      <c r="E80" s="274"/>
      <c r="F80" s="293" t="s">
        <v>510</v>
      </c>
      <c r="G80" s="292"/>
      <c r="H80" s="274" t="s">
        <v>519</v>
      </c>
      <c r="I80" s="274" t="s">
        <v>520</v>
      </c>
      <c r="J80" s="274"/>
      <c r="K80" s="285"/>
    </row>
    <row r="81" spans="2:11" ht="15" customHeight="1">
      <c r="B81" s="294"/>
      <c r="C81" s="295" t="s">
        <v>521</v>
      </c>
      <c r="D81" s="295"/>
      <c r="E81" s="295"/>
      <c r="F81" s="296" t="s">
        <v>516</v>
      </c>
      <c r="G81" s="295"/>
      <c r="H81" s="295" t="s">
        <v>522</v>
      </c>
      <c r="I81" s="295" t="s">
        <v>512</v>
      </c>
      <c r="J81" s="295">
        <v>15</v>
      </c>
      <c r="K81" s="285"/>
    </row>
    <row r="82" spans="2:11" ht="15" customHeight="1">
      <c r="B82" s="294"/>
      <c r="C82" s="295" t="s">
        <v>523</v>
      </c>
      <c r="D82" s="295"/>
      <c r="E82" s="295"/>
      <c r="F82" s="296" t="s">
        <v>516</v>
      </c>
      <c r="G82" s="295"/>
      <c r="H82" s="295" t="s">
        <v>524</v>
      </c>
      <c r="I82" s="295" t="s">
        <v>512</v>
      </c>
      <c r="J82" s="295">
        <v>15</v>
      </c>
      <c r="K82" s="285"/>
    </row>
    <row r="83" spans="2:11" ht="15" customHeight="1">
      <c r="B83" s="294"/>
      <c r="C83" s="295" t="s">
        <v>525</v>
      </c>
      <c r="D83" s="295"/>
      <c r="E83" s="295"/>
      <c r="F83" s="296" t="s">
        <v>516</v>
      </c>
      <c r="G83" s="295"/>
      <c r="H83" s="295" t="s">
        <v>526</v>
      </c>
      <c r="I83" s="295" t="s">
        <v>512</v>
      </c>
      <c r="J83" s="295">
        <v>20</v>
      </c>
      <c r="K83" s="285"/>
    </row>
    <row r="84" spans="2:11" ht="15" customHeight="1">
      <c r="B84" s="294"/>
      <c r="C84" s="295" t="s">
        <v>527</v>
      </c>
      <c r="D84" s="295"/>
      <c r="E84" s="295"/>
      <c r="F84" s="296" t="s">
        <v>516</v>
      </c>
      <c r="G84" s="295"/>
      <c r="H84" s="295" t="s">
        <v>528</v>
      </c>
      <c r="I84" s="295" t="s">
        <v>512</v>
      </c>
      <c r="J84" s="295">
        <v>20</v>
      </c>
      <c r="K84" s="285"/>
    </row>
    <row r="85" spans="2:11" ht="15" customHeight="1">
      <c r="B85" s="294"/>
      <c r="C85" s="274" t="s">
        <v>529</v>
      </c>
      <c r="D85" s="274"/>
      <c r="E85" s="274"/>
      <c r="F85" s="293" t="s">
        <v>516</v>
      </c>
      <c r="G85" s="292"/>
      <c r="H85" s="274" t="s">
        <v>530</v>
      </c>
      <c r="I85" s="274" t="s">
        <v>512</v>
      </c>
      <c r="J85" s="274">
        <v>50</v>
      </c>
      <c r="K85" s="285"/>
    </row>
    <row r="86" spans="2:11" ht="15" customHeight="1">
      <c r="B86" s="294"/>
      <c r="C86" s="274" t="s">
        <v>531</v>
      </c>
      <c r="D86" s="274"/>
      <c r="E86" s="274"/>
      <c r="F86" s="293" t="s">
        <v>516</v>
      </c>
      <c r="G86" s="292"/>
      <c r="H86" s="274" t="s">
        <v>532</v>
      </c>
      <c r="I86" s="274" t="s">
        <v>512</v>
      </c>
      <c r="J86" s="274">
        <v>20</v>
      </c>
      <c r="K86" s="285"/>
    </row>
    <row r="87" spans="2:11" ht="15" customHeight="1">
      <c r="B87" s="294"/>
      <c r="C87" s="274" t="s">
        <v>533</v>
      </c>
      <c r="D87" s="274"/>
      <c r="E87" s="274"/>
      <c r="F87" s="293" t="s">
        <v>516</v>
      </c>
      <c r="G87" s="292"/>
      <c r="H87" s="274" t="s">
        <v>534</v>
      </c>
      <c r="I87" s="274" t="s">
        <v>512</v>
      </c>
      <c r="J87" s="274">
        <v>20</v>
      </c>
      <c r="K87" s="285"/>
    </row>
    <row r="88" spans="2:11" ht="15" customHeight="1">
      <c r="B88" s="294"/>
      <c r="C88" s="274" t="s">
        <v>535</v>
      </c>
      <c r="D88" s="274"/>
      <c r="E88" s="274"/>
      <c r="F88" s="293" t="s">
        <v>516</v>
      </c>
      <c r="G88" s="292"/>
      <c r="H88" s="274" t="s">
        <v>536</v>
      </c>
      <c r="I88" s="274" t="s">
        <v>512</v>
      </c>
      <c r="J88" s="274">
        <v>50</v>
      </c>
      <c r="K88" s="285"/>
    </row>
    <row r="89" spans="2:11" ht="15" customHeight="1">
      <c r="B89" s="294"/>
      <c r="C89" s="274" t="s">
        <v>537</v>
      </c>
      <c r="D89" s="274"/>
      <c r="E89" s="274"/>
      <c r="F89" s="293" t="s">
        <v>516</v>
      </c>
      <c r="G89" s="292"/>
      <c r="H89" s="274" t="s">
        <v>537</v>
      </c>
      <c r="I89" s="274" t="s">
        <v>512</v>
      </c>
      <c r="J89" s="274">
        <v>50</v>
      </c>
      <c r="K89" s="285"/>
    </row>
    <row r="90" spans="2:11" ht="15" customHeight="1">
      <c r="B90" s="294"/>
      <c r="C90" s="274" t="s">
        <v>122</v>
      </c>
      <c r="D90" s="274"/>
      <c r="E90" s="274"/>
      <c r="F90" s="293" t="s">
        <v>516</v>
      </c>
      <c r="G90" s="292"/>
      <c r="H90" s="274" t="s">
        <v>538</v>
      </c>
      <c r="I90" s="274" t="s">
        <v>512</v>
      </c>
      <c r="J90" s="274">
        <v>255</v>
      </c>
      <c r="K90" s="285"/>
    </row>
    <row r="91" spans="2:11" ht="15" customHeight="1">
      <c r="B91" s="294"/>
      <c r="C91" s="274" t="s">
        <v>539</v>
      </c>
      <c r="D91" s="274"/>
      <c r="E91" s="274"/>
      <c r="F91" s="293" t="s">
        <v>510</v>
      </c>
      <c r="G91" s="292"/>
      <c r="H91" s="274" t="s">
        <v>540</v>
      </c>
      <c r="I91" s="274" t="s">
        <v>541</v>
      </c>
      <c r="J91" s="274"/>
      <c r="K91" s="285"/>
    </row>
    <row r="92" spans="2:11" ht="15" customHeight="1">
      <c r="B92" s="294"/>
      <c r="C92" s="274" t="s">
        <v>542</v>
      </c>
      <c r="D92" s="274"/>
      <c r="E92" s="274"/>
      <c r="F92" s="293" t="s">
        <v>510</v>
      </c>
      <c r="G92" s="292"/>
      <c r="H92" s="274" t="s">
        <v>543</v>
      </c>
      <c r="I92" s="274" t="s">
        <v>544</v>
      </c>
      <c r="J92" s="274"/>
      <c r="K92" s="285"/>
    </row>
    <row r="93" spans="2:11" ht="15" customHeight="1">
      <c r="B93" s="294"/>
      <c r="C93" s="274" t="s">
        <v>545</v>
      </c>
      <c r="D93" s="274"/>
      <c r="E93" s="274"/>
      <c r="F93" s="293" t="s">
        <v>510</v>
      </c>
      <c r="G93" s="292"/>
      <c r="H93" s="274" t="s">
        <v>545</v>
      </c>
      <c r="I93" s="274" t="s">
        <v>544</v>
      </c>
      <c r="J93" s="274"/>
      <c r="K93" s="285"/>
    </row>
    <row r="94" spans="2:11" ht="15" customHeight="1">
      <c r="B94" s="294"/>
      <c r="C94" s="274" t="s">
        <v>38</v>
      </c>
      <c r="D94" s="274"/>
      <c r="E94" s="274"/>
      <c r="F94" s="293" t="s">
        <v>510</v>
      </c>
      <c r="G94" s="292"/>
      <c r="H94" s="274" t="s">
        <v>546</v>
      </c>
      <c r="I94" s="274" t="s">
        <v>544</v>
      </c>
      <c r="J94" s="274"/>
      <c r="K94" s="285"/>
    </row>
    <row r="95" spans="2:11" ht="15" customHeight="1">
      <c r="B95" s="294"/>
      <c r="C95" s="274" t="s">
        <v>48</v>
      </c>
      <c r="D95" s="274"/>
      <c r="E95" s="274"/>
      <c r="F95" s="293" t="s">
        <v>510</v>
      </c>
      <c r="G95" s="292"/>
      <c r="H95" s="274" t="s">
        <v>547</v>
      </c>
      <c r="I95" s="274" t="s">
        <v>544</v>
      </c>
      <c r="J95" s="274"/>
      <c r="K95" s="285"/>
    </row>
    <row r="96" spans="2:11" ht="15" customHeight="1">
      <c r="B96" s="297"/>
      <c r="C96" s="298"/>
      <c r="D96" s="298"/>
      <c r="E96" s="298"/>
      <c r="F96" s="298"/>
      <c r="G96" s="298"/>
      <c r="H96" s="298"/>
      <c r="I96" s="298"/>
      <c r="J96" s="298"/>
      <c r="K96" s="299"/>
    </row>
    <row r="97" spans="2:11" ht="18.75" customHeight="1">
      <c r="B97" s="300"/>
      <c r="C97" s="301"/>
      <c r="D97" s="301"/>
      <c r="E97" s="301"/>
      <c r="F97" s="301"/>
      <c r="G97" s="301"/>
      <c r="H97" s="301"/>
      <c r="I97" s="301"/>
      <c r="J97" s="301"/>
      <c r="K97" s="300"/>
    </row>
    <row r="98" spans="2:11" ht="18.75" customHeight="1">
      <c r="B98" s="280"/>
      <c r="C98" s="280"/>
      <c r="D98" s="280"/>
      <c r="E98" s="280"/>
      <c r="F98" s="280"/>
      <c r="G98" s="280"/>
      <c r="H98" s="280"/>
      <c r="I98" s="280"/>
      <c r="J98" s="280"/>
      <c r="K98" s="280"/>
    </row>
    <row r="99" spans="2:11" ht="7.5" customHeight="1">
      <c r="B99" s="281"/>
      <c r="C99" s="282"/>
      <c r="D99" s="282"/>
      <c r="E99" s="282"/>
      <c r="F99" s="282"/>
      <c r="G99" s="282"/>
      <c r="H99" s="282"/>
      <c r="I99" s="282"/>
      <c r="J99" s="282"/>
      <c r="K99" s="283"/>
    </row>
    <row r="100" spans="2:11" ht="45" customHeight="1">
      <c r="B100" s="284"/>
      <c r="C100" s="391" t="s">
        <v>548</v>
      </c>
      <c r="D100" s="391"/>
      <c r="E100" s="391"/>
      <c r="F100" s="391"/>
      <c r="G100" s="391"/>
      <c r="H100" s="391"/>
      <c r="I100" s="391"/>
      <c r="J100" s="391"/>
      <c r="K100" s="285"/>
    </row>
    <row r="101" spans="2:11" ht="17.25" customHeight="1">
      <c r="B101" s="284"/>
      <c r="C101" s="286" t="s">
        <v>504</v>
      </c>
      <c r="D101" s="286"/>
      <c r="E101" s="286"/>
      <c r="F101" s="286" t="s">
        <v>505</v>
      </c>
      <c r="G101" s="287"/>
      <c r="H101" s="286" t="s">
        <v>117</v>
      </c>
      <c r="I101" s="286" t="s">
        <v>57</v>
      </c>
      <c r="J101" s="286" t="s">
        <v>506</v>
      </c>
      <c r="K101" s="285"/>
    </row>
    <row r="102" spans="2:11" ht="17.25" customHeight="1">
      <c r="B102" s="284"/>
      <c r="C102" s="288" t="s">
        <v>507</v>
      </c>
      <c r="D102" s="288"/>
      <c r="E102" s="288"/>
      <c r="F102" s="289" t="s">
        <v>508</v>
      </c>
      <c r="G102" s="290"/>
      <c r="H102" s="288"/>
      <c r="I102" s="288"/>
      <c r="J102" s="288" t="s">
        <v>509</v>
      </c>
      <c r="K102" s="285"/>
    </row>
    <row r="103" spans="2:11" ht="5.25" customHeight="1">
      <c r="B103" s="284"/>
      <c r="C103" s="286"/>
      <c r="D103" s="286"/>
      <c r="E103" s="286"/>
      <c r="F103" s="286"/>
      <c r="G103" s="302"/>
      <c r="H103" s="286"/>
      <c r="I103" s="286"/>
      <c r="J103" s="286"/>
      <c r="K103" s="285"/>
    </row>
    <row r="104" spans="2:11" ht="15" customHeight="1">
      <c r="B104" s="284"/>
      <c r="C104" s="274" t="s">
        <v>53</v>
      </c>
      <c r="D104" s="291"/>
      <c r="E104" s="291"/>
      <c r="F104" s="293" t="s">
        <v>510</v>
      </c>
      <c r="G104" s="302"/>
      <c r="H104" s="274" t="s">
        <v>549</v>
      </c>
      <c r="I104" s="274" t="s">
        <v>512</v>
      </c>
      <c r="J104" s="274">
        <v>20</v>
      </c>
      <c r="K104" s="285"/>
    </row>
    <row r="105" spans="2:11" ht="15" customHeight="1">
      <c r="B105" s="284"/>
      <c r="C105" s="274" t="s">
        <v>513</v>
      </c>
      <c r="D105" s="274"/>
      <c r="E105" s="274"/>
      <c r="F105" s="293" t="s">
        <v>510</v>
      </c>
      <c r="G105" s="274"/>
      <c r="H105" s="274" t="s">
        <v>549</v>
      </c>
      <c r="I105" s="274" t="s">
        <v>512</v>
      </c>
      <c r="J105" s="274">
        <v>120</v>
      </c>
      <c r="K105" s="285"/>
    </row>
    <row r="106" spans="2:11" ht="15" customHeight="1">
      <c r="B106" s="294"/>
      <c r="C106" s="274" t="s">
        <v>515</v>
      </c>
      <c r="D106" s="274"/>
      <c r="E106" s="274"/>
      <c r="F106" s="293" t="s">
        <v>516</v>
      </c>
      <c r="G106" s="274"/>
      <c r="H106" s="274" t="s">
        <v>549</v>
      </c>
      <c r="I106" s="274" t="s">
        <v>512</v>
      </c>
      <c r="J106" s="274">
        <v>50</v>
      </c>
      <c r="K106" s="285"/>
    </row>
    <row r="107" spans="2:11" ht="15" customHeight="1">
      <c r="B107" s="294"/>
      <c r="C107" s="274" t="s">
        <v>518</v>
      </c>
      <c r="D107" s="274"/>
      <c r="E107" s="274"/>
      <c r="F107" s="293" t="s">
        <v>510</v>
      </c>
      <c r="G107" s="274"/>
      <c r="H107" s="274" t="s">
        <v>549</v>
      </c>
      <c r="I107" s="274" t="s">
        <v>520</v>
      </c>
      <c r="J107" s="274"/>
      <c r="K107" s="285"/>
    </row>
    <row r="108" spans="2:11" ht="15" customHeight="1">
      <c r="B108" s="294"/>
      <c r="C108" s="274" t="s">
        <v>529</v>
      </c>
      <c r="D108" s="274"/>
      <c r="E108" s="274"/>
      <c r="F108" s="293" t="s">
        <v>516</v>
      </c>
      <c r="G108" s="274"/>
      <c r="H108" s="274" t="s">
        <v>549</v>
      </c>
      <c r="I108" s="274" t="s">
        <v>512</v>
      </c>
      <c r="J108" s="274">
        <v>50</v>
      </c>
      <c r="K108" s="285"/>
    </row>
    <row r="109" spans="2:11" ht="15" customHeight="1">
      <c r="B109" s="294"/>
      <c r="C109" s="274" t="s">
        <v>537</v>
      </c>
      <c r="D109" s="274"/>
      <c r="E109" s="274"/>
      <c r="F109" s="293" t="s">
        <v>516</v>
      </c>
      <c r="G109" s="274"/>
      <c r="H109" s="274" t="s">
        <v>549</v>
      </c>
      <c r="I109" s="274" t="s">
        <v>512</v>
      </c>
      <c r="J109" s="274">
        <v>50</v>
      </c>
      <c r="K109" s="285"/>
    </row>
    <row r="110" spans="2:11" ht="15" customHeight="1">
      <c r="B110" s="294"/>
      <c r="C110" s="274" t="s">
        <v>535</v>
      </c>
      <c r="D110" s="274"/>
      <c r="E110" s="274"/>
      <c r="F110" s="293" t="s">
        <v>516</v>
      </c>
      <c r="G110" s="274"/>
      <c r="H110" s="274" t="s">
        <v>549</v>
      </c>
      <c r="I110" s="274" t="s">
        <v>512</v>
      </c>
      <c r="J110" s="274">
        <v>50</v>
      </c>
      <c r="K110" s="285"/>
    </row>
    <row r="111" spans="2:11" ht="15" customHeight="1">
      <c r="B111" s="294"/>
      <c r="C111" s="274" t="s">
        <v>53</v>
      </c>
      <c r="D111" s="274"/>
      <c r="E111" s="274"/>
      <c r="F111" s="293" t="s">
        <v>510</v>
      </c>
      <c r="G111" s="274"/>
      <c r="H111" s="274" t="s">
        <v>550</v>
      </c>
      <c r="I111" s="274" t="s">
        <v>512</v>
      </c>
      <c r="J111" s="274">
        <v>20</v>
      </c>
      <c r="K111" s="285"/>
    </row>
    <row r="112" spans="2:11" ht="15" customHeight="1">
      <c r="B112" s="294"/>
      <c r="C112" s="274" t="s">
        <v>551</v>
      </c>
      <c r="D112" s="274"/>
      <c r="E112" s="274"/>
      <c r="F112" s="293" t="s">
        <v>510</v>
      </c>
      <c r="G112" s="274"/>
      <c r="H112" s="274" t="s">
        <v>552</v>
      </c>
      <c r="I112" s="274" t="s">
        <v>512</v>
      </c>
      <c r="J112" s="274">
        <v>120</v>
      </c>
      <c r="K112" s="285"/>
    </row>
    <row r="113" spans="2:11" ht="15" customHeight="1">
      <c r="B113" s="294"/>
      <c r="C113" s="274" t="s">
        <v>38</v>
      </c>
      <c r="D113" s="274"/>
      <c r="E113" s="274"/>
      <c r="F113" s="293" t="s">
        <v>510</v>
      </c>
      <c r="G113" s="274"/>
      <c r="H113" s="274" t="s">
        <v>553</v>
      </c>
      <c r="I113" s="274" t="s">
        <v>544</v>
      </c>
      <c r="J113" s="274"/>
      <c r="K113" s="285"/>
    </row>
    <row r="114" spans="2:11" ht="15" customHeight="1">
      <c r="B114" s="294"/>
      <c r="C114" s="274" t="s">
        <v>48</v>
      </c>
      <c r="D114" s="274"/>
      <c r="E114" s="274"/>
      <c r="F114" s="293" t="s">
        <v>510</v>
      </c>
      <c r="G114" s="274"/>
      <c r="H114" s="274" t="s">
        <v>554</v>
      </c>
      <c r="I114" s="274" t="s">
        <v>544</v>
      </c>
      <c r="J114" s="274"/>
      <c r="K114" s="285"/>
    </row>
    <row r="115" spans="2:11" ht="15" customHeight="1">
      <c r="B115" s="294"/>
      <c r="C115" s="274" t="s">
        <v>57</v>
      </c>
      <c r="D115" s="274"/>
      <c r="E115" s="274"/>
      <c r="F115" s="293" t="s">
        <v>510</v>
      </c>
      <c r="G115" s="274"/>
      <c r="H115" s="274" t="s">
        <v>555</v>
      </c>
      <c r="I115" s="274" t="s">
        <v>556</v>
      </c>
      <c r="J115" s="274"/>
      <c r="K115" s="285"/>
    </row>
    <row r="116" spans="2:11" ht="15" customHeight="1">
      <c r="B116" s="297"/>
      <c r="C116" s="303"/>
      <c r="D116" s="303"/>
      <c r="E116" s="303"/>
      <c r="F116" s="303"/>
      <c r="G116" s="303"/>
      <c r="H116" s="303"/>
      <c r="I116" s="303"/>
      <c r="J116" s="303"/>
      <c r="K116" s="299"/>
    </row>
    <row r="117" spans="2:11" ht="18.75" customHeight="1">
      <c r="B117" s="304"/>
      <c r="C117" s="270"/>
      <c r="D117" s="270"/>
      <c r="E117" s="270"/>
      <c r="F117" s="305"/>
      <c r="G117" s="270"/>
      <c r="H117" s="270"/>
      <c r="I117" s="270"/>
      <c r="J117" s="270"/>
      <c r="K117" s="304"/>
    </row>
    <row r="118" spans="2:11" ht="18.75" customHeight="1">
      <c r="B118" s="280"/>
      <c r="C118" s="280"/>
      <c r="D118" s="280"/>
      <c r="E118" s="280"/>
      <c r="F118" s="280"/>
      <c r="G118" s="280"/>
      <c r="H118" s="280"/>
      <c r="I118" s="280"/>
      <c r="J118" s="280"/>
      <c r="K118" s="280"/>
    </row>
    <row r="119" spans="2:11" ht="7.5" customHeight="1">
      <c r="B119" s="306"/>
      <c r="C119" s="307"/>
      <c r="D119" s="307"/>
      <c r="E119" s="307"/>
      <c r="F119" s="307"/>
      <c r="G119" s="307"/>
      <c r="H119" s="307"/>
      <c r="I119" s="307"/>
      <c r="J119" s="307"/>
      <c r="K119" s="308"/>
    </row>
    <row r="120" spans="2:11" ht="45" customHeight="1">
      <c r="B120" s="309"/>
      <c r="C120" s="386" t="s">
        <v>557</v>
      </c>
      <c r="D120" s="386"/>
      <c r="E120" s="386"/>
      <c r="F120" s="386"/>
      <c r="G120" s="386"/>
      <c r="H120" s="386"/>
      <c r="I120" s="386"/>
      <c r="J120" s="386"/>
      <c r="K120" s="310"/>
    </row>
    <row r="121" spans="2:11" ht="17.25" customHeight="1">
      <c r="B121" s="311"/>
      <c r="C121" s="286" t="s">
        <v>504</v>
      </c>
      <c r="D121" s="286"/>
      <c r="E121" s="286"/>
      <c r="F121" s="286" t="s">
        <v>505</v>
      </c>
      <c r="G121" s="287"/>
      <c r="H121" s="286" t="s">
        <v>117</v>
      </c>
      <c r="I121" s="286" t="s">
        <v>57</v>
      </c>
      <c r="J121" s="286" t="s">
        <v>506</v>
      </c>
      <c r="K121" s="312"/>
    </row>
    <row r="122" spans="2:11" ht="17.25" customHeight="1">
      <c r="B122" s="311"/>
      <c r="C122" s="288" t="s">
        <v>507</v>
      </c>
      <c r="D122" s="288"/>
      <c r="E122" s="288"/>
      <c r="F122" s="289" t="s">
        <v>508</v>
      </c>
      <c r="G122" s="290"/>
      <c r="H122" s="288"/>
      <c r="I122" s="288"/>
      <c r="J122" s="288" t="s">
        <v>509</v>
      </c>
      <c r="K122" s="312"/>
    </row>
    <row r="123" spans="2:11" ht="5.25" customHeight="1">
      <c r="B123" s="313"/>
      <c r="C123" s="291"/>
      <c r="D123" s="291"/>
      <c r="E123" s="291"/>
      <c r="F123" s="291"/>
      <c r="G123" s="274"/>
      <c r="H123" s="291"/>
      <c r="I123" s="291"/>
      <c r="J123" s="291"/>
      <c r="K123" s="314"/>
    </row>
    <row r="124" spans="2:11" ht="15" customHeight="1">
      <c r="B124" s="313"/>
      <c r="C124" s="274" t="s">
        <v>513</v>
      </c>
      <c r="D124" s="291"/>
      <c r="E124" s="291"/>
      <c r="F124" s="293" t="s">
        <v>510</v>
      </c>
      <c r="G124" s="274"/>
      <c r="H124" s="274" t="s">
        <v>549</v>
      </c>
      <c r="I124" s="274" t="s">
        <v>512</v>
      </c>
      <c r="J124" s="274">
        <v>120</v>
      </c>
      <c r="K124" s="315"/>
    </row>
    <row r="125" spans="2:11" ht="15" customHeight="1">
      <c r="B125" s="313"/>
      <c r="C125" s="274" t="s">
        <v>558</v>
      </c>
      <c r="D125" s="274"/>
      <c r="E125" s="274"/>
      <c r="F125" s="293" t="s">
        <v>510</v>
      </c>
      <c r="G125" s="274"/>
      <c r="H125" s="274" t="s">
        <v>559</v>
      </c>
      <c r="I125" s="274" t="s">
        <v>512</v>
      </c>
      <c r="J125" s="274" t="s">
        <v>560</v>
      </c>
      <c r="K125" s="315"/>
    </row>
    <row r="126" spans="2:11" ht="15" customHeight="1">
      <c r="B126" s="313"/>
      <c r="C126" s="274" t="s">
        <v>459</v>
      </c>
      <c r="D126" s="274"/>
      <c r="E126" s="274"/>
      <c r="F126" s="293" t="s">
        <v>510</v>
      </c>
      <c r="G126" s="274"/>
      <c r="H126" s="274" t="s">
        <v>561</v>
      </c>
      <c r="I126" s="274" t="s">
        <v>512</v>
      </c>
      <c r="J126" s="274" t="s">
        <v>560</v>
      </c>
      <c r="K126" s="315"/>
    </row>
    <row r="127" spans="2:11" ht="15" customHeight="1">
      <c r="B127" s="313"/>
      <c r="C127" s="274" t="s">
        <v>521</v>
      </c>
      <c r="D127" s="274"/>
      <c r="E127" s="274"/>
      <c r="F127" s="293" t="s">
        <v>516</v>
      </c>
      <c r="G127" s="274"/>
      <c r="H127" s="274" t="s">
        <v>522</v>
      </c>
      <c r="I127" s="274" t="s">
        <v>512</v>
      </c>
      <c r="J127" s="274">
        <v>15</v>
      </c>
      <c r="K127" s="315"/>
    </row>
    <row r="128" spans="2:11" ht="15" customHeight="1">
      <c r="B128" s="313"/>
      <c r="C128" s="295" t="s">
        <v>523</v>
      </c>
      <c r="D128" s="295"/>
      <c r="E128" s="295"/>
      <c r="F128" s="296" t="s">
        <v>516</v>
      </c>
      <c r="G128" s="295"/>
      <c r="H128" s="295" t="s">
        <v>524</v>
      </c>
      <c r="I128" s="295" t="s">
        <v>512</v>
      </c>
      <c r="J128" s="295">
        <v>15</v>
      </c>
      <c r="K128" s="315"/>
    </row>
    <row r="129" spans="2:11" ht="15" customHeight="1">
      <c r="B129" s="313"/>
      <c r="C129" s="295" t="s">
        <v>525</v>
      </c>
      <c r="D129" s="295"/>
      <c r="E129" s="295"/>
      <c r="F129" s="296" t="s">
        <v>516</v>
      </c>
      <c r="G129" s="295"/>
      <c r="H129" s="295" t="s">
        <v>526</v>
      </c>
      <c r="I129" s="295" t="s">
        <v>512</v>
      </c>
      <c r="J129" s="295">
        <v>20</v>
      </c>
      <c r="K129" s="315"/>
    </row>
    <row r="130" spans="2:11" ht="15" customHeight="1">
      <c r="B130" s="313"/>
      <c r="C130" s="295" t="s">
        <v>527</v>
      </c>
      <c r="D130" s="295"/>
      <c r="E130" s="295"/>
      <c r="F130" s="296" t="s">
        <v>516</v>
      </c>
      <c r="G130" s="295"/>
      <c r="H130" s="295" t="s">
        <v>528</v>
      </c>
      <c r="I130" s="295" t="s">
        <v>512</v>
      </c>
      <c r="J130" s="295">
        <v>20</v>
      </c>
      <c r="K130" s="315"/>
    </row>
    <row r="131" spans="2:11" ht="15" customHeight="1">
      <c r="B131" s="313"/>
      <c r="C131" s="274" t="s">
        <v>515</v>
      </c>
      <c r="D131" s="274"/>
      <c r="E131" s="274"/>
      <c r="F131" s="293" t="s">
        <v>516</v>
      </c>
      <c r="G131" s="274"/>
      <c r="H131" s="274" t="s">
        <v>549</v>
      </c>
      <c r="I131" s="274" t="s">
        <v>512</v>
      </c>
      <c r="J131" s="274">
        <v>50</v>
      </c>
      <c r="K131" s="315"/>
    </row>
    <row r="132" spans="2:11" ht="15" customHeight="1">
      <c r="B132" s="313"/>
      <c r="C132" s="274" t="s">
        <v>529</v>
      </c>
      <c r="D132" s="274"/>
      <c r="E132" s="274"/>
      <c r="F132" s="293" t="s">
        <v>516</v>
      </c>
      <c r="G132" s="274"/>
      <c r="H132" s="274" t="s">
        <v>549</v>
      </c>
      <c r="I132" s="274" t="s">
        <v>512</v>
      </c>
      <c r="J132" s="274">
        <v>50</v>
      </c>
      <c r="K132" s="315"/>
    </row>
    <row r="133" spans="2:11" ht="15" customHeight="1">
      <c r="B133" s="313"/>
      <c r="C133" s="274" t="s">
        <v>535</v>
      </c>
      <c r="D133" s="274"/>
      <c r="E133" s="274"/>
      <c r="F133" s="293" t="s">
        <v>516</v>
      </c>
      <c r="G133" s="274"/>
      <c r="H133" s="274" t="s">
        <v>549</v>
      </c>
      <c r="I133" s="274" t="s">
        <v>512</v>
      </c>
      <c r="J133" s="274">
        <v>50</v>
      </c>
      <c r="K133" s="315"/>
    </row>
    <row r="134" spans="2:11" ht="15" customHeight="1">
      <c r="B134" s="313"/>
      <c r="C134" s="274" t="s">
        <v>537</v>
      </c>
      <c r="D134" s="274"/>
      <c r="E134" s="274"/>
      <c r="F134" s="293" t="s">
        <v>516</v>
      </c>
      <c r="G134" s="274"/>
      <c r="H134" s="274" t="s">
        <v>549</v>
      </c>
      <c r="I134" s="274" t="s">
        <v>512</v>
      </c>
      <c r="J134" s="274">
        <v>50</v>
      </c>
      <c r="K134" s="315"/>
    </row>
    <row r="135" spans="2:11" ht="15" customHeight="1">
      <c r="B135" s="313"/>
      <c r="C135" s="274" t="s">
        <v>122</v>
      </c>
      <c r="D135" s="274"/>
      <c r="E135" s="274"/>
      <c r="F135" s="293" t="s">
        <v>516</v>
      </c>
      <c r="G135" s="274"/>
      <c r="H135" s="274" t="s">
        <v>562</v>
      </c>
      <c r="I135" s="274" t="s">
        <v>512</v>
      </c>
      <c r="J135" s="274">
        <v>255</v>
      </c>
      <c r="K135" s="315"/>
    </row>
    <row r="136" spans="2:11" ht="15" customHeight="1">
      <c r="B136" s="313"/>
      <c r="C136" s="274" t="s">
        <v>539</v>
      </c>
      <c r="D136" s="274"/>
      <c r="E136" s="274"/>
      <c r="F136" s="293" t="s">
        <v>510</v>
      </c>
      <c r="G136" s="274"/>
      <c r="H136" s="274" t="s">
        <v>563</v>
      </c>
      <c r="I136" s="274" t="s">
        <v>541</v>
      </c>
      <c r="J136" s="274"/>
      <c r="K136" s="315"/>
    </row>
    <row r="137" spans="2:11" ht="15" customHeight="1">
      <c r="B137" s="313"/>
      <c r="C137" s="274" t="s">
        <v>542</v>
      </c>
      <c r="D137" s="274"/>
      <c r="E137" s="274"/>
      <c r="F137" s="293" t="s">
        <v>510</v>
      </c>
      <c r="G137" s="274"/>
      <c r="H137" s="274" t="s">
        <v>564</v>
      </c>
      <c r="I137" s="274" t="s">
        <v>544</v>
      </c>
      <c r="J137" s="274"/>
      <c r="K137" s="315"/>
    </row>
    <row r="138" spans="2:11" ht="15" customHeight="1">
      <c r="B138" s="313"/>
      <c r="C138" s="274" t="s">
        <v>545</v>
      </c>
      <c r="D138" s="274"/>
      <c r="E138" s="274"/>
      <c r="F138" s="293" t="s">
        <v>510</v>
      </c>
      <c r="G138" s="274"/>
      <c r="H138" s="274" t="s">
        <v>545</v>
      </c>
      <c r="I138" s="274" t="s">
        <v>544</v>
      </c>
      <c r="J138" s="274"/>
      <c r="K138" s="315"/>
    </row>
    <row r="139" spans="2:11" ht="15" customHeight="1">
      <c r="B139" s="313"/>
      <c r="C139" s="274" t="s">
        <v>38</v>
      </c>
      <c r="D139" s="274"/>
      <c r="E139" s="274"/>
      <c r="F139" s="293" t="s">
        <v>510</v>
      </c>
      <c r="G139" s="274"/>
      <c r="H139" s="274" t="s">
        <v>565</v>
      </c>
      <c r="I139" s="274" t="s">
        <v>544</v>
      </c>
      <c r="J139" s="274"/>
      <c r="K139" s="315"/>
    </row>
    <row r="140" spans="2:11" ht="15" customHeight="1">
      <c r="B140" s="313"/>
      <c r="C140" s="274" t="s">
        <v>566</v>
      </c>
      <c r="D140" s="274"/>
      <c r="E140" s="274"/>
      <c r="F140" s="293" t="s">
        <v>510</v>
      </c>
      <c r="G140" s="274"/>
      <c r="H140" s="274" t="s">
        <v>567</v>
      </c>
      <c r="I140" s="274" t="s">
        <v>544</v>
      </c>
      <c r="J140" s="274"/>
      <c r="K140" s="315"/>
    </row>
    <row r="141" spans="2:11" ht="15" customHeight="1">
      <c r="B141" s="316"/>
      <c r="C141" s="317"/>
      <c r="D141" s="317"/>
      <c r="E141" s="317"/>
      <c r="F141" s="317"/>
      <c r="G141" s="317"/>
      <c r="H141" s="317"/>
      <c r="I141" s="317"/>
      <c r="J141" s="317"/>
      <c r="K141" s="318"/>
    </row>
    <row r="142" spans="2:11" ht="18.75" customHeight="1">
      <c r="B142" s="270"/>
      <c r="C142" s="270"/>
      <c r="D142" s="270"/>
      <c r="E142" s="270"/>
      <c r="F142" s="305"/>
      <c r="G142" s="270"/>
      <c r="H142" s="270"/>
      <c r="I142" s="270"/>
      <c r="J142" s="270"/>
      <c r="K142" s="270"/>
    </row>
    <row r="143" spans="2:11" ht="18.75" customHeight="1">
      <c r="B143" s="280"/>
      <c r="C143" s="280"/>
      <c r="D143" s="280"/>
      <c r="E143" s="280"/>
      <c r="F143" s="280"/>
      <c r="G143" s="280"/>
      <c r="H143" s="280"/>
      <c r="I143" s="280"/>
      <c r="J143" s="280"/>
      <c r="K143" s="280"/>
    </row>
    <row r="144" spans="2:11" ht="7.5" customHeight="1">
      <c r="B144" s="281"/>
      <c r="C144" s="282"/>
      <c r="D144" s="282"/>
      <c r="E144" s="282"/>
      <c r="F144" s="282"/>
      <c r="G144" s="282"/>
      <c r="H144" s="282"/>
      <c r="I144" s="282"/>
      <c r="J144" s="282"/>
      <c r="K144" s="283"/>
    </row>
    <row r="145" spans="2:11" ht="45" customHeight="1">
      <c r="B145" s="284"/>
      <c r="C145" s="391" t="s">
        <v>568</v>
      </c>
      <c r="D145" s="391"/>
      <c r="E145" s="391"/>
      <c r="F145" s="391"/>
      <c r="G145" s="391"/>
      <c r="H145" s="391"/>
      <c r="I145" s="391"/>
      <c r="J145" s="391"/>
      <c r="K145" s="285"/>
    </row>
    <row r="146" spans="2:11" ht="17.25" customHeight="1">
      <c r="B146" s="284"/>
      <c r="C146" s="286" t="s">
        <v>504</v>
      </c>
      <c r="D146" s="286"/>
      <c r="E146" s="286"/>
      <c r="F146" s="286" t="s">
        <v>505</v>
      </c>
      <c r="G146" s="287"/>
      <c r="H146" s="286" t="s">
        <v>117</v>
      </c>
      <c r="I146" s="286" t="s">
        <v>57</v>
      </c>
      <c r="J146" s="286" t="s">
        <v>506</v>
      </c>
      <c r="K146" s="285"/>
    </row>
    <row r="147" spans="2:11" ht="17.25" customHeight="1">
      <c r="B147" s="284"/>
      <c r="C147" s="288" t="s">
        <v>507</v>
      </c>
      <c r="D147" s="288"/>
      <c r="E147" s="288"/>
      <c r="F147" s="289" t="s">
        <v>508</v>
      </c>
      <c r="G147" s="290"/>
      <c r="H147" s="288"/>
      <c r="I147" s="288"/>
      <c r="J147" s="288" t="s">
        <v>509</v>
      </c>
      <c r="K147" s="285"/>
    </row>
    <row r="148" spans="2:11" ht="5.25" customHeight="1">
      <c r="B148" s="294"/>
      <c r="C148" s="291"/>
      <c r="D148" s="291"/>
      <c r="E148" s="291"/>
      <c r="F148" s="291"/>
      <c r="G148" s="292"/>
      <c r="H148" s="291"/>
      <c r="I148" s="291"/>
      <c r="J148" s="291"/>
      <c r="K148" s="315"/>
    </row>
    <row r="149" spans="2:11" ht="15" customHeight="1">
      <c r="B149" s="294"/>
      <c r="C149" s="319" t="s">
        <v>513</v>
      </c>
      <c r="D149" s="274"/>
      <c r="E149" s="274"/>
      <c r="F149" s="320" t="s">
        <v>510</v>
      </c>
      <c r="G149" s="274"/>
      <c r="H149" s="319" t="s">
        <v>549</v>
      </c>
      <c r="I149" s="319" t="s">
        <v>512</v>
      </c>
      <c r="J149" s="319">
        <v>120</v>
      </c>
      <c r="K149" s="315"/>
    </row>
    <row r="150" spans="2:11" ht="15" customHeight="1">
      <c r="B150" s="294"/>
      <c r="C150" s="319" t="s">
        <v>558</v>
      </c>
      <c r="D150" s="274"/>
      <c r="E150" s="274"/>
      <c r="F150" s="320" t="s">
        <v>510</v>
      </c>
      <c r="G150" s="274"/>
      <c r="H150" s="319" t="s">
        <v>569</v>
      </c>
      <c r="I150" s="319" t="s">
        <v>512</v>
      </c>
      <c r="J150" s="319" t="s">
        <v>560</v>
      </c>
      <c r="K150" s="315"/>
    </row>
    <row r="151" spans="2:11" ht="15" customHeight="1">
      <c r="B151" s="294"/>
      <c r="C151" s="319" t="s">
        <v>459</v>
      </c>
      <c r="D151" s="274"/>
      <c r="E151" s="274"/>
      <c r="F151" s="320" t="s">
        <v>510</v>
      </c>
      <c r="G151" s="274"/>
      <c r="H151" s="319" t="s">
        <v>570</v>
      </c>
      <c r="I151" s="319" t="s">
        <v>512</v>
      </c>
      <c r="J151" s="319" t="s">
        <v>560</v>
      </c>
      <c r="K151" s="315"/>
    </row>
    <row r="152" spans="2:11" ht="15" customHeight="1">
      <c r="B152" s="294"/>
      <c r="C152" s="319" t="s">
        <v>515</v>
      </c>
      <c r="D152" s="274"/>
      <c r="E152" s="274"/>
      <c r="F152" s="320" t="s">
        <v>516</v>
      </c>
      <c r="G152" s="274"/>
      <c r="H152" s="319" t="s">
        <v>549</v>
      </c>
      <c r="I152" s="319" t="s">
        <v>512</v>
      </c>
      <c r="J152" s="319">
        <v>50</v>
      </c>
      <c r="K152" s="315"/>
    </row>
    <row r="153" spans="2:11" ht="15" customHeight="1">
      <c r="B153" s="294"/>
      <c r="C153" s="319" t="s">
        <v>518</v>
      </c>
      <c r="D153" s="274"/>
      <c r="E153" s="274"/>
      <c r="F153" s="320" t="s">
        <v>510</v>
      </c>
      <c r="G153" s="274"/>
      <c r="H153" s="319" t="s">
        <v>549</v>
      </c>
      <c r="I153" s="319" t="s">
        <v>520</v>
      </c>
      <c r="J153" s="319"/>
      <c r="K153" s="315"/>
    </row>
    <row r="154" spans="2:11" ht="15" customHeight="1">
      <c r="B154" s="294"/>
      <c r="C154" s="319" t="s">
        <v>529</v>
      </c>
      <c r="D154" s="274"/>
      <c r="E154" s="274"/>
      <c r="F154" s="320" t="s">
        <v>516</v>
      </c>
      <c r="G154" s="274"/>
      <c r="H154" s="319" t="s">
        <v>549</v>
      </c>
      <c r="I154" s="319" t="s">
        <v>512</v>
      </c>
      <c r="J154" s="319">
        <v>50</v>
      </c>
      <c r="K154" s="315"/>
    </row>
    <row r="155" spans="2:11" ht="15" customHeight="1">
      <c r="B155" s="294"/>
      <c r="C155" s="319" t="s">
        <v>537</v>
      </c>
      <c r="D155" s="274"/>
      <c r="E155" s="274"/>
      <c r="F155" s="320" t="s">
        <v>516</v>
      </c>
      <c r="G155" s="274"/>
      <c r="H155" s="319" t="s">
        <v>549</v>
      </c>
      <c r="I155" s="319" t="s">
        <v>512</v>
      </c>
      <c r="J155" s="319">
        <v>50</v>
      </c>
      <c r="K155" s="315"/>
    </row>
    <row r="156" spans="2:11" ht="15" customHeight="1">
      <c r="B156" s="294"/>
      <c r="C156" s="319" t="s">
        <v>535</v>
      </c>
      <c r="D156" s="274"/>
      <c r="E156" s="274"/>
      <c r="F156" s="320" t="s">
        <v>516</v>
      </c>
      <c r="G156" s="274"/>
      <c r="H156" s="319" t="s">
        <v>549</v>
      </c>
      <c r="I156" s="319" t="s">
        <v>512</v>
      </c>
      <c r="J156" s="319">
        <v>50</v>
      </c>
      <c r="K156" s="315"/>
    </row>
    <row r="157" spans="2:11" ht="15" customHeight="1">
      <c r="B157" s="294"/>
      <c r="C157" s="319" t="s">
        <v>102</v>
      </c>
      <c r="D157" s="274"/>
      <c r="E157" s="274"/>
      <c r="F157" s="320" t="s">
        <v>510</v>
      </c>
      <c r="G157" s="274"/>
      <c r="H157" s="319" t="s">
        <v>571</v>
      </c>
      <c r="I157" s="319" t="s">
        <v>512</v>
      </c>
      <c r="J157" s="319" t="s">
        <v>572</v>
      </c>
      <c r="K157" s="315"/>
    </row>
    <row r="158" spans="2:11" ht="15" customHeight="1">
      <c r="B158" s="294"/>
      <c r="C158" s="319" t="s">
        <v>573</v>
      </c>
      <c r="D158" s="274"/>
      <c r="E158" s="274"/>
      <c r="F158" s="320" t="s">
        <v>510</v>
      </c>
      <c r="G158" s="274"/>
      <c r="H158" s="319" t="s">
        <v>574</v>
      </c>
      <c r="I158" s="319" t="s">
        <v>544</v>
      </c>
      <c r="J158" s="319"/>
      <c r="K158" s="315"/>
    </row>
    <row r="159" spans="2:11" ht="15" customHeight="1">
      <c r="B159" s="321"/>
      <c r="C159" s="303"/>
      <c r="D159" s="303"/>
      <c r="E159" s="303"/>
      <c r="F159" s="303"/>
      <c r="G159" s="303"/>
      <c r="H159" s="303"/>
      <c r="I159" s="303"/>
      <c r="J159" s="303"/>
      <c r="K159" s="322"/>
    </row>
    <row r="160" spans="2:11" ht="18.75" customHeight="1">
      <c r="B160" s="270"/>
      <c r="C160" s="274"/>
      <c r="D160" s="274"/>
      <c r="E160" s="274"/>
      <c r="F160" s="293"/>
      <c r="G160" s="274"/>
      <c r="H160" s="274"/>
      <c r="I160" s="274"/>
      <c r="J160" s="274"/>
      <c r="K160" s="270"/>
    </row>
    <row r="161" spans="2:11" ht="18.75" customHeight="1">
      <c r="B161" s="280"/>
      <c r="C161" s="280"/>
      <c r="D161" s="280"/>
      <c r="E161" s="280"/>
      <c r="F161" s="280"/>
      <c r="G161" s="280"/>
      <c r="H161" s="280"/>
      <c r="I161" s="280"/>
      <c r="J161" s="280"/>
      <c r="K161" s="280"/>
    </row>
    <row r="162" spans="2:11" ht="7.5" customHeight="1">
      <c r="B162" s="262"/>
      <c r="C162" s="263"/>
      <c r="D162" s="263"/>
      <c r="E162" s="263"/>
      <c r="F162" s="263"/>
      <c r="G162" s="263"/>
      <c r="H162" s="263"/>
      <c r="I162" s="263"/>
      <c r="J162" s="263"/>
      <c r="K162" s="264"/>
    </row>
    <row r="163" spans="2:11" ht="45" customHeight="1">
      <c r="B163" s="265"/>
      <c r="C163" s="386" t="s">
        <v>78</v>
      </c>
      <c r="D163" s="386"/>
      <c r="E163" s="386"/>
      <c r="F163" s="386"/>
      <c r="G163" s="386"/>
      <c r="H163" s="386"/>
      <c r="I163" s="386"/>
      <c r="J163" s="386"/>
      <c r="K163" s="266"/>
    </row>
    <row r="164" spans="2:11" ht="17.25" customHeight="1">
      <c r="B164" s="265"/>
      <c r="C164" s="286" t="s">
        <v>504</v>
      </c>
      <c r="D164" s="286"/>
      <c r="E164" s="286"/>
      <c r="F164" s="286" t="s">
        <v>505</v>
      </c>
      <c r="G164" s="323"/>
      <c r="H164" s="324" t="s">
        <v>117</v>
      </c>
      <c r="I164" s="324" t="s">
        <v>57</v>
      </c>
      <c r="J164" s="286" t="s">
        <v>506</v>
      </c>
      <c r="K164" s="266"/>
    </row>
    <row r="165" spans="2:11" ht="17.25" customHeight="1">
      <c r="B165" s="267"/>
      <c r="C165" s="288" t="s">
        <v>507</v>
      </c>
      <c r="D165" s="288"/>
      <c r="E165" s="288"/>
      <c r="F165" s="289" t="s">
        <v>508</v>
      </c>
      <c r="G165" s="325"/>
      <c r="H165" s="326"/>
      <c r="I165" s="326"/>
      <c r="J165" s="288" t="s">
        <v>509</v>
      </c>
      <c r="K165" s="268"/>
    </row>
    <row r="166" spans="2:11" ht="5.25" customHeight="1">
      <c r="B166" s="294"/>
      <c r="C166" s="291"/>
      <c r="D166" s="291"/>
      <c r="E166" s="291"/>
      <c r="F166" s="291"/>
      <c r="G166" s="292"/>
      <c r="H166" s="291"/>
      <c r="I166" s="291"/>
      <c r="J166" s="291"/>
      <c r="K166" s="315"/>
    </row>
    <row r="167" spans="2:11" ht="15" customHeight="1">
      <c r="B167" s="294"/>
      <c r="C167" s="274" t="s">
        <v>513</v>
      </c>
      <c r="D167" s="274"/>
      <c r="E167" s="274"/>
      <c r="F167" s="293" t="s">
        <v>510</v>
      </c>
      <c r="G167" s="274"/>
      <c r="H167" s="274" t="s">
        <v>549</v>
      </c>
      <c r="I167" s="274" t="s">
        <v>512</v>
      </c>
      <c r="J167" s="274">
        <v>120</v>
      </c>
      <c r="K167" s="315"/>
    </row>
    <row r="168" spans="2:11" ht="15" customHeight="1">
      <c r="B168" s="294"/>
      <c r="C168" s="274" t="s">
        <v>558</v>
      </c>
      <c r="D168" s="274"/>
      <c r="E168" s="274"/>
      <c r="F168" s="293" t="s">
        <v>510</v>
      </c>
      <c r="G168" s="274"/>
      <c r="H168" s="274" t="s">
        <v>559</v>
      </c>
      <c r="I168" s="274" t="s">
        <v>512</v>
      </c>
      <c r="J168" s="274" t="s">
        <v>560</v>
      </c>
      <c r="K168" s="315"/>
    </row>
    <row r="169" spans="2:11" ht="15" customHeight="1">
      <c r="B169" s="294"/>
      <c r="C169" s="274" t="s">
        <v>459</v>
      </c>
      <c r="D169" s="274"/>
      <c r="E169" s="274"/>
      <c r="F169" s="293" t="s">
        <v>510</v>
      </c>
      <c r="G169" s="274"/>
      <c r="H169" s="274" t="s">
        <v>575</v>
      </c>
      <c r="I169" s="274" t="s">
        <v>512</v>
      </c>
      <c r="J169" s="274" t="s">
        <v>560</v>
      </c>
      <c r="K169" s="315"/>
    </row>
    <row r="170" spans="2:11" ht="15" customHeight="1">
      <c r="B170" s="294"/>
      <c r="C170" s="274" t="s">
        <v>515</v>
      </c>
      <c r="D170" s="274"/>
      <c r="E170" s="274"/>
      <c r="F170" s="293" t="s">
        <v>516</v>
      </c>
      <c r="G170" s="274"/>
      <c r="H170" s="274" t="s">
        <v>575</v>
      </c>
      <c r="I170" s="274" t="s">
        <v>512</v>
      </c>
      <c r="J170" s="274">
        <v>50</v>
      </c>
      <c r="K170" s="315"/>
    </row>
    <row r="171" spans="2:11" ht="15" customHeight="1">
      <c r="B171" s="294"/>
      <c r="C171" s="274" t="s">
        <v>518</v>
      </c>
      <c r="D171" s="274"/>
      <c r="E171" s="274"/>
      <c r="F171" s="293" t="s">
        <v>510</v>
      </c>
      <c r="G171" s="274"/>
      <c r="H171" s="274" t="s">
        <v>575</v>
      </c>
      <c r="I171" s="274" t="s">
        <v>520</v>
      </c>
      <c r="J171" s="274"/>
      <c r="K171" s="315"/>
    </row>
    <row r="172" spans="2:11" ht="15" customHeight="1">
      <c r="B172" s="294"/>
      <c r="C172" s="274" t="s">
        <v>529</v>
      </c>
      <c r="D172" s="274"/>
      <c r="E172" s="274"/>
      <c r="F172" s="293" t="s">
        <v>516</v>
      </c>
      <c r="G172" s="274"/>
      <c r="H172" s="274" t="s">
        <v>575</v>
      </c>
      <c r="I172" s="274" t="s">
        <v>512</v>
      </c>
      <c r="J172" s="274">
        <v>50</v>
      </c>
      <c r="K172" s="315"/>
    </row>
    <row r="173" spans="2:11" ht="15" customHeight="1">
      <c r="B173" s="294"/>
      <c r="C173" s="274" t="s">
        <v>537</v>
      </c>
      <c r="D173" s="274"/>
      <c r="E173" s="274"/>
      <c r="F173" s="293" t="s">
        <v>516</v>
      </c>
      <c r="G173" s="274"/>
      <c r="H173" s="274" t="s">
        <v>575</v>
      </c>
      <c r="I173" s="274" t="s">
        <v>512</v>
      </c>
      <c r="J173" s="274">
        <v>50</v>
      </c>
      <c r="K173" s="315"/>
    </row>
    <row r="174" spans="2:11" ht="15" customHeight="1">
      <c r="B174" s="294"/>
      <c r="C174" s="274" t="s">
        <v>535</v>
      </c>
      <c r="D174" s="274"/>
      <c r="E174" s="274"/>
      <c r="F174" s="293" t="s">
        <v>516</v>
      </c>
      <c r="G174" s="274"/>
      <c r="H174" s="274" t="s">
        <v>575</v>
      </c>
      <c r="I174" s="274" t="s">
        <v>512</v>
      </c>
      <c r="J174" s="274">
        <v>50</v>
      </c>
      <c r="K174" s="315"/>
    </row>
    <row r="175" spans="2:11" ht="15" customHeight="1">
      <c r="B175" s="294"/>
      <c r="C175" s="274" t="s">
        <v>116</v>
      </c>
      <c r="D175" s="274"/>
      <c r="E175" s="274"/>
      <c r="F175" s="293" t="s">
        <v>510</v>
      </c>
      <c r="G175" s="274"/>
      <c r="H175" s="274" t="s">
        <v>576</v>
      </c>
      <c r="I175" s="274" t="s">
        <v>577</v>
      </c>
      <c r="J175" s="274"/>
      <c r="K175" s="315"/>
    </row>
    <row r="176" spans="2:11" ht="15" customHeight="1">
      <c r="B176" s="294"/>
      <c r="C176" s="274" t="s">
        <v>57</v>
      </c>
      <c r="D176" s="274"/>
      <c r="E176" s="274"/>
      <c r="F176" s="293" t="s">
        <v>510</v>
      </c>
      <c r="G176" s="274"/>
      <c r="H176" s="274" t="s">
        <v>578</v>
      </c>
      <c r="I176" s="274" t="s">
        <v>579</v>
      </c>
      <c r="J176" s="274">
        <v>1</v>
      </c>
      <c r="K176" s="315"/>
    </row>
    <row r="177" spans="2:11" ht="15" customHeight="1">
      <c r="B177" s="294"/>
      <c r="C177" s="274" t="s">
        <v>53</v>
      </c>
      <c r="D177" s="274"/>
      <c r="E177" s="274"/>
      <c r="F177" s="293" t="s">
        <v>510</v>
      </c>
      <c r="G177" s="274"/>
      <c r="H177" s="274" t="s">
        <v>580</v>
      </c>
      <c r="I177" s="274" t="s">
        <v>512</v>
      </c>
      <c r="J177" s="274">
        <v>20</v>
      </c>
      <c r="K177" s="315"/>
    </row>
    <row r="178" spans="2:11" ht="15" customHeight="1">
      <c r="B178" s="294"/>
      <c r="C178" s="274" t="s">
        <v>117</v>
      </c>
      <c r="D178" s="274"/>
      <c r="E178" s="274"/>
      <c r="F178" s="293" t="s">
        <v>510</v>
      </c>
      <c r="G178" s="274"/>
      <c r="H178" s="274" t="s">
        <v>581</v>
      </c>
      <c r="I178" s="274" t="s">
        <v>512</v>
      </c>
      <c r="J178" s="274">
        <v>255</v>
      </c>
      <c r="K178" s="315"/>
    </row>
    <row r="179" spans="2:11" ht="15" customHeight="1">
      <c r="B179" s="294"/>
      <c r="C179" s="274" t="s">
        <v>118</v>
      </c>
      <c r="D179" s="274"/>
      <c r="E179" s="274"/>
      <c r="F179" s="293" t="s">
        <v>510</v>
      </c>
      <c r="G179" s="274"/>
      <c r="H179" s="274" t="s">
        <v>475</v>
      </c>
      <c r="I179" s="274" t="s">
        <v>512</v>
      </c>
      <c r="J179" s="274">
        <v>10</v>
      </c>
      <c r="K179" s="315"/>
    </row>
    <row r="180" spans="2:11" ht="15" customHeight="1">
      <c r="B180" s="294"/>
      <c r="C180" s="274" t="s">
        <v>119</v>
      </c>
      <c r="D180" s="274"/>
      <c r="E180" s="274"/>
      <c r="F180" s="293" t="s">
        <v>510</v>
      </c>
      <c r="G180" s="274"/>
      <c r="H180" s="274" t="s">
        <v>582</v>
      </c>
      <c r="I180" s="274" t="s">
        <v>544</v>
      </c>
      <c r="J180" s="274"/>
      <c r="K180" s="315"/>
    </row>
    <row r="181" spans="2:11" ht="15" customHeight="1">
      <c r="B181" s="294"/>
      <c r="C181" s="274" t="s">
        <v>583</v>
      </c>
      <c r="D181" s="274"/>
      <c r="E181" s="274"/>
      <c r="F181" s="293" t="s">
        <v>510</v>
      </c>
      <c r="G181" s="274"/>
      <c r="H181" s="274" t="s">
        <v>584</v>
      </c>
      <c r="I181" s="274" t="s">
        <v>544</v>
      </c>
      <c r="J181" s="274"/>
      <c r="K181" s="315"/>
    </row>
    <row r="182" spans="2:11" ht="15" customHeight="1">
      <c r="B182" s="294"/>
      <c r="C182" s="274" t="s">
        <v>573</v>
      </c>
      <c r="D182" s="274"/>
      <c r="E182" s="274"/>
      <c r="F182" s="293" t="s">
        <v>510</v>
      </c>
      <c r="G182" s="274"/>
      <c r="H182" s="274" t="s">
        <v>585</v>
      </c>
      <c r="I182" s="274" t="s">
        <v>544</v>
      </c>
      <c r="J182" s="274"/>
      <c r="K182" s="315"/>
    </row>
    <row r="183" spans="2:11" ht="15" customHeight="1">
      <c r="B183" s="294"/>
      <c r="C183" s="274" t="s">
        <v>121</v>
      </c>
      <c r="D183" s="274"/>
      <c r="E183" s="274"/>
      <c r="F183" s="293" t="s">
        <v>516</v>
      </c>
      <c r="G183" s="274"/>
      <c r="H183" s="274" t="s">
        <v>586</v>
      </c>
      <c r="I183" s="274" t="s">
        <v>512</v>
      </c>
      <c r="J183" s="274">
        <v>50</v>
      </c>
      <c r="K183" s="315"/>
    </row>
    <row r="184" spans="2:11" ht="15" customHeight="1">
      <c r="B184" s="294"/>
      <c r="C184" s="274" t="s">
        <v>587</v>
      </c>
      <c r="D184" s="274"/>
      <c r="E184" s="274"/>
      <c r="F184" s="293" t="s">
        <v>516</v>
      </c>
      <c r="G184" s="274"/>
      <c r="H184" s="274" t="s">
        <v>588</v>
      </c>
      <c r="I184" s="274" t="s">
        <v>589</v>
      </c>
      <c r="J184" s="274"/>
      <c r="K184" s="315"/>
    </row>
    <row r="185" spans="2:11" ht="15" customHeight="1">
      <c r="B185" s="294"/>
      <c r="C185" s="274" t="s">
        <v>590</v>
      </c>
      <c r="D185" s="274"/>
      <c r="E185" s="274"/>
      <c r="F185" s="293" t="s">
        <v>516</v>
      </c>
      <c r="G185" s="274"/>
      <c r="H185" s="274" t="s">
        <v>591</v>
      </c>
      <c r="I185" s="274" t="s">
        <v>589</v>
      </c>
      <c r="J185" s="274"/>
      <c r="K185" s="315"/>
    </row>
    <row r="186" spans="2:11" ht="15" customHeight="1">
      <c r="B186" s="294"/>
      <c r="C186" s="274" t="s">
        <v>592</v>
      </c>
      <c r="D186" s="274"/>
      <c r="E186" s="274"/>
      <c r="F186" s="293" t="s">
        <v>516</v>
      </c>
      <c r="G186" s="274"/>
      <c r="H186" s="274" t="s">
        <v>593</v>
      </c>
      <c r="I186" s="274" t="s">
        <v>589</v>
      </c>
      <c r="J186" s="274"/>
      <c r="K186" s="315"/>
    </row>
    <row r="187" spans="2:11" ht="15" customHeight="1">
      <c r="B187" s="294"/>
      <c r="C187" s="327" t="s">
        <v>594</v>
      </c>
      <c r="D187" s="274"/>
      <c r="E187" s="274"/>
      <c r="F187" s="293" t="s">
        <v>516</v>
      </c>
      <c r="G187" s="274"/>
      <c r="H187" s="274" t="s">
        <v>595</v>
      </c>
      <c r="I187" s="274" t="s">
        <v>596</v>
      </c>
      <c r="J187" s="328" t="s">
        <v>597</v>
      </c>
      <c r="K187" s="315"/>
    </row>
    <row r="188" spans="2:11" ht="15" customHeight="1">
      <c r="B188" s="294"/>
      <c r="C188" s="279" t="s">
        <v>42</v>
      </c>
      <c r="D188" s="274"/>
      <c r="E188" s="274"/>
      <c r="F188" s="293" t="s">
        <v>510</v>
      </c>
      <c r="G188" s="274"/>
      <c r="H188" s="270" t="s">
        <v>598</v>
      </c>
      <c r="I188" s="274" t="s">
        <v>599</v>
      </c>
      <c r="J188" s="274"/>
      <c r="K188" s="315"/>
    </row>
    <row r="189" spans="2:11" ht="15" customHeight="1">
      <c r="B189" s="294"/>
      <c r="C189" s="279" t="s">
        <v>600</v>
      </c>
      <c r="D189" s="274"/>
      <c r="E189" s="274"/>
      <c r="F189" s="293" t="s">
        <v>510</v>
      </c>
      <c r="G189" s="274"/>
      <c r="H189" s="274" t="s">
        <v>601</v>
      </c>
      <c r="I189" s="274" t="s">
        <v>544</v>
      </c>
      <c r="J189" s="274"/>
      <c r="K189" s="315"/>
    </row>
    <row r="190" spans="2:11" ht="15" customHeight="1">
      <c r="B190" s="294"/>
      <c r="C190" s="279" t="s">
        <v>602</v>
      </c>
      <c r="D190" s="274"/>
      <c r="E190" s="274"/>
      <c r="F190" s="293" t="s">
        <v>510</v>
      </c>
      <c r="G190" s="274"/>
      <c r="H190" s="274" t="s">
        <v>603</v>
      </c>
      <c r="I190" s="274" t="s">
        <v>544</v>
      </c>
      <c r="J190" s="274"/>
      <c r="K190" s="315"/>
    </row>
    <row r="191" spans="2:11" ht="15" customHeight="1">
      <c r="B191" s="294"/>
      <c r="C191" s="279" t="s">
        <v>604</v>
      </c>
      <c r="D191" s="274"/>
      <c r="E191" s="274"/>
      <c r="F191" s="293" t="s">
        <v>516</v>
      </c>
      <c r="G191" s="274"/>
      <c r="H191" s="274" t="s">
        <v>605</v>
      </c>
      <c r="I191" s="274" t="s">
        <v>544</v>
      </c>
      <c r="J191" s="274"/>
      <c r="K191" s="315"/>
    </row>
    <row r="192" spans="2:11" ht="15" customHeight="1">
      <c r="B192" s="321"/>
      <c r="C192" s="329"/>
      <c r="D192" s="303"/>
      <c r="E192" s="303"/>
      <c r="F192" s="303"/>
      <c r="G192" s="303"/>
      <c r="H192" s="303"/>
      <c r="I192" s="303"/>
      <c r="J192" s="303"/>
      <c r="K192" s="322"/>
    </row>
    <row r="193" spans="2:11" ht="18.75" customHeight="1">
      <c r="B193" s="270"/>
      <c r="C193" s="274"/>
      <c r="D193" s="274"/>
      <c r="E193" s="274"/>
      <c r="F193" s="293"/>
      <c r="G193" s="274"/>
      <c r="H193" s="274"/>
      <c r="I193" s="274"/>
      <c r="J193" s="274"/>
      <c r="K193" s="270"/>
    </row>
    <row r="194" spans="2:11" ht="18.75" customHeight="1">
      <c r="B194" s="270"/>
      <c r="C194" s="274"/>
      <c r="D194" s="274"/>
      <c r="E194" s="274"/>
      <c r="F194" s="293"/>
      <c r="G194" s="274"/>
      <c r="H194" s="274"/>
      <c r="I194" s="274"/>
      <c r="J194" s="274"/>
      <c r="K194" s="270"/>
    </row>
    <row r="195" spans="2:11" ht="18.75" customHeight="1">
      <c r="B195" s="280"/>
      <c r="C195" s="280"/>
      <c r="D195" s="280"/>
      <c r="E195" s="280"/>
      <c r="F195" s="280"/>
      <c r="G195" s="280"/>
      <c r="H195" s="280"/>
      <c r="I195" s="280"/>
      <c r="J195" s="280"/>
      <c r="K195" s="280"/>
    </row>
    <row r="196" spans="2:11">
      <c r="B196" s="262"/>
      <c r="C196" s="263"/>
      <c r="D196" s="263"/>
      <c r="E196" s="263"/>
      <c r="F196" s="263"/>
      <c r="G196" s="263"/>
      <c r="H196" s="263"/>
      <c r="I196" s="263"/>
      <c r="J196" s="263"/>
      <c r="K196" s="264"/>
    </row>
    <row r="197" spans="2:11" ht="21">
      <c r="B197" s="265"/>
      <c r="C197" s="386" t="s">
        <v>606</v>
      </c>
      <c r="D197" s="386"/>
      <c r="E197" s="386"/>
      <c r="F197" s="386"/>
      <c r="G197" s="386"/>
      <c r="H197" s="386"/>
      <c r="I197" s="386"/>
      <c r="J197" s="386"/>
      <c r="K197" s="266"/>
    </row>
    <row r="198" spans="2:11" ht="25.5" customHeight="1">
      <c r="B198" s="265"/>
      <c r="C198" s="330" t="s">
        <v>607</v>
      </c>
      <c r="D198" s="330"/>
      <c r="E198" s="330"/>
      <c r="F198" s="330" t="s">
        <v>608</v>
      </c>
      <c r="G198" s="331"/>
      <c r="H198" s="392" t="s">
        <v>609</v>
      </c>
      <c r="I198" s="392"/>
      <c r="J198" s="392"/>
      <c r="K198" s="266"/>
    </row>
    <row r="199" spans="2:11" ht="5.25" customHeight="1">
      <c r="B199" s="294"/>
      <c r="C199" s="291"/>
      <c r="D199" s="291"/>
      <c r="E199" s="291"/>
      <c r="F199" s="291"/>
      <c r="G199" s="274"/>
      <c r="H199" s="291"/>
      <c r="I199" s="291"/>
      <c r="J199" s="291"/>
      <c r="K199" s="315"/>
    </row>
    <row r="200" spans="2:11" ht="15" customHeight="1">
      <c r="B200" s="294"/>
      <c r="C200" s="274" t="s">
        <v>599</v>
      </c>
      <c r="D200" s="274"/>
      <c r="E200" s="274"/>
      <c r="F200" s="293" t="s">
        <v>43</v>
      </c>
      <c r="G200" s="274"/>
      <c r="H200" s="388" t="s">
        <v>610</v>
      </c>
      <c r="I200" s="388"/>
      <c r="J200" s="388"/>
      <c r="K200" s="315"/>
    </row>
    <row r="201" spans="2:11" ht="15" customHeight="1">
      <c r="B201" s="294"/>
      <c r="C201" s="300"/>
      <c r="D201" s="274"/>
      <c r="E201" s="274"/>
      <c r="F201" s="293" t="s">
        <v>44</v>
      </c>
      <c r="G201" s="274"/>
      <c r="H201" s="388" t="s">
        <v>611</v>
      </c>
      <c r="I201" s="388"/>
      <c r="J201" s="388"/>
      <c r="K201" s="315"/>
    </row>
    <row r="202" spans="2:11" ht="15" customHeight="1">
      <c r="B202" s="294"/>
      <c r="C202" s="300"/>
      <c r="D202" s="274"/>
      <c r="E202" s="274"/>
      <c r="F202" s="293" t="s">
        <v>47</v>
      </c>
      <c r="G202" s="274"/>
      <c r="H202" s="388" t="s">
        <v>612</v>
      </c>
      <c r="I202" s="388"/>
      <c r="J202" s="388"/>
      <c r="K202" s="315"/>
    </row>
    <row r="203" spans="2:11" ht="15" customHeight="1">
      <c r="B203" s="294"/>
      <c r="C203" s="274"/>
      <c r="D203" s="274"/>
      <c r="E203" s="274"/>
      <c r="F203" s="293" t="s">
        <v>45</v>
      </c>
      <c r="G203" s="274"/>
      <c r="H203" s="388" t="s">
        <v>613</v>
      </c>
      <c r="I203" s="388"/>
      <c r="J203" s="388"/>
      <c r="K203" s="315"/>
    </row>
    <row r="204" spans="2:11" ht="15" customHeight="1">
      <c r="B204" s="294"/>
      <c r="C204" s="274"/>
      <c r="D204" s="274"/>
      <c r="E204" s="274"/>
      <c r="F204" s="293" t="s">
        <v>46</v>
      </c>
      <c r="G204" s="274"/>
      <c r="H204" s="388" t="s">
        <v>614</v>
      </c>
      <c r="I204" s="388"/>
      <c r="J204" s="388"/>
      <c r="K204" s="315"/>
    </row>
    <row r="205" spans="2:11" ht="15" customHeight="1">
      <c r="B205" s="294"/>
      <c r="C205" s="274"/>
      <c r="D205" s="274"/>
      <c r="E205" s="274"/>
      <c r="F205" s="293"/>
      <c r="G205" s="274"/>
      <c r="H205" s="274"/>
      <c r="I205" s="274"/>
      <c r="J205" s="274"/>
      <c r="K205" s="315"/>
    </row>
    <row r="206" spans="2:11" ht="15" customHeight="1">
      <c r="B206" s="294"/>
      <c r="C206" s="274" t="s">
        <v>556</v>
      </c>
      <c r="D206" s="274"/>
      <c r="E206" s="274"/>
      <c r="F206" s="293" t="s">
        <v>79</v>
      </c>
      <c r="G206" s="274"/>
      <c r="H206" s="388" t="s">
        <v>615</v>
      </c>
      <c r="I206" s="388"/>
      <c r="J206" s="388"/>
      <c r="K206" s="315"/>
    </row>
    <row r="207" spans="2:11" ht="15" customHeight="1">
      <c r="B207" s="294"/>
      <c r="C207" s="300"/>
      <c r="D207" s="274"/>
      <c r="E207" s="274"/>
      <c r="F207" s="293" t="s">
        <v>455</v>
      </c>
      <c r="G207" s="274"/>
      <c r="H207" s="388" t="s">
        <v>456</v>
      </c>
      <c r="I207" s="388"/>
      <c r="J207" s="388"/>
      <c r="K207" s="315"/>
    </row>
    <row r="208" spans="2:11" ht="15" customHeight="1">
      <c r="B208" s="294"/>
      <c r="C208" s="274"/>
      <c r="D208" s="274"/>
      <c r="E208" s="274"/>
      <c r="F208" s="293" t="s">
        <v>453</v>
      </c>
      <c r="G208" s="274"/>
      <c r="H208" s="388" t="s">
        <v>616</v>
      </c>
      <c r="I208" s="388"/>
      <c r="J208" s="388"/>
      <c r="K208" s="315"/>
    </row>
    <row r="209" spans="2:11" ht="15" customHeight="1">
      <c r="B209" s="332"/>
      <c r="C209" s="300"/>
      <c r="D209" s="300"/>
      <c r="E209" s="300"/>
      <c r="F209" s="293" t="s">
        <v>457</v>
      </c>
      <c r="G209" s="279"/>
      <c r="H209" s="387" t="s">
        <v>458</v>
      </c>
      <c r="I209" s="387"/>
      <c r="J209" s="387"/>
      <c r="K209" s="333"/>
    </row>
    <row r="210" spans="2:11" ht="15" customHeight="1">
      <c r="B210" s="332"/>
      <c r="C210" s="300"/>
      <c r="D210" s="300"/>
      <c r="E210" s="300"/>
      <c r="F210" s="293" t="s">
        <v>400</v>
      </c>
      <c r="G210" s="279"/>
      <c r="H210" s="387" t="s">
        <v>617</v>
      </c>
      <c r="I210" s="387"/>
      <c r="J210" s="387"/>
      <c r="K210" s="333"/>
    </row>
    <row r="211" spans="2:11" ht="15" customHeight="1">
      <c r="B211" s="332"/>
      <c r="C211" s="300"/>
      <c r="D211" s="300"/>
      <c r="E211" s="300"/>
      <c r="F211" s="334"/>
      <c r="G211" s="279"/>
      <c r="H211" s="335"/>
      <c r="I211" s="335"/>
      <c r="J211" s="335"/>
      <c r="K211" s="333"/>
    </row>
    <row r="212" spans="2:11" ht="15" customHeight="1">
      <c r="B212" s="332"/>
      <c r="C212" s="274" t="s">
        <v>579</v>
      </c>
      <c r="D212" s="300"/>
      <c r="E212" s="300"/>
      <c r="F212" s="293">
        <v>1</v>
      </c>
      <c r="G212" s="279"/>
      <c r="H212" s="387" t="s">
        <v>618</v>
      </c>
      <c r="I212" s="387"/>
      <c r="J212" s="387"/>
      <c r="K212" s="333"/>
    </row>
    <row r="213" spans="2:11" ht="15" customHeight="1">
      <c r="B213" s="332"/>
      <c r="C213" s="300"/>
      <c r="D213" s="300"/>
      <c r="E213" s="300"/>
      <c r="F213" s="293">
        <v>2</v>
      </c>
      <c r="G213" s="279"/>
      <c r="H213" s="387" t="s">
        <v>619</v>
      </c>
      <c r="I213" s="387"/>
      <c r="J213" s="387"/>
      <c r="K213" s="333"/>
    </row>
    <row r="214" spans="2:11" ht="15" customHeight="1">
      <c r="B214" s="332"/>
      <c r="C214" s="300"/>
      <c r="D214" s="300"/>
      <c r="E214" s="300"/>
      <c r="F214" s="293">
        <v>3</v>
      </c>
      <c r="G214" s="279"/>
      <c r="H214" s="387" t="s">
        <v>620</v>
      </c>
      <c r="I214" s="387"/>
      <c r="J214" s="387"/>
      <c r="K214" s="333"/>
    </row>
    <row r="215" spans="2:11" ht="15" customHeight="1">
      <c r="B215" s="332"/>
      <c r="C215" s="300"/>
      <c r="D215" s="300"/>
      <c r="E215" s="300"/>
      <c r="F215" s="293">
        <v>4</v>
      </c>
      <c r="G215" s="279"/>
      <c r="H215" s="387" t="s">
        <v>621</v>
      </c>
      <c r="I215" s="387"/>
      <c r="J215" s="387"/>
      <c r="K215" s="333"/>
    </row>
    <row r="216" spans="2:11" ht="12.75" customHeight="1">
      <c r="B216" s="336"/>
      <c r="C216" s="337"/>
      <c r="D216" s="337"/>
      <c r="E216" s="337"/>
      <c r="F216" s="337"/>
      <c r="G216" s="337"/>
      <c r="H216" s="337"/>
      <c r="I216" s="337"/>
      <c r="J216" s="337"/>
      <c r="K216" s="338"/>
    </row>
  </sheetData>
  <sheetProtection formatCells="0" formatColumns="0" formatRows="0" insertColumns="0" insertRows="0" insertHyperlinks="0" deleteColumns="0" deleteRows="0" sort="0" autoFilter="0" pivotTables="0"/>
  <mergeCells count="77">
    <mergeCell ref="C3:J3"/>
    <mergeCell ref="C4:J4"/>
    <mergeCell ref="C6:J6"/>
    <mergeCell ref="C7:J7"/>
    <mergeCell ref="D11:J11"/>
    <mergeCell ref="D14:J14"/>
    <mergeCell ref="D15:J15"/>
    <mergeCell ref="F16:J16"/>
    <mergeCell ref="F17:J17"/>
    <mergeCell ref="C9:J9"/>
    <mergeCell ref="D10:J10"/>
    <mergeCell ref="D13:J13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F19:J19"/>
    <mergeCell ref="F20:J20"/>
    <mergeCell ref="D33:J33"/>
    <mergeCell ref="G34:J34"/>
    <mergeCell ref="G35:J35"/>
    <mergeCell ref="D49:J49"/>
    <mergeCell ref="E48:J48"/>
    <mergeCell ref="G36:J36"/>
    <mergeCell ref="G37:J3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C52:J52"/>
    <mergeCell ref="C53:J53"/>
    <mergeCell ref="C55:J55"/>
    <mergeCell ref="D56:J56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145:J145"/>
    <mergeCell ref="C197:J197"/>
    <mergeCell ref="H215:J215"/>
    <mergeCell ref="H213:J213"/>
    <mergeCell ref="H210:J210"/>
    <mergeCell ref="H209:J209"/>
    <mergeCell ref="H207:J207"/>
    <mergeCell ref="H208:J208"/>
    <mergeCell ref="H203:J203"/>
    <mergeCell ref="H201:J201"/>
    <mergeCell ref="H212:J212"/>
    <mergeCell ref="H214:J214"/>
    <mergeCell ref="H206:J206"/>
    <mergeCell ref="H204:J204"/>
    <mergeCell ref="H202:J202"/>
  </mergeCells>
  <pageMargins left="0.59027779999999996" right="0.59027779999999996" top="0.59027779999999996" bottom="0.59027779999999996" header="0" footer="0"/>
  <pageSetup paperSize="9" scale="7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Rekapitulace stavby</vt:lpstr>
      <vt:lpstr>001 - Soupis prací</vt:lpstr>
      <vt:lpstr>Pokyny pro vyplnění</vt:lpstr>
      <vt:lpstr>'001 - Soupis prací'!Názvy_tisku</vt:lpstr>
      <vt:lpstr>'Rekapitulace stavby'!Názvy_tisku</vt:lpstr>
      <vt:lpstr>'001 - Soupis prací'!Oblast_tisku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DESKTOP-R8FN99I\Kasperova</dc:creator>
  <cp:lastModifiedBy>Šlechtová Jitka</cp:lastModifiedBy>
  <dcterms:created xsi:type="dcterms:W3CDTF">2018-04-24T12:48:01Z</dcterms:created>
  <dcterms:modified xsi:type="dcterms:W3CDTF">2020-06-29T12:06:05Z</dcterms:modified>
</cp:coreProperties>
</file>