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uky\OneDrive\Plocha\"/>
    </mc:Choice>
  </mc:AlternateContent>
  <bookViews>
    <workbookView xWindow="0" yWindow="0" windowWidth="0" windowHeight="0"/>
  </bookViews>
  <sheets>
    <sheet name="Rekapitulace stavby" sheetId="1" r:id="rId1"/>
    <sheet name="2024_Radvanicka - oprava ..." sheetId="2" r:id="rId2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'2024_Radvanicka - oprava ...'!$C$99:$K$545</definedName>
    <definedName name="_xlnm.Print_Area" localSheetId="1">'2024_Radvanicka - oprava ...'!$C$4:$J$37,'2024_Radvanicka - oprava ...'!$C$89:$J$545</definedName>
    <definedName name="_xlnm.Print_Titles" localSheetId="1">'2024_Radvanicka - oprava ...'!$99:$99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543"/>
  <c r="BG543"/>
  <c r="BF543"/>
  <c r="BE543"/>
  <c r="T543"/>
  <c r="T542"/>
  <c r="R543"/>
  <c r="R542"/>
  <c r="P543"/>
  <c r="P542"/>
  <c r="BI539"/>
  <c r="BG539"/>
  <c r="BF539"/>
  <c r="BE539"/>
  <c r="T539"/>
  <c r="T538"/>
  <c r="R539"/>
  <c r="R538"/>
  <c r="P539"/>
  <c r="P538"/>
  <c r="BI535"/>
  <c r="BG535"/>
  <c r="BF535"/>
  <c r="BE535"/>
  <c r="T535"/>
  <c r="T534"/>
  <c r="R535"/>
  <c r="R534"/>
  <c r="P535"/>
  <c r="P534"/>
  <c r="BI531"/>
  <c r="BG531"/>
  <c r="BF531"/>
  <c r="BE531"/>
  <c r="T531"/>
  <c r="T530"/>
  <c r="R531"/>
  <c r="R530"/>
  <c r="P531"/>
  <c r="P530"/>
  <c r="BI527"/>
  <c r="BG527"/>
  <c r="BF527"/>
  <c r="BE527"/>
  <c r="T527"/>
  <c r="R527"/>
  <c r="P527"/>
  <c r="BI524"/>
  <c r="BG524"/>
  <c r="BF524"/>
  <c r="BE524"/>
  <c r="T524"/>
  <c r="R524"/>
  <c r="P524"/>
  <c r="BI520"/>
  <c r="BG520"/>
  <c r="BF520"/>
  <c r="BE520"/>
  <c r="T520"/>
  <c r="T519"/>
  <c r="R520"/>
  <c r="R519"/>
  <c r="P520"/>
  <c r="P519"/>
  <c r="BI515"/>
  <c r="BG515"/>
  <c r="BF515"/>
  <c r="BE515"/>
  <c r="T515"/>
  <c r="R515"/>
  <c r="P515"/>
  <c r="BI512"/>
  <c r="BG512"/>
  <c r="BF512"/>
  <c r="BE512"/>
  <c r="T512"/>
  <c r="R512"/>
  <c r="P512"/>
  <c r="BI509"/>
  <c r="BG509"/>
  <c r="BF509"/>
  <c r="BE509"/>
  <c r="T509"/>
  <c r="R509"/>
  <c r="P509"/>
  <c r="BI505"/>
  <c r="BG505"/>
  <c r="BF505"/>
  <c r="BE505"/>
  <c r="T505"/>
  <c r="R505"/>
  <c r="P505"/>
  <c r="BI502"/>
  <c r="BG502"/>
  <c r="BF502"/>
  <c r="BE502"/>
  <c r="T502"/>
  <c r="R502"/>
  <c r="P502"/>
  <c r="BI497"/>
  <c r="BG497"/>
  <c r="BF497"/>
  <c r="BE497"/>
  <c r="T497"/>
  <c r="R497"/>
  <c r="P497"/>
  <c r="BI494"/>
  <c r="BG494"/>
  <c r="BF494"/>
  <c r="BE494"/>
  <c r="T494"/>
  <c r="R494"/>
  <c r="P494"/>
  <c r="BI490"/>
  <c r="BG490"/>
  <c r="BF490"/>
  <c r="BE490"/>
  <c r="T490"/>
  <c r="R490"/>
  <c r="P490"/>
  <c r="BI488"/>
  <c r="BG488"/>
  <c r="BF488"/>
  <c r="BE488"/>
  <c r="T488"/>
  <c r="R488"/>
  <c r="P488"/>
  <c r="BI486"/>
  <c r="BG486"/>
  <c r="BF486"/>
  <c r="BE486"/>
  <c r="T486"/>
  <c r="R486"/>
  <c r="P486"/>
  <c r="BI483"/>
  <c r="BG483"/>
  <c r="BF483"/>
  <c r="BE483"/>
  <c r="T483"/>
  <c r="R483"/>
  <c r="P483"/>
  <c r="BI480"/>
  <c r="BG480"/>
  <c r="BF480"/>
  <c r="BE480"/>
  <c r="T480"/>
  <c r="R480"/>
  <c r="P480"/>
  <c r="BI477"/>
  <c r="BG477"/>
  <c r="BF477"/>
  <c r="BE477"/>
  <c r="T477"/>
  <c r="R477"/>
  <c r="P477"/>
  <c r="BI474"/>
  <c r="BG474"/>
  <c r="BF474"/>
  <c r="BE474"/>
  <c r="T474"/>
  <c r="R474"/>
  <c r="P474"/>
  <c r="BI471"/>
  <c r="BG471"/>
  <c r="BF471"/>
  <c r="BE471"/>
  <c r="T471"/>
  <c r="R471"/>
  <c r="P471"/>
  <c r="BI468"/>
  <c r="BG468"/>
  <c r="BF468"/>
  <c r="BE468"/>
  <c r="T468"/>
  <c r="R468"/>
  <c r="P468"/>
  <c r="BI465"/>
  <c r="BG465"/>
  <c r="BF465"/>
  <c r="BE465"/>
  <c r="T465"/>
  <c r="R465"/>
  <c r="P465"/>
  <c r="BI462"/>
  <c r="BG462"/>
  <c r="BF462"/>
  <c r="BE462"/>
  <c r="T462"/>
  <c r="R462"/>
  <c r="P462"/>
  <c r="BI459"/>
  <c r="BG459"/>
  <c r="BF459"/>
  <c r="BE459"/>
  <c r="T459"/>
  <c r="R459"/>
  <c r="P459"/>
  <c r="BI456"/>
  <c r="BG456"/>
  <c r="BF456"/>
  <c r="BE456"/>
  <c r="T456"/>
  <c r="R456"/>
  <c r="P456"/>
  <c r="BI454"/>
  <c r="BG454"/>
  <c r="BF454"/>
  <c r="BE454"/>
  <c r="T454"/>
  <c r="R454"/>
  <c r="P454"/>
  <c r="BI452"/>
  <c r="BG452"/>
  <c r="BF452"/>
  <c r="BE452"/>
  <c r="T452"/>
  <c r="R452"/>
  <c r="P452"/>
  <c r="BI449"/>
  <c r="BG449"/>
  <c r="BF449"/>
  <c r="BE449"/>
  <c r="T449"/>
  <c r="R449"/>
  <c r="P449"/>
  <c r="BI446"/>
  <c r="BG446"/>
  <c r="BF446"/>
  <c r="BE446"/>
  <c r="T446"/>
  <c r="R446"/>
  <c r="P446"/>
  <c r="BI443"/>
  <c r="BG443"/>
  <c r="BF443"/>
  <c r="BE443"/>
  <c r="T443"/>
  <c r="R443"/>
  <c r="P443"/>
  <c r="BI440"/>
  <c r="BG440"/>
  <c r="BF440"/>
  <c r="BE440"/>
  <c r="T440"/>
  <c r="R440"/>
  <c r="P440"/>
  <c r="BI437"/>
  <c r="BG437"/>
  <c r="BF437"/>
  <c r="BE437"/>
  <c r="T437"/>
  <c r="R437"/>
  <c r="P437"/>
  <c r="BI434"/>
  <c r="BG434"/>
  <c r="BF434"/>
  <c r="BE434"/>
  <c r="T434"/>
  <c r="R434"/>
  <c r="P434"/>
  <c r="BI431"/>
  <c r="BG431"/>
  <c r="BF431"/>
  <c r="BE431"/>
  <c r="T431"/>
  <c r="R431"/>
  <c r="P431"/>
  <c r="BI428"/>
  <c r="BG428"/>
  <c r="BF428"/>
  <c r="BE428"/>
  <c r="T428"/>
  <c r="R428"/>
  <c r="P428"/>
  <c r="BI425"/>
  <c r="BG425"/>
  <c r="BF425"/>
  <c r="BE425"/>
  <c r="T425"/>
  <c r="R425"/>
  <c r="P425"/>
  <c r="BI422"/>
  <c r="BG422"/>
  <c r="BF422"/>
  <c r="BE422"/>
  <c r="T422"/>
  <c r="R422"/>
  <c r="P422"/>
  <c r="BI419"/>
  <c r="BG419"/>
  <c r="BF419"/>
  <c r="BE419"/>
  <c r="T419"/>
  <c r="R419"/>
  <c r="P419"/>
  <c r="BI416"/>
  <c r="BG416"/>
  <c r="BF416"/>
  <c r="BE416"/>
  <c r="T416"/>
  <c r="R416"/>
  <c r="P416"/>
  <c r="BI413"/>
  <c r="BG413"/>
  <c r="BF413"/>
  <c r="BE413"/>
  <c r="T413"/>
  <c r="R413"/>
  <c r="P413"/>
  <c r="BI410"/>
  <c r="BG410"/>
  <c r="BF410"/>
  <c r="BE410"/>
  <c r="T410"/>
  <c r="R410"/>
  <c r="P410"/>
  <c r="BI408"/>
  <c r="BG408"/>
  <c r="BF408"/>
  <c r="BE408"/>
  <c r="T408"/>
  <c r="R408"/>
  <c r="P408"/>
  <c r="BI406"/>
  <c r="BG406"/>
  <c r="BF406"/>
  <c r="BE406"/>
  <c r="T406"/>
  <c r="R406"/>
  <c r="P406"/>
  <c r="BI403"/>
  <c r="BG403"/>
  <c r="BF403"/>
  <c r="BE403"/>
  <c r="T403"/>
  <c r="R403"/>
  <c r="P403"/>
  <c r="BI400"/>
  <c r="BG400"/>
  <c r="BF400"/>
  <c r="BE400"/>
  <c r="T400"/>
  <c r="R400"/>
  <c r="P400"/>
  <c r="BI397"/>
  <c r="BG397"/>
  <c r="BF397"/>
  <c r="BE397"/>
  <c r="T397"/>
  <c r="R397"/>
  <c r="P397"/>
  <c r="BI394"/>
  <c r="BG394"/>
  <c r="BF394"/>
  <c r="BE394"/>
  <c r="T394"/>
  <c r="R394"/>
  <c r="P394"/>
  <c r="BI391"/>
  <c r="BG391"/>
  <c r="BF391"/>
  <c r="BE391"/>
  <c r="T391"/>
  <c r="R391"/>
  <c r="P391"/>
  <c r="BI388"/>
  <c r="BG388"/>
  <c r="BF388"/>
  <c r="BE388"/>
  <c r="T388"/>
  <c r="R388"/>
  <c r="P388"/>
  <c r="BI385"/>
  <c r="BG385"/>
  <c r="BF385"/>
  <c r="BE385"/>
  <c r="T385"/>
  <c r="R385"/>
  <c r="P385"/>
  <c r="BI382"/>
  <c r="BG382"/>
  <c r="BF382"/>
  <c r="BE382"/>
  <c r="T382"/>
  <c r="R382"/>
  <c r="P382"/>
  <c r="BI379"/>
  <c r="BG379"/>
  <c r="BF379"/>
  <c r="BE379"/>
  <c r="T379"/>
  <c r="R379"/>
  <c r="P379"/>
  <c r="BI376"/>
  <c r="BG376"/>
  <c r="BF376"/>
  <c r="BE376"/>
  <c r="T376"/>
  <c r="R376"/>
  <c r="P376"/>
  <c r="BI373"/>
  <c r="BG373"/>
  <c r="BF373"/>
  <c r="BE373"/>
  <c r="T373"/>
  <c r="R373"/>
  <c r="P373"/>
  <c r="BI370"/>
  <c r="BG370"/>
  <c r="BF370"/>
  <c r="BE370"/>
  <c r="T370"/>
  <c r="R370"/>
  <c r="P370"/>
  <c r="BI368"/>
  <c r="BG368"/>
  <c r="BF368"/>
  <c r="BE368"/>
  <c r="T368"/>
  <c r="R368"/>
  <c r="P368"/>
  <c r="BI366"/>
  <c r="BG366"/>
  <c r="BF366"/>
  <c r="BE366"/>
  <c r="T366"/>
  <c r="R366"/>
  <c r="P366"/>
  <c r="BI363"/>
  <c r="BG363"/>
  <c r="BF363"/>
  <c r="BE363"/>
  <c r="T363"/>
  <c r="R363"/>
  <c r="P363"/>
  <c r="BI360"/>
  <c r="BG360"/>
  <c r="BF360"/>
  <c r="BE360"/>
  <c r="T360"/>
  <c r="R360"/>
  <c r="P360"/>
  <c r="BI357"/>
  <c r="BG357"/>
  <c r="BF357"/>
  <c r="BE357"/>
  <c r="T357"/>
  <c r="R357"/>
  <c r="P357"/>
  <c r="BI354"/>
  <c r="BG354"/>
  <c r="BF354"/>
  <c r="BE354"/>
  <c r="T354"/>
  <c r="R354"/>
  <c r="P354"/>
  <c r="BI351"/>
  <c r="BG351"/>
  <c r="BF351"/>
  <c r="BE351"/>
  <c r="T351"/>
  <c r="R351"/>
  <c r="P351"/>
  <c r="BI348"/>
  <c r="BG348"/>
  <c r="BF348"/>
  <c r="BE348"/>
  <c r="T348"/>
  <c r="R348"/>
  <c r="P348"/>
  <c r="BI345"/>
  <c r="BG345"/>
  <c r="BF345"/>
  <c r="BE345"/>
  <c r="T345"/>
  <c r="R345"/>
  <c r="P345"/>
  <c r="BI343"/>
  <c r="BG343"/>
  <c r="BF343"/>
  <c r="BE343"/>
  <c r="T343"/>
  <c r="R343"/>
  <c r="P343"/>
  <c r="BI341"/>
  <c r="BG341"/>
  <c r="BF341"/>
  <c r="BE341"/>
  <c r="T341"/>
  <c r="R341"/>
  <c r="P341"/>
  <c r="BI339"/>
  <c r="BG339"/>
  <c r="BF339"/>
  <c r="BE339"/>
  <c r="T339"/>
  <c r="R339"/>
  <c r="P339"/>
  <c r="BI337"/>
  <c r="BG337"/>
  <c r="BF337"/>
  <c r="BE337"/>
  <c r="T337"/>
  <c r="R337"/>
  <c r="P337"/>
  <c r="BI335"/>
  <c r="BG335"/>
  <c r="BF335"/>
  <c r="BE335"/>
  <c r="T335"/>
  <c r="R335"/>
  <c r="P335"/>
  <c r="BI333"/>
  <c r="BG333"/>
  <c r="BF333"/>
  <c r="BE333"/>
  <c r="T333"/>
  <c r="R333"/>
  <c r="P333"/>
  <c r="BI331"/>
  <c r="BG331"/>
  <c r="BF331"/>
  <c r="BE331"/>
  <c r="T331"/>
  <c r="R331"/>
  <c r="P331"/>
  <c r="BI329"/>
  <c r="BG329"/>
  <c r="BF329"/>
  <c r="BE329"/>
  <c r="T329"/>
  <c r="R329"/>
  <c r="P329"/>
  <c r="BI327"/>
  <c r="BG327"/>
  <c r="BF327"/>
  <c r="BE327"/>
  <c r="T327"/>
  <c r="R327"/>
  <c r="P327"/>
  <c r="BI325"/>
  <c r="BG325"/>
  <c r="BF325"/>
  <c r="BE325"/>
  <c r="T325"/>
  <c r="R325"/>
  <c r="P325"/>
  <c r="BI323"/>
  <c r="BG323"/>
  <c r="BF323"/>
  <c r="BE323"/>
  <c r="T323"/>
  <c r="R323"/>
  <c r="P323"/>
  <c r="BI320"/>
  <c r="BG320"/>
  <c r="BF320"/>
  <c r="BE320"/>
  <c r="T320"/>
  <c r="R320"/>
  <c r="P320"/>
  <c r="BI317"/>
  <c r="BG317"/>
  <c r="BF317"/>
  <c r="BE317"/>
  <c r="T317"/>
  <c r="R317"/>
  <c r="P317"/>
  <c r="BI314"/>
  <c r="BG314"/>
  <c r="BF314"/>
  <c r="BE314"/>
  <c r="T314"/>
  <c r="R314"/>
  <c r="P314"/>
  <c r="BI311"/>
  <c r="BG311"/>
  <c r="BF311"/>
  <c r="BE311"/>
  <c r="T311"/>
  <c r="R311"/>
  <c r="P311"/>
  <c r="BI308"/>
  <c r="BG308"/>
  <c r="BF308"/>
  <c r="BE308"/>
  <c r="T308"/>
  <c r="R308"/>
  <c r="P308"/>
  <c r="BI305"/>
  <c r="BG305"/>
  <c r="BF305"/>
  <c r="BE305"/>
  <c r="T305"/>
  <c r="R305"/>
  <c r="P305"/>
  <c r="BI302"/>
  <c r="BG302"/>
  <c r="BF302"/>
  <c r="BE302"/>
  <c r="T302"/>
  <c r="R302"/>
  <c r="P302"/>
  <c r="BI299"/>
  <c r="BG299"/>
  <c r="BF299"/>
  <c r="BE299"/>
  <c r="T299"/>
  <c r="R299"/>
  <c r="P299"/>
  <c r="BI296"/>
  <c r="BG296"/>
  <c r="BF296"/>
  <c r="BE296"/>
  <c r="T296"/>
  <c r="R296"/>
  <c r="P296"/>
  <c r="BI293"/>
  <c r="BG293"/>
  <c r="BF293"/>
  <c r="BE293"/>
  <c r="T293"/>
  <c r="R293"/>
  <c r="P293"/>
  <c r="BI290"/>
  <c r="BG290"/>
  <c r="BF290"/>
  <c r="BE290"/>
  <c r="T290"/>
  <c r="R290"/>
  <c r="P290"/>
  <c r="BI287"/>
  <c r="BG287"/>
  <c r="BF287"/>
  <c r="BE287"/>
  <c r="T287"/>
  <c r="R287"/>
  <c r="P287"/>
  <c r="BI285"/>
  <c r="BG285"/>
  <c r="BF285"/>
  <c r="BE285"/>
  <c r="T285"/>
  <c r="R285"/>
  <c r="P285"/>
  <c r="BI283"/>
  <c r="BG283"/>
  <c r="BF283"/>
  <c r="BE283"/>
  <c r="T283"/>
  <c r="R283"/>
  <c r="P283"/>
  <c r="BI281"/>
  <c r="BG281"/>
  <c r="BF281"/>
  <c r="BE281"/>
  <c r="T281"/>
  <c r="R281"/>
  <c r="P281"/>
  <c r="BI278"/>
  <c r="BG278"/>
  <c r="BF278"/>
  <c r="BE278"/>
  <c r="T278"/>
  <c r="R278"/>
  <c r="P278"/>
  <c r="BI275"/>
  <c r="BG275"/>
  <c r="BF275"/>
  <c r="BE275"/>
  <c r="T275"/>
  <c r="R275"/>
  <c r="P275"/>
  <c r="BI273"/>
  <c r="BG273"/>
  <c r="BF273"/>
  <c r="BE273"/>
  <c r="T273"/>
  <c r="R273"/>
  <c r="P273"/>
  <c r="BI270"/>
  <c r="BG270"/>
  <c r="BF270"/>
  <c r="BE270"/>
  <c r="T270"/>
  <c r="R270"/>
  <c r="P270"/>
  <c r="BI267"/>
  <c r="BG267"/>
  <c r="BF267"/>
  <c r="BE267"/>
  <c r="T267"/>
  <c r="R267"/>
  <c r="P267"/>
  <c r="BI265"/>
  <c r="BG265"/>
  <c r="BF265"/>
  <c r="BE265"/>
  <c r="T265"/>
  <c r="R265"/>
  <c r="P265"/>
  <c r="BI262"/>
  <c r="BG262"/>
  <c r="BF262"/>
  <c r="BE262"/>
  <c r="T262"/>
  <c r="R262"/>
  <c r="P262"/>
  <c r="BI259"/>
  <c r="BG259"/>
  <c r="BF259"/>
  <c r="BE259"/>
  <c r="T259"/>
  <c r="R259"/>
  <c r="P259"/>
  <c r="BI257"/>
  <c r="BG257"/>
  <c r="BF257"/>
  <c r="BE257"/>
  <c r="T257"/>
  <c r="R257"/>
  <c r="P257"/>
  <c r="BI254"/>
  <c r="BG254"/>
  <c r="BF254"/>
  <c r="BE254"/>
  <c r="T254"/>
  <c r="R254"/>
  <c r="P254"/>
  <c r="BI251"/>
  <c r="BG251"/>
  <c r="BF251"/>
  <c r="BE251"/>
  <c r="T251"/>
  <c r="R251"/>
  <c r="P251"/>
  <c r="BI248"/>
  <c r="BG248"/>
  <c r="BF248"/>
  <c r="BE248"/>
  <c r="T248"/>
  <c r="R248"/>
  <c r="P248"/>
  <c r="BI245"/>
  <c r="BG245"/>
  <c r="BF245"/>
  <c r="BE245"/>
  <c r="T245"/>
  <c r="R245"/>
  <c r="P245"/>
  <c r="BI242"/>
  <c r="BG242"/>
  <c r="BF242"/>
  <c r="BE242"/>
  <c r="T242"/>
  <c r="R242"/>
  <c r="P242"/>
  <c r="BI239"/>
  <c r="BG239"/>
  <c r="BF239"/>
  <c r="BE239"/>
  <c r="T239"/>
  <c r="R239"/>
  <c r="P239"/>
  <c r="BI236"/>
  <c r="BG236"/>
  <c r="BF236"/>
  <c r="BE236"/>
  <c r="T236"/>
  <c r="R236"/>
  <c r="P236"/>
  <c r="BI233"/>
  <c r="BG233"/>
  <c r="BF233"/>
  <c r="BE233"/>
  <c r="T233"/>
  <c r="R233"/>
  <c r="P233"/>
  <c r="BI231"/>
  <c r="BG231"/>
  <c r="BF231"/>
  <c r="BE231"/>
  <c r="T231"/>
  <c r="R231"/>
  <c r="P231"/>
  <c r="BI229"/>
  <c r="BG229"/>
  <c r="BF229"/>
  <c r="BE229"/>
  <c r="T229"/>
  <c r="R229"/>
  <c r="P229"/>
  <c r="BI226"/>
  <c r="BG226"/>
  <c r="BF226"/>
  <c r="BE226"/>
  <c r="T226"/>
  <c r="R226"/>
  <c r="P226"/>
  <c r="BI223"/>
  <c r="BG223"/>
  <c r="BF223"/>
  <c r="BE223"/>
  <c r="T223"/>
  <c r="R223"/>
  <c r="P223"/>
  <c r="BI219"/>
  <c r="BG219"/>
  <c r="BF219"/>
  <c r="BE219"/>
  <c r="T219"/>
  <c r="R219"/>
  <c r="P219"/>
  <c r="BI216"/>
  <c r="BG216"/>
  <c r="BF216"/>
  <c r="BE216"/>
  <c r="T216"/>
  <c r="R216"/>
  <c r="P216"/>
  <c r="BI213"/>
  <c r="BG213"/>
  <c r="BF213"/>
  <c r="BE213"/>
  <c r="T213"/>
  <c r="R213"/>
  <c r="P213"/>
  <c r="BI211"/>
  <c r="BG211"/>
  <c r="BF211"/>
  <c r="BE211"/>
  <c r="T211"/>
  <c r="R211"/>
  <c r="P211"/>
  <c r="BI209"/>
  <c r="BG209"/>
  <c r="BF209"/>
  <c r="BE209"/>
  <c r="T209"/>
  <c r="R209"/>
  <c r="P209"/>
  <c r="BI207"/>
  <c r="BG207"/>
  <c r="BF207"/>
  <c r="BE207"/>
  <c r="T207"/>
  <c r="R207"/>
  <c r="P207"/>
  <c r="BI205"/>
  <c r="BG205"/>
  <c r="BF205"/>
  <c r="BE205"/>
  <c r="T205"/>
  <c r="R205"/>
  <c r="P205"/>
  <c r="BI203"/>
  <c r="BG203"/>
  <c r="BF203"/>
  <c r="BE203"/>
  <c r="T203"/>
  <c r="R203"/>
  <c r="P203"/>
  <c r="BI201"/>
  <c r="BG201"/>
  <c r="BF201"/>
  <c r="BE201"/>
  <c r="T201"/>
  <c r="R201"/>
  <c r="P201"/>
  <c r="BI199"/>
  <c r="BG199"/>
  <c r="BF199"/>
  <c r="BE199"/>
  <c r="T199"/>
  <c r="R199"/>
  <c r="P199"/>
  <c r="BI197"/>
  <c r="BG197"/>
  <c r="BF197"/>
  <c r="BE197"/>
  <c r="T197"/>
  <c r="R197"/>
  <c r="P197"/>
  <c r="BI195"/>
  <c r="BG195"/>
  <c r="BF195"/>
  <c r="BE195"/>
  <c r="T195"/>
  <c r="R195"/>
  <c r="P195"/>
  <c r="BI193"/>
  <c r="BG193"/>
  <c r="BF193"/>
  <c r="BE193"/>
  <c r="T193"/>
  <c r="R193"/>
  <c r="P193"/>
  <c r="BI190"/>
  <c r="BG190"/>
  <c r="BF190"/>
  <c r="BE190"/>
  <c r="T190"/>
  <c r="R190"/>
  <c r="P190"/>
  <c r="BI187"/>
  <c r="BG187"/>
  <c r="BF187"/>
  <c r="BE187"/>
  <c r="T187"/>
  <c r="R187"/>
  <c r="P187"/>
  <c r="BI184"/>
  <c r="BG184"/>
  <c r="BF184"/>
  <c r="BE184"/>
  <c r="T184"/>
  <c r="R184"/>
  <c r="P184"/>
  <c r="BI181"/>
  <c r="BG181"/>
  <c r="BF181"/>
  <c r="BE181"/>
  <c r="T181"/>
  <c r="R181"/>
  <c r="P181"/>
  <c r="BI178"/>
  <c r="BG178"/>
  <c r="BF178"/>
  <c r="BE178"/>
  <c r="T178"/>
  <c r="R178"/>
  <c r="P178"/>
  <c r="BI175"/>
  <c r="BG175"/>
  <c r="BF175"/>
  <c r="BE175"/>
  <c r="T175"/>
  <c r="R175"/>
  <c r="P175"/>
  <c r="BI172"/>
  <c r="BG172"/>
  <c r="BF172"/>
  <c r="BE172"/>
  <c r="T172"/>
  <c r="R172"/>
  <c r="P172"/>
  <c r="BI169"/>
  <c r="BG169"/>
  <c r="BF169"/>
  <c r="BE169"/>
  <c r="T169"/>
  <c r="R169"/>
  <c r="P169"/>
  <c r="BI166"/>
  <c r="BG166"/>
  <c r="BF166"/>
  <c r="BE166"/>
  <c r="T166"/>
  <c r="R166"/>
  <c r="P166"/>
  <c r="BI163"/>
  <c r="BG163"/>
  <c r="BF163"/>
  <c r="BE163"/>
  <c r="T163"/>
  <c r="R163"/>
  <c r="P163"/>
  <c r="BI160"/>
  <c r="BG160"/>
  <c r="BF160"/>
  <c r="BE160"/>
  <c r="T160"/>
  <c r="R160"/>
  <c r="P160"/>
  <c r="BI157"/>
  <c r="BG157"/>
  <c r="BF157"/>
  <c r="BE157"/>
  <c r="T157"/>
  <c r="T156"/>
  <c r="R157"/>
  <c r="R156"/>
  <c r="P157"/>
  <c r="P156"/>
  <c r="BI153"/>
  <c r="BG153"/>
  <c r="BF153"/>
  <c r="BE153"/>
  <c r="T153"/>
  <c r="R153"/>
  <c r="P153"/>
  <c r="BI151"/>
  <c r="BG151"/>
  <c r="BF151"/>
  <c r="BE151"/>
  <c r="T151"/>
  <c r="R151"/>
  <c r="P151"/>
  <c r="BI149"/>
  <c r="BG149"/>
  <c r="BF149"/>
  <c r="BE149"/>
  <c r="T149"/>
  <c r="R149"/>
  <c r="P149"/>
  <c r="BI147"/>
  <c r="BG147"/>
  <c r="BF147"/>
  <c r="BE147"/>
  <c r="T147"/>
  <c r="R147"/>
  <c r="P147"/>
  <c r="BI145"/>
  <c r="BG145"/>
  <c r="BF145"/>
  <c r="BE145"/>
  <c r="T145"/>
  <c r="R145"/>
  <c r="P145"/>
  <c r="BI143"/>
  <c r="BG143"/>
  <c r="BF143"/>
  <c r="BE143"/>
  <c r="T143"/>
  <c r="R143"/>
  <c r="P143"/>
  <c r="BI141"/>
  <c r="BG141"/>
  <c r="BF141"/>
  <c r="BE141"/>
  <c r="T141"/>
  <c r="R141"/>
  <c r="P141"/>
  <c r="BI139"/>
  <c r="BG139"/>
  <c r="BF139"/>
  <c r="BE139"/>
  <c r="T139"/>
  <c r="R139"/>
  <c r="P139"/>
  <c r="BI137"/>
  <c r="BG137"/>
  <c r="BF137"/>
  <c r="BE137"/>
  <c r="T137"/>
  <c r="R137"/>
  <c r="P137"/>
  <c r="BI135"/>
  <c r="BG135"/>
  <c r="BF135"/>
  <c r="BE135"/>
  <c r="T135"/>
  <c r="R135"/>
  <c r="P135"/>
  <c r="BI132"/>
  <c r="BG132"/>
  <c r="BF132"/>
  <c r="BE132"/>
  <c r="T132"/>
  <c r="R132"/>
  <c r="P132"/>
  <c r="BI129"/>
  <c r="BG129"/>
  <c r="BF129"/>
  <c r="BE129"/>
  <c r="T129"/>
  <c r="R129"/>
  <c r="P129"/>
  <c r="BI126"/>
  <c r="BG126"/>
  <c r="BF126"/>
  <c r="BE126"/>
  <c r="T126"/>
  <c r="R126"/>
  <c r="P126"/>
  <c r="BI123"/>
  <c r="BG123"/>
  <c r="BF123"/>
  <c r="BE123"/>
  <c r="T123"/>
  <c r="R123"/>
  <c r="P123"/>
  <c r="BI120"/>
  <c r="BG120"/>
  <c r="BF120"/>
  <c r="BE120"/>
  <c r="T120"/>
  <c r="R120"/>
  <c r="P120"/>
  <c r="BI117"/>
  <c r="BG117"/>
  <c r="BF117"/>
  <c r="BE117"/>
  <c r="T117"/>
  <c r="R117"/>
  <c r="P117"/>
  <c r="BI114"/>
  <c r="BG114"/>
  <c r="BF114"/>
  <c r="BE114"/>
  <c r="T114"/>
  <c r="R114"/>
  <c r="P114"/>
  <c r="BI111"/>
  <c r="BG111"/>
  <c r="BF111"/>
  <c r="BE111"/>
  <c r="T111"/>
  <c r="R111"/>
  <c r="P111"/>
  <c r="BI106"/>
  <c r="BG106"/>
  <c r="BF106"/>
  <c r="BE106"/>
  <c r="T106"/>
  <c r="R106"/>
  <c r="P106"/>
  <c r="BI103"/>
  <c r="BG103"/>
  <c r="BF103"/>
  <c r="BE103"/>
  <c r="T103"/>
  <c r="R103"/>
  <c r="P103"/>
  <c r="J97"/>
  <c r="F96"/>
  <c r="F94"/>
  <c r="E92"/>
  <c r="J51"/>
  <c r="F50"/>
  <c r="F48"/>
  <c r="E46"/>
  <c r="J19"/>
  <c r="E19"/>
  <c r="J96"/>
  <c r="J18"/>
  <c r="J16"/>
  <c r="E16"/>
  <c r="F97"/>
  <c r="J15"/>
  <c r="J10"/>
  <c r="J94"/>
  <c i="1" r="L50"/>
  <c r="AM50"/>
  <c r="AM49"/>
  <c r="L49"/>
  <c r="AM47"/>
  <c r="L47"/>
  <c r="L45"/>
  <c r="L44"/>
  <c i="2" r="J477"/>
  <c r="J449"/>
  <c r="BK440"/>
  <c r="J434"/>
  <c r="J428"/>
  <c r="BK416"/>
  <c r="J408"/>
  <c r="J400"/>
  <c r="BK394"/>
  <c r="J385"/>
  <c r="BK376"/>
  <c r="J373"/>
  <c r="J366"/>
  <c r="BK357"/>
  <c r="J351"/>
  <c r="BK343"/>
  <c r="BK339"/>
  <c r="BK335"/>
  <c r="J331"/>
  <c r="BK325"/>
  <c r="J320"/>
  <c r="J314"/>
  <c r="BK305"/>
  <c r="J299"/>
  <c r="BK285"/>
  <c r="J281"/>
  <c r="BK273"/>
  <c r="BK265"/>
  <c r="J259"/>
  <c r="J254"/>
  <c r="J245"/>
  <c r="BK236"/>
  <c r="BK229"/>
  <c r="BK223"/>
  <c r="F33"/>
  <c r="BK480"/>
  <c r="J471"/>
  <c r="J468"/>
  <c r="BK462"/>
  <c r="BK456"/>
  <c r="J454"/>
  <c r="BK449"/>
  <c r="BK443"/>
  <c r="J437"/>
  <c r="BK431"/>
  <c r="BK422"/>
  <c r="J416"/>
  <c r="BK410"/>
  <c r="BK406"/>
  <c r="BK397"/>
  <c r="J391"/>
  <c r="BK385"/>
  <c r="BK382"/>
  <c r="J376"/>
  <c r="J370"/>
  <c r="BK368"/>
  <c r="J363"/>
  <c r="J360"/>
  <c r="J354"/>
  <c r="BK348"/>
  <c r="J343"/>
  <c r="J337"/>
  <c r="BK333"/>
  <c r="BK329"/>
  <c r="J327"/>
  <c r="J323"/>
  <c r="J317"/>
  <c r="J308"/>
  <c r="BK302"/>
  <c r="BK293"/>
  <c r="J293"/>
  <c r="J287"/>
  <c r="BK283"/>
  <c r="J278"/>
  <c r="J273"/>
  <c r="J270"/>
  <c r="BK262"/>
  <c r="BK259"/>
  <c r="BK251"/>
  <c r="BK248"/>
  <c r="BK242"/>
  <c r="J236"/>
  <c r="J231"/>
  <c r="J229"/>
  <c r="J211"/>
  <c r="J207"/>
  <c r="J205"/>
  <c r="BK201"/>
  <c r="J199"/>
  <c r="BK197"/>
  <c r="J195"/>
  <c r="J193"/>
  <c r="J187"/>
  <c r="BK181"/>
  <c r="BK178"/>
  <c r="BK175"/>
  <c r="J172"/>
  <c r="J166"/>
  <c r="J160"/>
  <c r="BK153"/>
  <c r="BK149"/>
  <c r="BK145"/>
  <c r="BK141"/>
  <c r="BK137"/>
  <c r="J132"/>
  <c r="J126"/>
  <c r="J120"/>
  <c r="J114"/>
  <c r="BK103"/>
  <c r="J31"/>
  <c r="BK543"/>
  <c r="BK539"/>
  <c r="BK535"/>
  <c r="BK531"/>
  <c r="BK527"/>
  <c r="BK524"/>
  <c r="J520"/>
  <c r="J515"/>
  <c r="J512"/>
  <c r="J509"/>
  <c r="J505"/>
  <c r="BK502"/>
  <c r="BK497"/>
  <c r="BK494"/>
  <c r="BK490"/>
  <c r="J488"/>
  <c r="J486"/>
  <c r="J483"/>
  <c r="BK477"/>
  <c r="J474"/>
  <c r="BK465"/>
  <c r="J462"/>
  <c r="J456"/>
  <c r="BK452"/>
  <c r="BK446"/>
  <c r="BK437"/>
  <c r="J431"/>
  <c r="J425"/>
  <c r="BK419"/>
  <c r="BK413"/>
  <c r="J406"/>
  <c r="BK400"/>
  <c r="J397"/>
  <c r="BK388"/>
  <c r="J382"/>
  <c r="BK373"/>
  <c r="BK366"/>
  <c r="BK360"/>
  <c r="BK351"/>
  <c r="J345"/>
  <c r="J341"/>
  <c r="J335"/>
  <c r="J329"/>
  <c r="J325"/>
  <c r="BK317"/>
  <c r="BK311"/>
  <c r="J305"/>
  <c r="BK296"/>
  <c r="BK287"/>
  <c r="BK281"/>
  <c r="BK275"/>
  <c r="BK270"/>
  <c r="J265"/>
  <c r="BK257"/>
  <c r="J251"/>
  <c r="J242"/>
  <c r="BK233"/>
  <c r="J226"/>
  <c r="J32"/>
  <c r="BK163"/>
  <c r="BK157"/>
  <c r="J151"/>
  <c r="J147"/>
  <c r="J141"/>
  <c r="BK135"/>
  <c r="BK123"/>
  <c r="BK114"/>
  <c r="J106"/>
  <c r="F31"/>
  <c r="J543"/>
  <c r="J539"/>
  <c r="J535"/>
  <c r="J531"/>
  <c r="J527"/>
  <c r="J524"/>
  <c r="BK520"/>
  <c r="BK515"/>
  <c r="BK512"/>
  <c r="BK509"/>
  <c r="BK505"/>
  <c r="J502"/>
  <c r="J497"/>
  <c r="J494"/>
  <c r="J490"/>
  <c r="BK488"/>
  <c r="BK486"/>
  <c r="BK483"/>
  <c r="J480"/>
  <c r="BK474"/>
  <c r="BK468"/>
  <c r="J465"/>
  <c r="BK459"/>
  <c r="BK454"/>
  <c r="J452"/>
  <c r="J446"/>
  <c r="J440"/>
  <c r="BK434"/>
  <c r="BK425"/>
  <c r="J422"/>
  <c r="J413"/>
  <c r="BK408"/>
  <c r="J403"/>
  <c r="J394"/>
  <c r="J388"/>
  <c r="BK379"/>
  <c r="BK370"/>
  <c r="BK363"/>
  <c r="BK354"/>
  <c r="J348"/>
  <c r="BK341"/>
  <c r="BK337"/>
  <c r="J333"/>
  <c r="BK327"/>
  <c r="BK320"/>
  <c r="BK314"/>
  <c r="BK308"/>
  <c r="J302"/>
  <c r="J296"/>
  <c r="J290"/>
  <c r="J283"/>
  <c r="J275"/>
  <c r="J267"/>
  <c r="J262"/>
  <c r="J257"/>
  <c r="J248"/>
  <c r="BK239"/>
  <c r="BK231"/>
  <c r="J223"/>
  <c r="BK219"/>
  <c r="BK216"/>
  <c r="J216"/>
  <c r="J213"/>
  <c r="J209"/>
  <c r="BK203"/>
  <c r="J201"/>
  <c r="J197"/>
  <c r="BK193"/>
  <c r="J190"/>
  <c r="BK184"/>
  <c r="J181"/>
  <c r="J175"/>
  <c r="BK169"/>
  <c r="BK160"/>
  <c r="BK151"/>
  <c r="J149"/>
  <c r="J145"/>
  <c r="BK139"/>
  <c r="J135"/>
  <c r="J129"/>
  <c r="J123"/>
  <c r="J117"/>
  <c r="J111"/>
  <c r="J103"/>
  <c r="F32"/>
  <c r="BK471"/>
  <c r="J459"/>
  <c r="J443"/>
  <c r="BK428"/>
  <c r="J419"/>
  <c r="J410"/>
  <c r="BK403"/>
  <c r="BK391"/>
  <c r="J379"/>
  <c r="J368"/>
  <c r="J357"/>
  <c r="BK345"/>
  <c r="J339"/>
  <c r="BK331"/>
  <c r="BK323"/>
  <c r="J311"/>
  <c r="BK299"/>
  <c r="BK290"/>
  <c r="J285"/>
  <c r="BK278"/>
  <c r="BK267"/>
  <c r="BK254"/>
  <c r="BK245"/>
  <c r="J239"/>
  <c r="J233"/>
  <c r="BK226"/>
  <c r="J219"/>
  <c r="BK213"/>
  <c r="BK211"/>
  <c r="BK209"/>
  <c r="BK207"/>
  <c r="BK205"/>
  <c r="J203"/>
  <c r="BK199"/>
  <c r="BK195"/>
  <c r="BK190"/>
  <c r="J184"/>
  <c r="J178"/>
  <c r="BK166"/>
  <c r="J157"/>
  <c r="BK143"/>
  <c r="J137"/>
  <c r="BK129"/>
  <c r="BK120"/>
  <c r="BK111"/>
  <c i="1" r="AS54"/>
  <c i="2" r="BK187"/>
  <c r="BK172"/>
  <c r="J169"/>
  <c r="J163"/>
  <c r="J153"/>
  <c r="BK147"/>
  <c r="J143"/>
  <c r="J139"/>
  <c r="BK132"/>
  <c r="BK126"/>
  <c r="BK117"/>
  <c r="BK106"/>
  <c r="F35"/>
  <c l="1" r="P102"/>
  <c r="P101"/>
  <c r="T110"/>
  <c r="BK159"/>
  <c r="J159"/>
  <c r="J62"/>
  <c r="P235"/>
  <c r="T289"/>
  <c r="BK387"/>
  <c r="J387"/>
  <c r="J69"/>
  <c r="R412"/>
  <c r="BK110"/>
  <c r="R122"/>
  <c r="BK235"/>
  <c r="J235"/>
  <c r="J65"/>
  <c r="P289"/>
  <c r="T347"/>
  <c r="P387"/>
  <c r="T412"/>
  <c r="BK493"/>
  <c r="J493"/>
  <c r="J72"/>
  <c r="R102"/>
  <c r="R101"/>
  <c r="R110"/>
  <c r="R109"/>
  <c r="R159"/>
  <c r="BK222"/>
  <c r="J222"/>
  <c r="J64"/>
  <c r="T235"/>
  <c r="P347"/>
  <c r="R372"/>
  <c r="R387"/>
  <c r="BK458"/>
  <c r="J458"/>
  <c r="J71"/>
  <c r="P493"/>
  <c r="R501"/>
  <c r="T102"/>
  <c r="T101"/>
  <c r="P122"/>
  <c r="P159"/>
  <c r="T215"/>
  <c r="R222"/>
  <c r="BK289"/>
  <c r="J289"/>
  <c r="J66"/>
  <c r="R347"/>
  <c r="T372"/>
  <c r="T387"/>
  <c r="P458"/>
  <c r="T493"/>
  <c r="P508"/>
  <c r="BK523"/>
  <c r="J523"/>
  <c r="J78"/>
  <c r="BK102"/>
  <c r="J102"/>
  <c r="J57"/>
  <c r="P110"/>
  <c r="P109"/>
  <c r="T122"/>
  <c r="BK215"/>
  <c r="J215"/>
  <c r="J63"/>
  <c r="R215"/>
  <c r="T222"/>
  <c r="R289"/>
  <c r="BK372"/>
  <c r="J372"/>
  <c r="J68"/>
  <c r="BK412"/>
  <c r="J412"/>
  <c r="J70"/>
  <c r="R458"/>
  <c r="R493"/>
  <c r="BK501"/>
  <c r="J501"/>
  <c r="J74"/>
  <c r="T501"/>
  <c r="T500"/>
  <c r="T508"/>
  <c r="R523"/>
  <c r="R518"/>
  <c r="BK122"/>
  <c r="J122"/>
  <c r="J60"/>
  <c r="T159"/>
  <c r="P215"/>
  <c r="P222"/>
  <c r="R235"/>
  <c r="BK347"/>
  <c r="J347"/>
  <c r="J67"/>
  <c r="P372"/>
  <c r="P412"/>
  <c r="T458"/>
  <c r="P501"/>
  <c r="P500"/>
  <c r="BK508"/>
  <c r="J508"/>
  <c r="J75"/>
  <c r="R508"/>
  <c r="P523"/>
  <c r="P518"/>
  <c r="T523"/>
  <c r="T518"/>
  <c r="BK156"/>
  <c r="J156"/>
  <c r="J61"/>
  <c r="BK530"/>
  <c r="J530"/>
  <c r="J79"/>
  <c r="BK538"/>
  <c r="J538"/>
  <c r="J81"/>
  <c r="BK519"/>
  <c r="J519"/>
  <c r="J77"/>
  <c r="BK534"/>
  <c r="J534"/>
  <c r="J80"/>
  <c r="BK542"/>
  <c r="J542"/>
  <c r="J82"/>
  <c i="1" r="AW55"/>
  <c r="BA55"/>
  <c r="BB55"/>
  <c r="AV55"/>
  <c i="2" r="J48"/>
  <c r="J50"/>
  <c r="F51"/>
  <c r="BH103"/>
  <c r="BH106"/>
  <c r="BH111"/>
  <c r="BH114"/>
  <c r="BH117"/>
  <c r="BH120"/>
  <c r="BH123"/>
  <c r="BH126"/>
  <c r="BH129"/>
  <c r="BH132"/>
  <c r="BH135"/>
  <c r="BH137"/>
  <c r="BH139"/>
  <c r="BH141"/>
  <c r="BH143"/>
  <c r="BH145"/>
  <c r="BH147"/>
  <c r="BH149"/>
  <c r="BH151"/>
  <c r="BH153"/>
  <c r="BH157"/>
  <c r="BH160"/>
  <c r="BH163"/>
  <c r="BH166"/>
  <c r="BH169"/>
  <c r="BH172"/>
  <c r="BH175"/>
  <c r="BH178"/>
  <c r="BH181"/>
  <c r="BH184"/>
  <c r="BH187"/>
  <c r="BH190"/>
  <c r="BH193"/>
  <c r="BH195"/>
  <c r="BH197"/>
  <c r="BH199"/>
  <c r="BH201"/>
  <c r="BH203"/>
  <c r="BH205"/>
  <c r="BH207"/>
  <c r="BH209"/>
  <c r="BH211"/>
  <c r="BH213"/>
  <c r="BH216"/>
  <c r="BH219"/>
  <c r="BH223"/>
  <c r="BH226"/>
  <c r="BH229"/>
  <c r="BH231"/>
  <c r="BH233"/>
  <c r="BH236"/>
  <c r="BH239"/>
  <c r="BH242"/>
  <c r="BH245"/>
  <c r="BH248"/>
  <c r="BH251"/>
  <c r="BH254"/>
  <c r="BH257"/>
  <c r="BH259"/>
  <c r="BH262"/>
  <c r="BH265"/>
  <c r="BH267"/>
  <c r="BH270"/>
  <c r="BH273"/>
  <c r="BH275"/>
  <c r="BH278"/>
  <c r="BH281"/>
  <c r="BH283"/>
  <c r="BH285"/>
  <c r="BH287"/>
  <c r="BH290"/>
  <c r="BH293"/>
  <c r="BH296"/>
  <c r="BH299"/>
  <c r="BH302"/>
  <c r="BH305"/>
  <c r="BH308"/>
  <c r="BH311"/>
  <c r="BH314"/>
  <c r="BH317"/>
  <c r="BH320"/>
  <c r="BH323"/>
  <c r="BH325"/>
  <c r="BH327"/>
  <c r="BH329"/>
  <c r="BH331"/>
  <c r="BH333"/>
  <c r="BH335"/>
  <c r="BH337"/>
  <c r="BH339"/>
  <c r="BH341"/>
  <c r="BH343"/>
  <c r="BH345"/>
  <c r="BH348"/>
  <c r="BH351"/>
  <c r="BH354"/>
  <c r="BH357"/>
  <c r="BH360"/>
  <c r="BH363"/>
  <c r="BH366"/>
  <c r="BH368"/>
  <c r="BH370"/>
  <c r="BH373"/>
  <c r="BH376"/>
  <c r="BH379"/>
  <c r="BH382"/>
  <c r="BH385"/>
  <c r="BH388"/>
  <c r="BH391"/>
  <c r="BH394"/>
  <c r="BH397"/>
  <c r="BH400"/>
  <c r="BH403"/>
  <c r="BH406"/>
  <c r="BH408"/>
  <c r="BH410"/>
  <c r="BH413"/>
  <c r="BH416"/>
  <c r="BH419"/>
  <c r="BH422"/>
  <c r="BH425"/>
  <c r="BH428"/>
  <c r="BH431"/>
  <c r="BH434"/>
  <c r="BH437"/>
  <c r="BH440"/>
  <c r="BH443"/>
  <c r="BH446"/>
  <c r="BH449"/>
  <c r="BH452"/>
  <c r="BH454"/>
  <c r="BH456"/>
  <c r="BH459"/>
  <c r="BH462"/>
  <c r="BH465"/>
  <c r="BH468"/>
  <c r="BH471"/>
  <c r="BH474"/>
  <c r="BH477"/>
  <c r="BH480"/>
  <c r="BH483"/>
  <c r="BH486"/>
  <c r="BH488"/>
  <c r="BH490"/>
  <c r="BH494"/>
  <c r="BH497"/>
  <c r="BH502"/>
  <c r="BH505"/>
  <c r="BH509"/>
  <c r="BH512"/>
  <c r="BH515"/>
  <c r="BH520"/>
  <c r="BH524"/>
  <c r="BH527"/>
  <c r="BH531"/>
  <c r="BH535"/>
  <c r="BH539"/>
  <c r="BH543"/>
  <c i="1" r="AZ55"/>
  <c r="BD55"/>
  <c r="BA54"/>
  <c r="W30"/>
  <c r="BB54"/>
  <c r="W31"/>
  <c r="BD54"/>
  <c r="W33"/>
  <c r="AZ54"/>
  <c r="W29"/>
  <c i="2" l="1" r="R500"/>
  <c r="R100"/>
  <c r="BK109"/>
  <c r="J109"/>
  <c r="J58"/>
  <c r="P100"/>
  <c i="1" r="AU55"/>
  <c i="2" r="T109"/>
  <c r="T100"/>
  <c r="BK101"/>
  <c r="J101"/>
  <c r="J56"/>
  <c r="J110"/>
  <c r="J59"/>
  <c r="BK500"/>
  <c r="J500"/>
  <c r="J73"/>
  <c r="BK518"/>
  <c r="J518"/>
  <c r="J76"/>
  <c i="1" r="AT55"/>
  <c r="AU54"/>
  <c i="2" r="F34"/>
  <c i="1" r="BC55"/>
  <c r="BC54"/>
  <c r="W32"/>
  <c r="AW54"/>
  <c r="AK30"/>
  <c r="AX54"/>
  <c r="AV54"/>
  <c r="AK29"/>
  <c i="2" l="1" r="BK100"/>
  <c r="J100"/>
  <c r="J55"/>
  <c i="1" r="AY54"/>
  <c r="AT54"/>
  <c i="2" l="1" r="J28"/>
  <c r="J37"/>
  <c i="1" l="1" r="AG55"/>
  <c r="AG54"/>
  <c r="AK26"/>
  <c r="AK35"/>
  <c l="1" r="AN54"/>
  <c r="AN55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<sst xmlns="http://schemas.openxmlformats.org/spreadsheetml/2006/main">
  <si>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</si>
  <si>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</si>
  <si>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</si>
  <si>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</si>
  <si>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</si>
  <si>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{01b7437b-36a3-4693-a501-d51474b8c205}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</si>
  <si>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</si>
  <si>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</si>
  <si>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</si>
  <si>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</si>
  <si>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</si>
  <si>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</si>
  <si>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</si>
  <si>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</si>
  <si>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2024_Radvanicka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</si>
  <si>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</si>
  <si>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</si>
  <si>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oprava bytu Radvanicka 697, byt 14</t>
  </si>
  <si>
    <t>KSO:</t>
  </si>
  <si>
    <t/>
  </si>
  <si>
    <t>CC-CZ:</t>
  </si>
  <si>
    <t>Místo:</t>
  </si>
  <si>
    <t>Praha 19</t>
  </si>
  <si>
    <t>Datum:</t>
  </si>
  <si>
    <t>4. 12. 2024</t>
  </si>
  <si>
    <t>Zadavatel:</t>
  </si>
  <si>
    <t>IČ:</t>
  </si>
  <si>
    <t>IČ: 00231304</t>
  </si>
  <si>
    <t>Městská část Praha 19, Semilská 43/1, Praha 19</t>
  </si>
  <si>
    <t>DIČ:</t>
  </si>
  <si>
    <t>CZ00231304</t>
  </si>
  <si>
    <t>Uchazeč:</t>
  </si>
  <si>
    <t>Vyplň údaj</t>
  </si>
  <si>
    <t>Projektant:</t>
  </si>
  <si>
    <t xml:space="preserve"> </t>
  </si>
  <si>
    <t>True</t>
  </si>
  <si>
    <t>Zpracovatel:</t>
  </si>
  <si>
    <t>IČ:71525998</t>
  </si>
  <si>
    <t>Michal Kolbl				</t>
  </si>
  <si>
    <t>CZ7611091037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</si>
  <si>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</si>
  <si>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www.podminky.urs.cz.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</si>
  <si>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</si>
  <si>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</si>
  <si>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</si>
  <si>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</si>
  <si>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</si>
  <si>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</si>
  <si>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</si>
  <si>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</si>
  <si>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</si>
  <si>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</si>
  <si>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</si>
  <si>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</si>
  <si>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</si>
  <si>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</si>
  <si>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</si>
  <si>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</si>
  <si>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</si>
  <si>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</si>
  <si>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</si>
  <si>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</si>
  <si>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</si>
  <si>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</si>
  <si>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</si>
  <si>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</si>
  <si>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</si>
  <si>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</si>
  <si>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</si>
  <si>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</si>
  <si>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</si>
  <si>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</si>
  <si>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</si>
  <si>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</si>
  <si>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</si>
  <si>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</si>
  <si>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</si>
  <si>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</si>
  <si>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</si>
  <si>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</si>
  <si>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</si>
  <si>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</si>
  <si>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</si>
  <si>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</si>
  <si>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</si>
  <si>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</si>
  <si>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</si>
  <si>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</si>
  <si>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</si>
  <si>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6 - Úpravy povrchů, podlahy a osazování výplní</t>
  </si>
  <si>
    <t>PSV - Práce a dodávky PSV</t>
  </si>
  <si>
    <t xml:space="preserve">    721 - Zdravotechnika - vnitřní kanalizace</t>
  </si>
  <si>
    <t xml:space="preserve">    722 - Zdravotechnika - vnitřní vodovod</t>
  </si>
  <si>
    <t xml:space="preserve">    723 - Zdravotechnika - vnitřní plynovod</t>
  </si>
  <si>
    <t xml:space="preserve">    725 - Zdravotechnika - zařizovací předměty</t>
  </si>
  <si>
    <t xml:space="preserve">    733 - Ústřední vytápění - rozvodné potrubí</t>
  </si>
  <si>
    <t xml:space="preserve">    735 - Ústřední vytápění - otopná tělesa</t>
  </si>
  <si>
    <t xml:space="preserve">    741 - Elektroinstalace - silnoproud</t>
  </si>
  <si>
    <t xml:space="preserve">    766 - Konstrukce truhlářské</t>
  </si>
  <si>
    <t xml:space="preserve">    771 - Podlahy z dlaždic</t>
  </si>
  <si>
    <t xml:space="preserve">    775 - Podlahy skládané</t>
  </si>
  <si>
    <t xml:space="preserve">    776 - Podlahy povlakové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</si>
  <si>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</si>
  <si>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</si>
  <si>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</si>
  <si>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>M - Práce a dodávky M</t>
  </si>
  <si>
    <t xml:space="preserve">    46-M - Zemní práce při extr.mont.pracích</t>
  </si>
  <si>
    <t xml:space="preserve">    58-M - Revize vyhrazených technických zařízení</t>
  </si>
  <si>
    <t>VRN - Vedlejší rozpočtové náklady</t>
  </si>
  <si>
    <t xml:space="preserve">    VRN2 - Příprava staveniště</t>
  </si>
  <si>
    <t xml:space="preserve">    VRN3 - Zařízení staveniště</t>
  </si>
  <si>
    <t xml:space="preserve">    VRN4 - Inženýrská činnost</t>
  </si>
  <si>
    <t xml:space="preserve">    VRN5 - Finanční náklady</t>
  </si>
  <si>
    <t xml:space="preserve">    VRN6 - Územní vlivy</t>
  </si>
  <si>
    <t xml:space="preserve">    VRN8 - Přesun stavebních kapacit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</si>
  <si>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</si>
  <si>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</si>
  <si>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</si>
  <si>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</si>
  <si>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</si>
  <si>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</si>
  <si>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</si>
  <si>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</si>
  <si>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</si>
  <si>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</si>
  <si>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</si>
  <si>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</si>
  <si>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</si>
  <si>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</si>
  <si>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</si>
  <si>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</si>
  <si>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</si>
  <si>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</si>
  <si>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31</t>
  </si>
  <si>
    <t>K</t>
  </si>
  <si>
    <t>611315205</t>
  </si>
  <si>
    <t xml:space="preserve">Omítka nová  na stropech m2</t>
  </si>
  <si>
    <t>m2</t>
  </si>
  <si>
    <t>4</t>
  </si>
  <si>
    <t>2</t>
  </si>
  <si>
    <t>5</t>
  </si>
  <si>
    <t>460362695</t>
  </si>
  <si>
    <t>PP</t>
  </si>
  <si>
    <t>Omítka nová na stropech s koncovým štukem v m2</t>
  </si>
  <si>
    <t>Online PSC</t>
  </si>
  <si>
    <t>https://podminky.urs.cz/item/CS_URS_2021_01/611315205</t>
  </si>
  <si>
    <t>30</t>
  </si>
  <si>
    <t>612315215</t>
  </si>
  <si>
    <t>Omítka nová na stěnách m2</t>
  </si>
  <si>
    <t>-2058371863</t>
  </si>
  <si>
    <t>Omítka nová na stěnách s koncovým štukem v m2</t>
  </si>
  <si>
    <t>https://podminky.urs.cz/item/CS_URS_2021_01/612315215</t>
  </si>
  <si>
    <t>PSV</t>
  </si>
  <si>
    <t>Práce a dodávky PSV</t>
  </si>
  <si>
    <t>721</t>
  </si>
  <si>
    <t>Zdravotechnika - vnitřní kanalizace</t>
  </si>
  <si>
    <t>20</t>
  </si>
  <si>
    <t>721140802</t>
  </si>
  <si>
    <t>Demontáž potrubí litinové do DN 100</t>
  </si>
  <si>
    <t>m</t>
  </si>
  <si>
    <t>16</t>
  </si>
  <si>
    <t>1745099343</t>
  </si>
  <si>
    <t>Demontáž potrubí z litinových trub odpadních</t>
  </si>
  <si>
    <t>https://podminky.urs.cz/item/CS_URS_2021_01/721140802</t>
  </si>
  <si>
    <t>721210817</t>
  </si>
  <si>
    <t>Demontáž vpustí vanových DN 70</t>
  </si>
  <si>
    <t>kus</t>
  </si>
  <si>
    <t>197820824</t>
  </si>
  <si>
    <t>Demontáž kanalizačního příslušenství vpustí vanových DN 70</t>
  </si>
  <si>
    <t>https://podminky.urs.cz/item/CS_URS_2021_01/721210817</t>
  </si>
  <si>
    <t>35</t>
  </si>
  <si>
    <t>721173401</t>
  </si>
  <si>
    <t>Potrubí kanalizační z PVC SN 4 svodné DN 110</t>
  </si>
  <si>
    <t>1393144997</t>
  </si>
  <si>
    <t xml:space="preserve">Potrubí z trub PVC </t>
  </si>
  <si>
    <t>https://podminky.urs.cz/item/CS_URS_2021_01/721173401</t>
  </si>
  <si>
    <t>119</t>
  </si>
  <si>
    <t>M</t>
  </si>
  <si>
    <t>28619322</t>
  </si>
  <si>
    <t>trubka kanalizační PE-HD D 125mm</t>
  </si>
  <si>
    <t>128</t>
  </si>
  <si>
    <t>-1852872581</t>
  </si>
  <si>
    <t xml:space="preserve">trubka kanalizační  D 125mm</t>
  </si>
  <si>
    <t>722</t>
  </si>
  <si>
    <t>Zdravotechnika - vnitřní vodovod</t>
  </si>
  <si>
    <t>22</t>
  </si>
  <si>
    <t>722110811</t>
  </si>
  <si>
    <t>Demontáž potrubí litinové přírubové do DN 80</t>
  </si>
  <si>
    <t>760891335</t>
  </si>
  <si>
    <t>Demontáž potrubí z litinových trub přírubových do DN 80</t>
  </si>
  <si>
    <t>https://podminky.urs.cz/item/CS_URS_2021_01/722110811</t>
  </si>
  <si>
    <t>19</t>
  </si>
  <si>
    <t>722130801</t>
  </si>
  <si>
    <t>Demontáž potrubí ocelové pozinkované závitové do DN 25</t>
  </si>
  <si>
    <t>1553480436</t>
  </si>
  <si>
    <t>Demontáž potrubí z ocelových trubek pozinkovaných závitových do DN 25</t>
  </si>
  <si>
    <t>https://podminky.urs.cz/item/CS_URS_2021_01/722130801</t>
  </si>
  <si>
    <t>32</t>
  </si>
  <si>
    <t>722176112</t>
  </si>
  <si>
    <t>Montáž potrubí plastové spojované svary polyfuzně do D 20 mm</t>
  </si>
  <si>
    <t>1039063360</t>
  </si>
  <si>
    <t xml:space="preserve">Montáž potrubí z plastových trub svařovaných polyfuzně </t>
  </si>
  <si>
    <t>https://podminky.urs.cz/item/CS_URS_2021_01/722176112</t>
  </si>
  <si>
    <t>33</t>
  </si>
  <si>
    <t>722181211</t>
  </si>
  <si>
    <t>Ochrana vodovodního potrubí přilepenými termoizolačními trubicemi z PE tl do 6 mm DN do 22 mm</t>
  </si>
  <si>
    <t>771326148</t>
  </si>
  <si>
    <t>Ochrana potrubí termoizolačními trubicemi z pěnového polyetylenu PE přilepenými v příčných a podélných spojích, tloušťky izolace do 6 mm, vnitřního průměru izolace DN do 22 mm</t>
  </si>
  <si>
    <t>https://podminky.urs.cz/item/CS_URS_2021_01/722181211</t>
  </si>
  <si>
    <t>120</t>
  </si>
  <si>
    <t>LFN.H8942460000001</t>
  </si>
  <si>
    <t xml:space="preserve">Sifon          JIKA</t>
  </si>
  <si>
    <t>-393042062</t>
  </si>
  <si>
    <t xml:space="preserve">Sifon     </t>
  </si>
  <si>
    <t>121</t>
  </si>
  <si>
    <t>55190001</t>
  </si>
  <si>
    <t>flexi hadice ohebná sanitární D 9x13mm FF 3/8" 500mm</t>
  </si>
  <si>
    <t>ks</t>
  </si>
  <si>
    <t>208273176</t>
  </si>
  <si>
    <t xml:space="preserve">flexi hadice ohebná </t>
  </si>
  <si>
    <t>122</t>
  </si>
  <si>
    <t>56245707</t>
  </si>
  <si>
    <t>dvířka revizní 400x600 bílá se zámkem</t>
  </si>
  <si>
    <t>118791357</t>
  </si>
  <si>
    <t>123</t>
  </si>
  <si>
    <t>28654322</t>
  </si>
  <si>
    <t>koleno nástěnné PPR D 25x3/4"</t>
  </si>
  <si>
    <t>2146104296</t>
  </si>
  <si>
    <t>124</t>
  </si>
  <si>
    <t>28654002</t>
  </si>
  <si>
    <t>koleno 90° PPR pro rozvod pitné a teplé užitkové vody D 20mm</t>
  </si>
  <si>
    <t>-2076788251</t>
  </si>
  <si>
    <t>125</t>
  </si>
  <si>
    <t>28654106</t>
  </si>
  <si>
    <t>T-kus redukovaný PPR D 32x25x32mm</t>
  </si>
  <si>
    <t>-2121541224</t>
  </si>
  <si>
    <t>126</t>
  </si>
  <si>
    <t>28615152</t>
  </si>
  <si>
    <t>trubka vodovodní tlaková PPR řada PN 20 D 20mm dl 4m</t>
  </si>
  <si>
    <t>1812713955</t>
  </si>
  <si>
    <t>trubka vodovodní tlaková PPR</t>
  </si>
  <si>
    <t>127</t>
  </si>
  <si>
    <t>55141002</t>
  </si>
  <si>
    <t>ventil kulový rohový s filtrem 1/2"x3/8" s celokovovým kulatým designem</t>
  </si>
  <si>
    <t>-1767117441</t>
  </si>
  <si>
    <t xml:space="preserve">ventil kulový rohový </t>
  </si>
  <si>
    <t>55111982</t>
  </si>
  <si>
    <t>ventil rohový pračkový 3/4"</t>
  </si>
  <si>
    <t>618247413</t>
  </si>
  <si>
    <t>34</t>
  </si>
  <si>
    <t>722179191</t>
  </si>
  <si>
    <t>Příplatek k rozvodu vody z plastů za malý rozsah prací na zakázce do 20 m</t>
  </si>
  <si>
    <t>soubor</t>
  </si>
  <si>
    <t>824537550</t>
  </si>
  <si>
    <t>Příplatek k ceně rozvody vody z plastů za práce malého rozsahu na zakázce do 20 m rozvodu</t>
  </si>
  <si>
    <t>https://podminky.urs.cz/item/CS_URS_2021_01/722179191</t>
  </si>
  <si>
    <t>723</t>
  </si>
  <si>
    <t>Zdravotechnika - vnitřní plynovod</t>
  </si>
  <si>
    <t>174</t>
  </si>
  <si>
    <t>54111971</t>
  </si>
  <si>
    <t>sporák kombinovaný</t>
  </si>
  <si>
    <t>1847503694</t>
  </si>
  <si>
    <t>725</t>
  </si>
  <si>
    <t>Zdravotechnika - zařizovací předměty</t>
  </si>
  <si>
    <t>80</t>
  </si>
  <si>
    <t>725119102</t>
  </si>
  <si>
    <t>Montáž splachovače nádržkového plastového nízkopoloženého</t>
  </si>
  <si>
    <t>-1471749814</t>
  </si>
  <si>
    <t>Zařízení záchodů montáž splachovačů ostatních typů nádržkových plastových nízkopoložených</t>
  </si>
  <si>
    <t>https://podminky.urs.cz/item/CS_URS_2021_01/725119102</t>
  </si>
  <si>
    <t>23</t>
  </si>
  <si>
    <t>725210821</t>
  </si>
  <si>
    <t>Demontáž umyvadel bez výtokových armatur</t>
  </si>
  <si>
    <t>1509345056</t>
  </si>
  <si>
    <t>Demontáž umyvadel bez výtokových armatur umyvadel</t>
  </si>
  <si>
    <t>https://podminky.urs.cz/item/CS_URS_2021_01/725210821</t>
  </si>
  <si>
    <t>78</t>
  </si>
  <si>
    <t>725219102</t>
  </si>
  <si>
    <t>Montáž umyvadla připevněného na šrouby do zdiva</t>
  </si>
  <si>
    <t>665123757</t>
  </si>
  <si>
    <t>Umyvadla montáž umyvadel ostatních typů na šrouby</t>
  </si>
  <si>
    <t>https://podminky.urs.cz/item/CS_URS_2021_01/725219102</t>
  </si>
  <si>
    <t>24</t>
  </si>
  <si>
    <t>725220842</t>
  </si>
  <si>
    <t>Demontáž van ocelových volně stojících</t>
  </si>
  <si>
    <t>-1915619253</t>
  </si>
  <si>
    <t>Demontáž van ocelových zabudovaných</t>
  </si>
  <si>
    <t>https://podminky.urs.cz/item/CS_URS_2021_01/725220842</t>
  </si>
  <si>
    <t>75</t>
  </si>
  <si>
    <t>725241901</t>
  </si>
  <si>
    <t>Montáž vaničky sprchové</t>
  </si>
  <si>
    <t>856877553</t>
  </si>
  <si>
    <t>Sprchové vaničky montáž sprchových vaniček</t>
  </si>
  <si>
    <t>https://podminky.urs.cz/item/CS_URS_2021_01/725241901</t>
  </si>
  <si>
    <t>76</t>
  </si>
  <si>
    <t>725243902</t>
  </si>
  <si>
    <t>Sprchové boxy montáž sprchového vybavení - sprchový set</t>
  </si>
  <si>
    <t>-698618517</t>
  </si>
  <si>
    <t>https://podminky.urs.cz/item/CS_URS_2021_01/725243902</t>
  </si>
  <si>
    <t>725610810</t>
  </si>
  <si>
    <t>Demontáž sporáků plynových</t>
  </si>
  <si>
    <t>1539448481</t>
  </si>
  <si>
    <t>Demontáž plynových sporáků normálních nebo kombinovaných</t>
  </si>
  <si>
    <t>https://podminky.urs.cz/item/CS_URS_2021_01/725610810</t>
  </si>
  <si>
    <t>25</t>
  </si>
  <si>
    <t>725820801</t>
  </si>
  <si>
    <t>Demontáž baterie nástěnné do G 3 / 4</t>
  </si>
  <si>
    <t>1276571286</t>
  </si>
  <si>
    <t>Demontáž baterií nástěnných do G 3/4</t>
  </si>
  <si>
    <t>https://podminky.urs.cz/item/CS_URS_2021_01/725820801</t>
  </si>
  <si>
    <t>26</t>
  </si>
  <si>
    <t>725820802</t>
  </si>
  <si>
    <t>Demontáž baterie stojánkové do jednoho otvoru</t>
  </si>
  <si>
    <t>1255954244</t>
  </si>
  <si>
    <t>Demontáž baterií stojánkových do 1 otvoru</t>
  </si>
  <si>
    <t>https://podminky.urs.cz/item/CS_URS_2021_01/725820802</t>
  </si>
  <si>
    <t>79</t>
  </si>
  <si>
    <t>725829121</t>
  </si>
  <si>
    <t>Montáž baterie umyvadlové nástěnné pákové a klasické ostatní typ</t>
  </si>
  <si>
    <t>-1137234070</t>
  </si>
  <si>
    <t>Baterie umyvadlové montáž ostatních typů nástěnných pákových nebo klasických</t>
  </si>
  <si>
    <t>https://podminky.urs.cz/item/CS_URS_2021_01/725829121</t>
  </si>
  <si>
    <t>77</t>
  </si>
  <si>
    <t>725839202</t>
  </si>
  <si>
    <t>Montáž baterie kombinované podomítkové pro vanu a sprchu ostatní typ</t>
  </si>
  <si>
    <t>-688978784</t>
  </si>
  <si>
    <t>Baterie kombinované montáž baterií kombinovaných ostatních typů pro vanu a sprchu</t>
  </si>
  <si>
    <t>https://podminky.urs.cz/item/CS_URS_2021_01/725839202</t>
  </si>
  <si>
    <t>105</t>
  </si>
  <si>
    <t>55145594</t>
  </si>
  <si>
    <t>baterie sprchová páková 150mm chrom</t>
  </si>
  <si>
    <t>-1085406065</t>
  </si>
  <si>
    <t>106</t>
  </si>
  <si>
    <t>55172002</t>
  </si>
  <si>
    <t>baterie umyvadlová automatická 1 voda 6V</t>
  </si>
  <si>
    <t>-75583551</t>
  </si>
  <si>
    <t xml:space="preserve">baterie umyvadlová </t>
  </si>
  <si>
    <t>108</t>
  </si>
  <si>
    <t>55484431</t>
  </si>
  <si>
    <t>sprchový kout 80x80 cm akral vanička</t>
  </si>
  <si>
    <t>-470838175</t>
  </si>
  <si>
    <t>109</t>
  </si>
  <si>
    <t>55192001</t>
  </si>
  <si>
    <t>hadice sprchová kovová/metal 1,5m</t>
  </si>
  <si>
    <t>-1921023665</t>
  </si>
  <si>
    <t>110</t>
  </si>
  <si>
    <t>55192850</t>
  </si>
  <si>
    <t>sprcha hlavová</t>
  </si>
  <si>
    <t>2114011704</t>
  </si>
  <si>
    <t>111</t>
  </si>
  <si>
    <t>64286105</t>
  </si>
  <si>
    <t>šrouby k umyvadlům</t>
  </si>
  <si>
    <t>sada</t>
  </si>
  <si>
    <t>1602371847</t>
  </si>
  <si>
    <t>112</t>
  </si>
  <si>
    <t>64286150</t>
  </si>
  <si>
    <t>šrouby ke klozetu</t>
  </si>
  <si>
    <t>1523681609</t>
  </si>
  <si>
    <t>113</t>
  </si>
  <si>
    <t>55167399</t>
  </si>
  <si>
    <t>sedátko klozetové duroplastové bílé</t>
  </si>
  <si>
    <t>-1084530214</t>
  </si>
  <si>
    <t>114</t>
  </si>
  <si>
    <t>LFN.H8237160000001</t>
  </si>
  <si>
    <t xml:space="preserve">Mísa komb stoj MIO           bílá</t>
  </si>
  <si>
    <t>1592801737</t>
  </si>
  <si>
    <t xml:space="preserve">Mísa komb stoj         bílá</t>
  </si>
  <si>
    <t>115</t>
  </si>
  <si>
    <t>28651613</t>
  </si>
  <si>
    <t>dopojení k WC přímé</t>
  </si>
  <si>
    <t>-1006870711</t>
  </si>
  <si>
    <t>116</t>
  </si>
  <si>
    <t>ALP.A990</t>
  </si>
  <si>
    <t>WC manžeta excentrická</t>
  </si>
  <si>
    <t>-166976565</t>
  </si>
  <si>
    <t>733</t>
  </si>
  <si>
    <t>Ústřední vytápění - rozvodné potrubí</t>
  </si>
  <si>
    <t>49</t>
  </si>
  <si>
    <t>733222302</t>
  </si>
  <si>
    <t>Potrubí měděné polotvrdé spojované lisováním D 15x1 mm</t>
  </si>
  <si>
    <t>-1112141482</t>
  </si>
  <si>
    <t>Potrubí z trubek měděných polotvrdých spojovaných lisováním PN 16, T= +110°C Ø 15/1</t>
  </si>
  <si>
    <t>https://podminky.urs.cz/item/CS_URS_2021_01/733222302</t>
  </si>
  <si>
    <t>50</t>
  </si>
  <si>
    <t>733291101</t>
  </si>
  <si>
    <t xml:space="preserve">Zkouška těsnosti potrubí </t>
  </si>
  <si>
    <t>1308052636</t>
  </si>
  <si>
    <t>Zkoušky těsnosti potrubí </t>
  </si>
  <si>
    <t>https://podminky.urs.cz/item/CS_URS_2021_01/733291101</t>
  </si>
  <si>
    <t>735</t>
  </si>
  <si>
    <t>Ústřední vytápění - otopná tělesa</t>
  </si>
  <si>
    <t>48</t>
  </si>
  <si>
    <t>735121810</t>
  </si>
  <si>
    <t>Demontáž otopného tělesa ocelového článkového</t>
  </si>
  <si>
    <t>-661904440</t>
  </si>
  <si>
    <t>Demontáž otopných těles ocelových - koupelna</t>
  </si>
  <si>
    <t>https://podminky.urs.cz/item/CS_URS_2021_01/735121810</t>
  </si>
  <si>
    <t>129</t>
  </si>
  <si>
    <t>735131312</t>
  </si>
  <si>
    <t>Montáž otopných těles článkových hliníkových rozteč připojení 350-600 mm o počtu článků 6 až 10</t>
  </si>
  <si>
    <t>1830334860</t>
  </si>
  <si>
    <t xml:space="preserve">Otopná tělesa ocelová montáž </t>
  </si>
  <si>
    <t>https://podminky.urs.cz/item/CS_URS_2021_01/735131312</t>
  </si>
  <si>
    <t>104</t>
  </si>
  <si>
    <t>54153012</t>
  </si>
  <si>
    <t>Koupelnový radiátor 600x400</t>
  </si>
  <si>
    <t>-1622541253</t>
  </si>
  <si>
    <t>102</t>
  </si>
  <si>
    <t>55128134</t>
  </si>
  <si>
    <t>hlava termostatická kapalinová pro radiátorové tělesa s integrovaným ventilem</t>
  </si>
  <si>
    <t>-222806900</t>
  </si>
  <si>
    <t>103</t>
  </si>
  <si>
    <t>55121245</t>
  </si>
  <si>
    <t>set připojovací rohový pro topný žebřík, šroubení + ventyl, pravý, 1/2"x16</t>
  </si>
  <si>
    <t>set</t>
  </si>
  <si>
    <t>-108689333</t>
  </si>
  <si>
    <t>set připojovací rohový pro topný žebřík, šroubení + ventyl</t>
  </si>
  <si>
    <t>741</t>
  </si>
  <si>
    <t>Elektroinstalace - silnoproud</t>
  </si>
  <si>
    <t>179</t>
  </si>
  <si>
    <t>741122015</t>
  </si>
  <si>
    <t>Montáž kabel Cu bez ukončení uložený pod omítku plný kulatý 3x1,5 mm2 (např. CYKY)</t>
  </si>
  <si>
    <t>949169559</t>
  </si>
  <si>
    <t>Montáž kabelů měděných bez ukončení uložených pod omítku plných kulatých (např. CYKY), počtu a průřezu žil 3x1,5 mm2</t>
  </si>
  <si>
    <t>https://podminky.urs.cz/item/CS_URS_2021_01/741122015</t>
  </si>
  <si>
    <t>180</t>
  </si>
  <si>
    <t>PKB.711018</t>
  </si>
  <si>
    <t>CYKY-J 3x1,5</t>
  </si>
  <si>
    <t>1400730413</t>
  </si>
  <si>
    <t>VV</t>
  </si>
  <si>
    <t>95,6521739130435*1,15 'Přepočtené koeficientem množství</t>
  </si>
  <si>
    <t>177</t>
  </si>
  <si>
    <t>741122016</t>
  </si>
  <si>
    <t>Montáž kabel Cu bez ukončení uložený pod omítku plný kulatý 3x2,5 až 6 mm2 (např. CYKY)</t>
  </si>
  <si>
    <t>581535313</t>
  </si>
  <si>
    <t>Montáž kabelů měděných bez ukončení uložených pod omítku plných kulatých (např. CYKY), počtu a průřezu žil 3x2,5 až 6 mm2</t>
  </si>
  <si>
    <t>https://podminky.urs.cz/item/CS_URS_2021_01/741122016</t>
  </si>
  <si>
    <t>178</t>
  </si>
  <si>
    <t>PKB.711021</t>
  </si>
  <si>
    <t>CYKY-J 3x2,5</t>
  </si>
  <si>
    <t>1436014706</t>
  </si>
  <si>
    <t>134,782608695652*1,15 'Přepočtené koeficientem množství</t>
  </si>
  <si>
    <t>181</t>
  </si>
  <si>
    <t>741122031</t>
  </si>
  <si>
    <t>Montáž kabel Cu bez ukončení uložený pod omítku plný kulatý 5x1,5 až 2,5 mm2 (např. CYKY)</t>
  </si>
  <si>
    <t>2064354152</t>
  </si>
  <si>
    <t>Montáž kabelů měděných bez ukončení uložených pod omítku plných kulatých (např. CYKY), počtu a průřezu žil 5x1,5 až 2,5 mm2</t>
  </si>
  <si>
    <t>https://podminky.urs.cz/item/CS_URS_2021_01/741122031</t>
  </si>
  <si>
    <t>182</t>
  </si>
  <si>
    <t>PKB.711032</t>
  </si>
  <si>
    <t>CYKY-J 5x2,5</t>
  </si>
  <si>
    <t>1946112082</t>
  </si>
  <si>
    <t>10*1,15 'Přepočtené koeficientem množství</t>
  </si>
  <si>
    <t>185</t>
  </si>
  <si>
    <t>741310001</t>
  </si>
  <si>
    <t>Montáž vypínač nástěnný 1-jednopólový prostředí normální</t>
  </si>
  <si>
    <t>-1213537697</t>
  </si>
  <si>
    <t>Montáž spínačů jedno nebo dvoupólových nástěnných se zapojením vodičů, pro prostředí normální vypínačů, řazení 1-jednopólových</t>
  </si>
  <si>
    <t>https://podminky.urs.cz/item/CS_URS_2021_01/741310001</t>
  </si>
  <si>
    <t>186</t>
  </si>
  <si>
    <t>34535040</t>
  </si>
  <si>
    <t>přepínač zápustný střídavý, řazení 6, IP44, šroubové svorky</t>
  </si>
  <si>
    <t>-1264876172</t>
  </si>
  <si>
    <t>13</t>
  </si>
  <si>
    <t>741311803</t>
  </si>
  <si>
    <t>Demontáž spínačů nástěnných normálních do 10 A bezšroubových bez zachování funkčnosti do 2 svorek</t>
  </si>
  <si>
    <t>KPL</t>
  </si>
  <si>
    <t>1944198357</t>
  </si>
  <si>
    <t>Demontáž spínačů bez zachování funkčnosti (do suti) nástěnných, pro prostředí normální do 10 A, připojení bezšroubové do 2 svorek</t>
  </si>
  <si>
    <t>https://podminky.urs.cz/item/CS_URS_2021_01/741311803</t>
  </si>
  <si>
    <t>183</t>
  </si>
  <si>
    <t>741313001</t>
  </si>
  <si>
    <t>Montáž zásuvka (polo)zapuštěná bezšroubové připojení 2P+PE se zapojením vodičů</t>
  </si>
  <si>
    <t>2091206753</t>
  </si>
  <si>
    <t>Montáž zásuvek domovních se zapojením vodičů bezšroubové připojení polozapuštěných nebo zapuštěných 10/16 A, provedení 2P + PE</t>
  </si>
  <si>
    <t>https://podminky.urs.cz/item/CS_URS_2021_01/741313001</t>
  </si>
  <si>
    <t>184</t>
  </si>
  <si>
    <t>ABB.5519AA02357B</t>
  </si>
  <si>
    <t>Zásuvka jednonásobná, chráněná, s clonkami, s bezšroub. svorkami</t>
  </si>
  <si>
    <t>134838110</t>
  </si>
  <si>
    <t>14</t>
  </si>
  <si>
    <t>741315813</t>
  </si>
  <si>
    <t>Demontáž zásuvek domovních normálních do 16A zapuštěných bezšroubových bez zachování funkčnosti 2P+PE</t>
  </si>
  <si>
    <t>-215149995</t>
  </si>
  <si>
    <t>Demontáž zásuvek bez zachování funkčnosti (do suti) domovních polozapuštěných nebo zapuštěných, pro prostředí normální do 16 A, připojení bezšroubové 2P+PE</t>
  </si>
  <si>
    <t>https://podminky.urs.cz/item/CS_URS_2021_01/741315813</t>
  </si>
  <si>
    <t>187</t>
  </si>
  <si>
    <t>741320105</t>
  </si>
  <si>
    <t>Montáž jističů jednopólových nn do 25 A ve skříni</t>
  </si>
  <si>
    <t>581274626</t>
  </si>
  <si>
    <t>Montáž jističů se zapojením vodičů jednopólových nn do 25 A ve skříni</t>
  </si>
  <si>
    <t>https://podminky.urs.cz/item/CS_URS_2021_01/741320105</t>
  </si>
  <si>
    <t>188</t>
  </si>
  <si>
    <t>35822111</t>
  </si>
  <si>
    <t>jistič 1pólový-charakteristika B 16A</t>
  </si>
  <si>
    <t>-110096801</t>
  </si>
  <si>
    <t>189</t>
  </si>
  <si>
    <t>741321003</t>
  </si>
  <si>
    <t>Montáž proudových chráničů dvoupólových nn do 25 A ve skříni</t>
  </si>
  <si>
    <t>-1611505012</t>
  </si>
  <si>
    <t>Montáž proudových chráničů se zapojením vodičů dvoupólových nn do 25 A ve skříni</t>
  </si>
  <si>
    <t>https://podminky.urs.cz/item/CS_URS_2021_01/741321003</t>
  </si>
  <si>
    <t>100</t>
  </si>
  <si>
    <t>741810001</t>
  </si>
  <si>
    <t>Celková prohlídka elektrického rozvodu a zařízení do 100 000,- Kč</t>
  </si>
  <si>
    <t>1987179452</t>
  </si>
  <si>
    <t>Zkoušky a prohlídky elektrických rozvodů a zařízení celková prohlídka a vyhotovení revizní zprávy pro objem montážních prací do 100 tis. Kč</t>
  </si>
  <si>
    <t>https://podminky.urs.cz/item/CS_URS_2021_01/741810001</t>
  </si>
  <si>
    <t>159</t>
  </si>
  <si>
    <t>37451015</t>
  </si>
  <si>
    <t>kryt zásuvky televizní, rozhlasové (a satelitní)</t>
  </si>
  <si>
    <t>-1128858822</t>
  </si>
  <si>
    <t>166</t>
  </si>
  <si>
    <t>37414130</t>
  </si>
  <si>
    <t>zvonek bytový</t>
  </si>
  <si>
    <t>1713888598</t>
  </si>
  <si>
    <t>168</t>
  </si>
  <si>
    <t>ABB.55182029B</t>
  </si>
  <si>
    <t>Zásuvka dvojnásobná, IP44</t>
  </si>
  <si>
    <t>837437672</t>
  </si>
  <si>
    <t>Zásuvka dvojnásobná</t>
  </si>
  <si>
    <t>169</t>
  </si>
  <si>
    <t>34535103</t>
  </si>
  <si>
    <t>vypínač s multifunkčním přepínačem výkonu pro VZT jednotku</t>
  </si>
  <si>
    <t>454933772</t>
  </si>
  <si>
    <t>vypínač světelný</t>
  </si>
  <si>
    <t>766</t>
  </si>
  <si>
    <t>Konstrukce truhlářské</t>
  </si>
  <si>
    <t>766622861</t>
  </si>
  <si>
    <t>Vyvěšení křídel dřevěných nebo plastových okenních do 1,5 m2</t>
  </si>
  <si>
    <t>-1997329203</t>
  </si>
  <si>
    <t>Demontáž interiérových dveří do 1,5 m2</t>
  </si>
  <si>
    <t>https://podminky.urs.cz/item/CS_URS_2021_01/766622861</t>
  </si>
  <si>
    <t>3</t>
  </si>
  <si>
    <t>766825821</t>
  </si>
  <si>
    <t>Demontáž truhlářských vestavěných skříní dvoukřídlových</t>
  </si>
  <si>
    <t>-2091279460</t>
  </si>
  <si>
    <t>Demontáž nábytku vestavěného skříní dvoukřídlových</t>
  </si>
  <si>
    <t>https://podminky.urs.cz/item/CS_URS_2021_01/766825821</t>
  </si>
  <si>
    <t>766812830</t>
  </si>
  <si>
    <t>Demontáž kuchyňských linek dřevěných nebo kovových délky do 1,8 m</t>
  </si>
  <si>
    <t>1357561523</t>
  </si>
  <si>
    <t>Demontáž kuchyňských linek dřevěných nebo kovových včetně skříněk uchycených na stěně, délky přes 1500 do 1800 mm</t>
  </si>
  <si>
    <t>https://podminky.urs.cz/item/CS_URS_2021_01/766812830</t>
  </si>
  <si>
    <t>86</t>
  </si>
  <si>
    <t>766660001</t>
  </si>
  <si>
    <t>Montáž dveřních křídel otvíravých jednokřídlových š do 0,8 m do ocelové zárubně</t>
  </si>
  <si>
    <t>486092828</t>
  </si>
  <si>
    <t>Montáž dveřních křídel dřevěných nebo plastových otevíravých do ocelové zárubně povrchově upravených jednokřídlových, šířky do 800 mm</t>
  </si>
  <si>
    <t>https://podminky.urs.cz/item/CS_URS_2021_01/766660001</t>
  </si>
  <si>
    <t>87</t>
  </si>
  <si>
    <t>766660729</t>
  </si>
  <si>
    <t>Montáž dveřního interiérového kování - štítku s klikou</t>
  </si>
  <si>
    <t>-2145469905</t>
  </si>
  <si>
    <t>Montáž dveřních doplňků dveřního kování interiérového štítku s klikou</t>
  </si>
  <si>
    <t>https://podminky.urs.cz/item/CS_URS_2021_01/766660729</t>
  </si>
  <si>
    <t>88</t>
  </si>
  <si>
    <t>766660733</t>
  </si>
  <si>
    <t>Montáž dveřního bezpečnostního kování - štítku s klikou</t>
  </si>
  <si>
    <t>-633064333</t>
  </si>
  <si>
    <t>Montáž dveřních doplňků dveřního kování bezpečnostního štítku s klikou</t>
  </si>
  <si>
    <t>https://podminky.urs.cz/item/CS_URS_2021_01/766660733</t>
  </si>
  <si>
    <t>766662811</t>
  </si>
  <si>
    <t>Demontáž dveřních prahů u dveří jednokřídlových k opětovnému použití</t>
  </si>
  <si>
    <t>-1140423643</t>
  </si>
  <si>
    <t>Demontáž prahů dveří jednokřídlových</t>
  </si>
  <si>
    <t>https://podminky.urs.cz/item/CS_URS_2021_01/766662811</t>
  </si>
  <si>
    <t>82</t>
  </si>
  <si>
    <t>766811115</t>
  </si>
  <si>
    <t>Montáž korpusu kuchyňských skříněk spodních na nožičky šířky do 600 mm</t>
  </si>
  <si>
    <t>-362700844</t>
  </si>
  <si>
    <t>Montáž kuchyňských linek korpusu spodních skříněk na nožičky (včetně vyrovnání), šířky jednoho dílu do 600 mm</t>
  </si>
  <si>
    <t>https://podminky.urs.cz/item/CS_URS_2021_01/766811115</t>
  </si>
  <si>
    <t>83</t>
  </si>
  <si>
    <t>766811151</t>
  </si>
  <si>
    <t>Montáž korpusu kuchyňských skříněk horních na stěnu šířky do 600 mm</t>
  </si>
  <si>
    <t>-1381713999</t>
  </si>
  <si>
    <t>Montáž kuchyňských linek korpusu horních skříněk šroubovaných na stěnu, šířky jednoho dílu do 600 mm</t>
  </si>
  <si>
    <t>https://podminky.urs.cz/item/CS_URS_2021_01/766811151</t>
  </si>
  <si>
    <t>84</t>
  </si>
  <si>
    <t>766811212</t>
  </si>
  <si>
    <t>Montáž kuchyňské pracovní desky bez výřezu délky do 2000 mm</t>
  </si>
  <si>
    <t>-207521058</t>
  </si>
  <si>
    <t>Montáž kuchyňských linek pracovní desky bez výřezu, délky jednoho dílu přes 1000 do 2000 mm</t>
  </si>
  <si>
    <t>https://podminky.urs.cz/item/CS_URS_2021_01/766811212</t>
  </si>
  <si>
    <t>85</t>
  </si>
  <si>
    <t>766811221</t>
  </si>
  <si>
    <t>Příplatek k montáži kuchyňské pracovní desky za vyřezání otvoru</t>
  </si>
  <si>
    <t>-2132617627</t>
  </si>
  <si>
    <t>Montáž kuchyňských linek pracovní desky Příplatek k ceně za vyřezání otvoru (včetně zaměření)</t>
  </si>
  <si>
    <t>https://podminky.urs.cz/item/CS_URS_2021_01/766811221</t>
  </si>
  <si>
    <t>117</t>
  </si>
  <si>
    <t>AZP.MSK12</t>
  </si>
  <si>
    <t>Kuchyňská linka 180 cm , včetně horních skříněk s deskou</t>
  </si>
  <si>
    <t>-1278922219</t>
  </si>
  <si>
    <t>118</t>
  </si>
  <si>
    <t>55231084</t>
  </si>
  <si>
    <t>dřez nerez vestavný matný 775x480mm</t>
  </si>
  <si>
    <t>1391222024</t>
  </si>
  <si>
    <t>130</t>
  </si>
  <si>
    <t>55143181</t>
  </si>
  <si>
    <t>baterie dřezová páková stojánková do 1 otvoru s otáčivým ústím dl ramínka 265mm</t>
  </si>
  <si>
    <t>1529488125</t>
  </si>
  <si>
    <t xml:space="preserve">baterie dřezová páková stojánková do 1 otvoru s otáčivým ústím </t>
  </si>
  <si>
    <t>132</t>
  </si>
  <si>
    <t>55161107</t>
  </si>
  <si>
    <t>uzávěrka zápachová dřezová s přípojkou pro myčku a pračku DN 50</t>
  </si>
  <si>
    <t>958372831</t>
  </si>
  <si>
    <t>145</t>
  </si>
  <si>
    <t>55341155</t>
  </si>
  <si>
    <t>dveře jednokřídlé ocelové vchodové 800x1970mm</t>
  </si>
  <si>
    <t>1058115830</t>
  </si>
  <si>
    <t>dveře jednokřídlé protipožární vchodové 800x1970mm</t>
  </si>
  <si>
    <t>146</t>
  </si>
  <si>
    <t>61162012</t>
  </si>
  <si>
    <t>dveře jednokřídlé voštinové povrch fóliový plné 600x1970-2100mm</t>
  </si>
  <si>
    <t>1092420788</t>
  </si>
  <si>
    <t>147</t>
  </si>
  <si>
    <t>MSN.0012746.URS</t>
  </si>
  <si>
    <t>dveře interiérové jednokřídlé zasklené 2/3, voština, hladké bílé, 80x197</t>
  </si>
  <si>
    <t>-1420461905</t>
  </si>
  <si>
    <t>148</t>
  </si>
  <si>
    <t>54914102</t>
  </si>
  <si>
    <t>kování dveřní bezpečnostní, knoflík-klika R 802 /O Cr</t>
  </si>
  <si>
    <t>-1751709584</t>
  </si>
  <si>
    <t>152</t>
  </si>
  <si>
    <t>61187161</t>
  </si>
  <si>
    <t>práh dveřní dřevěný dubový tl 20mm dl 820mm š 150mm</t>
  </si>
  <si>
    <t>1731477657</t>
  </si>
  <si>
    <t>149</t>
  </si>
  <si>
    <t>54914610</t>
  </si>
  <si>
    <t>kování dveřní vrchní klika včetně rozet a montážního materiálu R BB nerez PK</t>
  </si>
  <si>
    <t>-1175550449</t>
  </si>
  <si>
    <t>150</t>
  </si>
  <si>
    <t>54915550</t>
  </si>
  <si>
    <t>kukátko-průhledítko panoramatické chrom</t>
  </si>
  <si>
    <t>-905208092</t>
  </si>
  <si>
    <t>153</t>
  </si>
  <si>
    <t>61418111</t>
  </si>
  <si>
    <t>lišta podlahová dřevěná borovice 7x43mm</t>
  </si>
  <si>
    <t>45227207</t>
  </si>
  <si>
    <t>lišta podlahová přechodová</t>
  </si>
  <si>
    <t>771</t>
  </si>
  <si>
    <t>Podlahy z dlaždic</t>
  </si>
  <si>
    <t>18</t>
  </si>
  <si>
    <t>771571810</t>
  </si>
  <si>
    <t>Demontáž podlah z dlaždic keramických kladených do malty</t>
  </si>
  <si>
    <t>-44241097</t>
  </si>
  <si>
    <t>https://podminky.urs.cz/item/CS_URS_2021_01/771571810</t>
  </si>
  <si>
    <t>54</t>
  </si>
  <si>
    <t>771574154</t>
  </si>
  <si>
    <t>Montáž podlah keramických velkoformátových hladkých lepených flexibilním lepidlem do 6 ks/m2</t>
  </si>
  <si>
    <t>620299132</t>
  </si>
  <si>
    <t>Montáž podlah z dlaždic keramických lepených flexibilním lepidlem velkoformátových hladkých přes 4 do 6 ks/m2</t>
  </si>
  <si>
    <t>https://podminky.urs.cz/item/CS_URS_2021_01/771574154</t>
  </si>
  <si>
    <t>55</t>
  </si>
  <si>
    <t>771577112</t>
  </si>
  <si>
    <t>Příplatek k montáži podlah keramických lepených flexibilním lepidlem za omezený prostor</t>
  </si>
  <si>
    <t>-239792936</t>
  </si>
  <si>
    <t>Montáž podlah z dlaždic keramických lepených flexibilním lepidlem Příplatek k cenám za podlahy v omezeném prostoru</t>
  </si>
  <si>
    <t>https://podminky.urs.cz/item/CS_URS_2021_01/771577112</t>
  </si>
  <si>
    <t>56</t>
  </si>
  <si>
    <t>771577113</t>
  </si>
  <si>
    <t>Příplatek k montáži podlah keramických lepených flexibilním lepidlem za spárování bílým cementem</t>
  </si>
  <si>
    <t>1261735281</t>
  </si>
  <si>
    <t>Montáž podlah z dlaždic keramických lepených flexibilním lepidlem Příplatek k cenám za spárování cement bílý</t>
  </si>
  <si>
    <t>https://podminky.urs.cz/item/CS_URS_2021_01/771577113</t>
  </si>
  <si>
    <t>52</t>
  </si>
  <si>
    <t>771591112</t>
  </si>
  <si>
    <t>Izolace pod dlažbu nátěrem nebo stěrkou ve dvou vrstvách</t>
  </si>
  <si>
    <t>1351332946</t>
  </si>
  <si>
    <t>Izolace podlahy pod dlažbu nátěrem nebo stěrkou ve dvou vrstvách</t>
  </si>
  <si>
    <t>https://podminky.urs.cz/item/CS_URS_2021_01/771591112</t>
  </si>
  <si>
    <t>53</t>
  </si>
  <si>
    <t>771591264</t>
  </si>
  <si>
    <t>Izolace těsnícími pásy mezi podlahou a stěnou</t>
  </si>
  <si>
    <t>-458667163</t>
  </si>
  <si>
    <t>Izolace podlahy pod dlažbu těsnícími izolačními pásy mezi podlahou a stěnu</t>
  </si>
  <si>
    <t>https://podminky.urs.cz/item/CS_URS_2021_01/771591264</t>
  </si>
  <si>
    <t>133</t>
  </si>
  <si>
    <t>59761444</t>
  </si>
  <si>
    <t>dlažba keramická slinutá protiskluzná do interiéru i exteriéru pro vysoké mechanické namáhání přes 35 do 45ks/m2</t>
  </si>
  <si>
    <t>-1886356383</t>
  </si>
  <si>
    <t xml:space="preserve">dlažba keramická protiskluzná do interiéru </t>
  </si>
  <si>
    <t>134</t>
  </si>
  <si>
    <t>HST.8595140110129</t>
  </si>
  <si>
    <t xml:space="preserve">spárovačka  5 kg bílá</t>
  </si>
  <si>
    <t>kg</t>
  </si>
  <si>
    <t>2067988908</t>
  </si>
  <si>
    <t>135</t>
  </si>
  <si>
    <t>58582013</t>
  </si>
  <si>
    <t>lepidlo cementové flexibilní se sníženým skluzem C2TS1</t>
  </si>
  <si>
    <t>-1430250131</t>
  </si>
  <si>
    <t>775</t>
  </si>
  <si>
    <t>Podlahy skládané</t>
  </si>
  <si>
    <t>91</t>
  </si>
  <si>
    <t>775413401</t>
  </si>
  <si>
    <t>Montáž podlahové lišty obvodové lepené</t>
  </si>
  <si>
    <t>198874204</t>
  </si>
  <si>
    <t>https://podminky.urs.cz/item/CS_URS_2021_01/775413401</t>
  </si>
  <si>
    <t>7</t>
  </si>
  <si>
    <t>775541821</t>
  </si>
  <si>
    <t>Demontáž podlah PVC, laminátových, dýhovaných, vinylových ap</t>
  </si>
  <si>
    <t>-956945831</t>
  </si>
  <si>
    <t>https://podminky.urs.cz/item/CS_URS_2021_01/775541821</t>
  </si>
  <si>
    <t>190</t>
  </si>
  <si>
    <t>775591919</t>
  </si>
  <si>
    <t>Oprava podlah dřevěných - broušení celkové včetně tmelení</t>
  </si>
  <si>
    <t>-355020494</t>
  </si>
  <si>
    <t>Ostatní práce při opravách dřevěných podlah broušení podlah vlysových, palubkových, parketových nebo mozaikových celkové včetně tmelení s broušením hrubým, středním a jemným</t>
  </si>
  <si>
    <t>https://podminky.urs.cz/item/CS_URS_2021_01/775591919</t>
  </si>
  <si>
    <t>62</t>
  </si>
  <si>
    <t>775591920</t>
  </si>
  <si>
    <t>Oprava podlah dřevěných - vysátí povrchu</t>
  </si>
  <si>
    <t>228724494</t>
  </si>
  <si>
    <t>Ostatní práce při opravách dřevěných podlah dokončovací vysátí</t>
  </si>
  <si>
    <t>https://podminky.urs.cz/item/CS_URS_2021_01/775591920</t>
  </si>
  <si>
    <t>137</t>
  </si>
  <si>
    <t>61418101</t>
  </si>
  <si>
    <t xml:space="preserve">lišta podlahová </t>
  </si>
  <si>
    <t>1575195446</t>
  </si>
  <si>
    <t>776</t>
  </si>
  <si>
    <t>Podlahy povlakové</t>
  </si>
  <si>
    <t>57</t>
  </si>
  <si>
    <t>776141112</t>
  </si>
  <si>
    <t>Vyrovnání podkladu povlakových podlah stěrkou pevnosti 20 MPa tl 5 mm</t>
  </si>
  <si>
    <t>1989062277</t>
  </si>
  <si>
    <t>Příprava podkladu vyrovnání samonivelační stěrkou podlah min.pevnosti 20 MPa, tloušťky přes 3 do 5 mm</t>
  </si>
  <si>
    <t>https://podminky.urs.cz/item/CS_URS_2021_01/776141112</t>
  </si>
  <si>
    <t>9</t>
  </si>
  <si>
    <t>776201811</t>
  </si>
  <si>
    <t>Demontáž lepených povlakových podlah bez podložky ručně</t>
  </si>
  <si>
    <t>1987857219</t>
  </si>
  <si>
    <t>Demontáž povlakových podlahovin lepených ručně bez podložky- PVC</t>
  </si>
  <si>
    <t>https://podminky.urs.cz/item/CS_URS_2021_01/776201811</t>
  </si>
  <si>
    <t>58</t>
  </si>
  <si>
    <t>776221111</t>
  </si>
  <si>
    <t>Lepení pásů z PVC standardním lepidlem</t>
  </si>
  <si>
    <t>1271338271</t>
  </si>
  <si>
    <t>Montáž podlahovin z PVC lepením standardním lepidlem z pásů standardních- kuchyň + chodba</t>
  </si>
  <si>
    <t>https://podminky.urs.cz/item/CS_URS_2021_01/776221111</t>
  </si>
  <si>
    <t>8</t>
  </si>
  <si>
    <t>776410811</t>
  </si>
  <si>
    <t>Odstranění soklíků a lišt pryžových nebo plastových</t>
  </si>
  <si>
    <t>bm</t>
  </si>
  <si>
    <t>1893176710</t>
  </si>
  <si>
    <t>Demontáž soklíků nebo lišt pryžových nebo plastových</t>
  </si>
  <si>
    <t>https://podminky.urs.cz/item/CS_URS_2021_01/776410811</t>
  </si>
  <si>
    <t>89</t>
  </si>
  <si>
    <t>776421111</t>
  </si>
  <si>
    <t>Montáž obvodových lišt lepením</t>
  </si>
  <si>
    <t>-547703603</t>
  </si>
  <si>
    <t>Montáž lišt obvodových lepených</t>
  </si>
  <si>
    <t>https://podminky.urs.cz/item/CS_URS_2021_01/776421111</t>
  </si>
  <si>
    <t>90</t>
  </si>
  <si>
    <t>998776181</t>
  </si>
  <si>
    <t>Příplatek k přesunu hmot tonážní 776 prováděný bez použití mechanizace</t>
  </si>
  <si>
    <t>-403583310</t>
  </si>
  <si>
    <t>Přesun hmot pro podlahy povlakové stanovený z hmotnosti přesunovaného materiálu Příplatek k cenám za přesun prováděný bez použití mechanizace pro jakoukoliv výšku objektu</t>
  </si>
  <si>
    <t>https://podminky.urs.cz/item/CS_URS_2021_01/998776181</t>
  </si>
  <si>
    <t>138</t>
  </si>
  <si>
    <t>28412285</t>
  </si>
  <si>
    <t>krytina podlahová heterogenní tl 2mm</t>
  </si>
  <si>
    <t>519551555</t>
  </si>
  <si>
    <t xml:space="preserve">PVC krytina podlahová </t>
  </si>
  <si>
    <t>140</t>
  </si>
  <si>
    <t>28411003</t>
  </si>
  <si>
    <t>lišta soklová PVC 30x30mm</t>
  </si>
  <si>
    <t>1013191751</t>
  </si>
  <si>
    <t>139</t>
  </si>
  <si>
    <t>24744606</t>
  </si>
  <si>
    <t>lepidlo univerzální na PVC, koberce</t>
  </si>
  <si>
    <t>-1746380834</t>
  </si>
  <si>
    <t>781</t>
  </si>
  <si>
    <t>Dokončovací práce - obklady</t>
  </si>
  <si>
    <t>39</t>
  </si>
  <si>
    <t>781131112</t>
  </si>
  <si>
    <t>Izolace pod obklad nátěrem nebo stěrkou ve dvou vrstvách</t>
  </si>
  <si>
    <t>-572219523</t>
  </si>
  <si>
    <t>Izolace stěny pod obklad izolace nátěrem nebo stěrkou ve dvou vrstvách za sprchou</t>
  </si>
  <si>
    <t>https://podminky.urs.cz/item/CS_URS_2021_01/781131112</t>
  </si>
  <si>
    <t>40</t>
  </si>
  <si>
    <t>781131264</t>
  </si>
  <si>
    <t>Izolace pod obklad těsnícími pásy mezi podlahou a stěnou</t>
  </si>
  <si>
    <t>-774827048</t>
  </si>
  <si>
    <t>Izolace stěny pod obklad izolace těsnícími izolačními pásy mezi podlahou a stěnu</t>
  </si>
  <si>
    <t>https://podminky.urs.cz/item/CS_URS_2021_01/781131264</t>
  </si>
  <si>
    <t>37</t>
  </si>
  <si>
    <t>781151031</t>
  </si>
  <si>
    <t>Celoplošné vyrovnání podkladu stěrkou tl 3 mm</t>
  </si>
  <si>
    <t>1829608749</t>
  </si>
  <si>
    <t>Příprava podkladu před provedením obkladu celoplošné vyrovnání podkladu stěrkou, tloušťky 3 mm</t>
  </si>
  <si>
    <t>https://podminky.urs.cz/item/CS_URS_2021_01/781151031</t>
  </si>
  <si>
    <t>38</t>
  </si>
  <si>
    <t>781151041</t>
  </si>
  <si>
    <t xml:space="preserve">Příplatek k cenám celoplošné vyrovnání stěrkou za každý další 1 mm přes tl  3 mm</t>
  </si>
  <si>
    <t>1287059116</t>
  </si>
  <si>
    <t>Příprava podkladu před provedením obkladu celoplošné vyrovnání podkladu příplatek za každý další 1 mm tloušťky přes 3 mm</t>
  </si>
  <si>
    <t>https://podminky.urs.cz/item/CS_URS_2021_01/781151041</t>
  </si>
  <si>
    <t>17</t>
  </si>
  <si>
    <t>781461811</t>
  </si>
  <si>
    <t>Demontáž obkladů dlaždic tl do 20 mm kladených do malty</t>
  </si>
  <si>
    <t>-1249005247</t>
  </si>
  <si>
    <t>https://podminky.urs.cz/item/CS_URS_2021_01/781461811</t>
  </si>
  <si>
    <t>36</t>
  </si>
  <si>
    <t>781121011</t>
  </si>
  <si>
    <t>Nátěr penetrační na stěnu</t>
  </si>
  <si>
    <t>1422837677</t>
  </si>
  <si>
    <t>Příprava podkladu před provedením obkladu nátěr penetrační na stěnu sprchy</t>
  </si>
  <si>
    <t>https://podminky.urs.cz/item/CS_URS_2021_01/781121011</t>
  </si>
  <si>
    <t>42</t>
  </si>
  <si>
    <t>781474153</t>
  </si>
  <si>
    <t>Montáž obkladů vnitřních keramických velkoformátových hladkých do 4 ks/m2 lepených flexibilním lepidlem</t>
  </si>
  <si>
    <t>-1629844908</t>
  </si>
  <si>
    <t>Montáž obkladů vnitřních stěn z dlaždic keramických lepených flexibilním lepidlem - kuchyň</t>
  </si>
  <si>
    <t>https://podminky.urs.cz/item/CS_URS_2021_01/781474153</t>
  </si>
  <si>
    <t>41</t>
  </si>
  <si>
    <t>781474154</t>
  </si>
  <si>
    <t>Montáž obkladů vnitřních keramických velkoformátových hladkých do 6 ks/m2 lepených flexibilním lepidlem</t>
  </si>
  <si>
    <t>1897067804</t>
  </si>
  <si>
    <t>Montáž obkladů vnitřních stěn z dlaždic keramických lepených koupelna + WC16</t>
  </si>
  <si>
    <t>https://podminky.urs.cz/item/CS_URS_2021_01/781474154</t>
  </si>
  <si>
    <t>44</t>
  </si>
  <si>
    <t>781495115</t>
  </si>
  <si>
    <t>Spárování vnitřních obkladů silikonem</t>
  </si>
  <si>
    <t>-490417330</t>
  </si>
  <si>
    <t>Obklad - dokončující práce ostatní práce spárování silikonem</t>
  </si>
  <si>
    <t>https://podminky.urs.cz/item/CS_URS_2021_01/781495115</t>
  </si>
  <si>
    <t>43</t>
  </si>
  <si>
    <t>781495141</t>
  </si>
  <si>
    <t>Průnik obkladem kruhový do DN 30</t>
  </si>
  <si>
    <t>-12397077</t>
  </si>
  <si>
    <t>Obklad - dokončující práce průnik obkladem kruhový, bez izolace do DN 30</t>
  </si>
  <si>
    <t>https://podminky.urs.cz/item/CS_URS_2021_01/781495141</t>
  </si>
  <si>
    <t>45</t>
  </si>
  <si>
    <t>781495211</t>
  </si>
  <si>
    <t>Čištění vnitřních ploch stěn po provedení obkladu chemickými prostředky</t>
  </si>
  <si>
    <t>316908564</t>
  </si>
  <si>
    <t>Čištění vnitřních ploch po provedení obkladu stěn chemickými prostředky</t>
  </si>
  <si>
    <t>https://podminky.urs.cz/item/CS_URS_2021_01/781495211</t>
  </si>
  <si>
    <t>46</t>
  </si>
  <si>
    <t>781779191</t>
  </si>
  <si>
    <t>Příplatek k montáži obkladů vnějších z dlaždic keramických za plochu do 10 m2</t>
  </si>
  <si>
    <t>-690377620</t>
  </si>
  <si>
    <t>Montáž obkladů vnějších stěn z dlaždic keramických Příplatek k cenám za plochu do 10 m2 jednotlivě</t>
  </si>
  <si>
    <t>https://podminky.urs.cz/item/CS_URS_2021_01/781779191</t>
  </si>
  <si>
    <t>47</t>
  </si>
  <si>
    <t>781779195</t>
  </si>
  <si>
    <t>Příplatek k montáži obkladů vnějších z dlaždic keramických za spárování bílým cementem</t>
  </si>
  <si>
    <t>-895673529</t>
  </si>
  <si>
    <t>Montáž obkladů vnějších stěn z dlaždic keramických Příplatek k cenám za spárování cement bílý</t>
  </si>
  <si>
    <t>https://podminky.urs.cz/item/CS_URS_2021_01/781779195</t>
  </si>
  <si>
    <t>141</t>
  </si>
  <si>
    <t>59761026</t>
  </si>
  <si>
    <t>obklad keramický hladký do 12ks/m2</t>
  </si>
  <si>
    <t>-1391622504</t>
  </si>
  <si>
    <t>142</t>
  </si>
  <si>
    <t>58582014</t>
  </si>
  <si>
    <t>lepidlo cementové flexibilní se sníženým skluzem rychletuhnoucí C2FTS1</t>
  </si>
  <si>
    <t>-1176233989</t>
  </si>
  <si>
    <t xml:space="preserve">lepidlo cementové flexibilní </t>
  </si>
  <si>
    <t>143</t>
  </si>
  <si>
    <t>58582019</t>
  </si>
  <si>
    <t>spárovací hmota cementová flexibilní CG2 různé barvy</t>
  </si>
  <si>
    <t>1545176556</t>
  </si>
  <si>
    <t xml:space="preserve">spárovací hmota cementová </t>
  </si>
  <si>
    <t>783</t>
  </si>
  <si>
    <t>Dokončovací práce - nátěry</t>
  </si>
  <si>
    <t>68</t>
  </si>
  <si>
    <t>783314101</t>
  </si>
  <si>
    <t>Základní jednonásobný syntetický nátěr zámečnických konstrukcí</t>
  </si>
  <si>
    <t>287320740</t>
  </si>
  <si>
    <t>Základní nátěr zámečnických konstrukcí jednonásobný syntetický - zárubně</t>
  </si>
  <si>
    <t>https://podminky.urs.cz/item/CS_URS_2021_01/783314101</t>
  </si>
  <si>
    <t>69</t>
  </si>
  <si>
    <t>783327101</t>
  </si>
  <si>
    <t>Krycí jednonásobný akrylátový nátěr zámečnických konstrukcí</t>
  </si>
  <si>
    <t>381950276</t>
  </si>
  <si>
    <t>Krycí nátěr (email) zámečnických konstrukcí jednonásobný akrylátový - zárubně</t>
  </si>
  <si>
    <t>https://podminky.urs.cz/item/CS_URS_2021_01/783327101</t>
  </si>
  <si>
    <t>64</t>
  </si>
  <si>
    <t>783601301</t>
  </si>
  <si>
    <t>Odrezivění žebrových trub před provedením nátěru</t>
  </si>
  <si>
    <t>-492880074</t>
  </si>
  <si>
    <t>Příprava podkladu otopných těles před provedením nátěrů žebrových trub odrezivěním bezoplachovým</t>
  </si>
  <si>
    <t>https://podminky.urs.cz/item/CS_URS_2021_01/783601301</t>
  </si>
  <si>
    <t>65</t>
  </si>
  <si>
    <t>783601305</t>
  </si>
  <si>
    <t>Odmaštění žebrových trub vodou ředitelným odmašťovačem před provedením nátěru</t>
  </si>
  <si>
    <t>1014202490</t>
  </si>
  <si>
    <t>Příprava podkladu otopných těles před provedením nátěrů žebrových trub odmaštěním vodou ředitelným</t>
  </si>
  <si>
    <t>https://podminky.urs.cz/item/CS_URS_2021_01/783601305</t>
  </si>
  <si>
    <t>66</t>
  </si>
  <si>
    <t>783614101</t>
  </si>
  <si>
    <t>Základní jednonásobný syntetický nátěr žebrových trub</t>
  </si>
  <si>
    <t>538315999</t>
  </si>
  <si>
    <t>Základní nátěr otopných těles jednonásobný žebrových trub syntetický</t>
  </si>
  <si>
    <t>https://podminky.urs.cz/item/CS_URS_2021_01/783614101</t>
  </si>
  <si>
    <t>67</t>
  </si>
  <si>
    <t>783617101</t>
  </si>
  <si>
    <t>Krycí jednonásobný syntetický nátěr žebrových trub</t>
  </si>
  <si>
    <t>1343433594</t>
  </si>
  <si>
    <t>Krycí nátěr (email) otopných těles žebrových trub jednonásobný syntetický</t>
  </si>
  <si>
    <t>https://podminky.urs.cz/item/CS_URS_2021_01/783617101</t>
  </si>
  <si>
    <t>70</t>
  </si>
  <si>
    <t>783801201</t>
  </si>
  <si>
    <t>Obroušení omítek před provedením nátěru</t>
  </si>
  <si>
    <t>-1600503078</t>
  </si>
  <si>
    <t>Příprava podkladu omítek před provedením nátěru obroušení</t>
  </si>
  <si>
    <t>https://podminky.urs.cz/item/CS_URS_2021_01/783801201</t>
  </si>
  <si>
    <t>73</t>
  </si>
  <si>
    <t>783817121</t>
  </si>
  <si>
    <t>Krycí jednonásobný syntetický nátěr hladkých, zrnitých tenkovrstvých nebo štukových omítek</t>
  </si>
  <si>
    <t>2048568342</t>
  </si>
  <si>
    <t xml:space="preserve">Krycí (ochranný ) nátěr omítek jednonásobný hladkých omítek hladkých, zrnitých tenkovrstvých nebo štukových stupně členitosti 1 a 2 </t>
  </si>
  <si>
    <t>https://podminky.urs.cz/item/CS_URS_2021_01/783817121</t>
  </si>
  <si>
    <t>72</t>
  </si>
  <si>
    <t>783823101</t>
  </si>
  <si>
    <t>Penetrační akrylátový nátěr hladkých betonových povrchů</t>
  </si>
  <si>
    <t>-651075591</t>
  </si>
  <si>
    <t>Penetrační nátěr omítek hladkých betonových povrchů akrylátový</t>
  </si>
  <si>
    <t>https://podminky.urs.cz/item/CS_URS_2021_01/783823101</t>
  </si>
  <si>
    <t>144</t>
  </si>
  <si>
    <t>HET.212210005</t>
  </si>
  <si>
    <t xml:space="preserve">bílá matná  malířská otěruvzdorná barva</t>
  </si>
  <si>
    <t>1164697121</t>
  </si>
  <si>
    <t>154</t>
  </si>
  <si>
    <t>24626705</t>
  </si>
  <si>
    <t>barva syntetická základní rychleschnoucí S2060 0100</t>
  </si>
  <si>
    <t>litr</t>
  </si>
  <si>
    <t>1275021549</t>
  </si>
  <si>
    <t>barva syntetická základní rychleschnoucí na zarubně a topení</t>
  </si>
  <si>
    <t>191</t>
  </si>
  <si>
    <t>783917111</t>
  </si>
  <si>
    <t>Krycí dvojnásobný syntetický nátěr dřevěné podlahy</t>
  </si>
  <si>
    <t>-1836164823</t>
  </si>
  <si>
    <t>Krycí (uzavírací) nátěr dřevěných podlah dvojnásobný syntetický</t>
  </si>
  <si>
    <t>https://podminky.urs.cz/item/CS_URS_2021_01/783917111</t>
  </si>
  <si>
    <t>784</t>
  </si>
  <si>
    <t>Dokončovací práce - malby a tapety</t>
  </si>
  <si>
    <t>92</t>
  </si>
  <si>
    <t>784191001</t>
  </si>
  <si>
    <t>Čištění vnitřních ploch oken nebo balkonových dveří jednoduchých po provedení malířských prací</t>
  </si>
  <si>
    <t>1781759789</t>
  </si>
  <si>
    <t>Čištění vnitřních ploch hrubý úklid po provedení malířských prací omytím oken nebo balkonových dveří jednoduchých</t>
  </si>
  <si>
    <t>https://podminky.urs.cz/item/CS_URS_2021_01/784191001</t>
  </si>
  <si>
    <t>93</t>
  </si>
  <si>
    <t>784191007</t>
  </si>
  <si>
    <t>Čištění vnitřních ploch podlah po provedení malířských prací</t>
  </si>
  <si>
    <t>-344308360</t>
  </si>
  <si>
    <t>Čištění vnitřních ploch hrubý úklid po provedení malířských prací omytím podlah</t>
  </si>
  <si>
    <t>https://podminky.urs.cz/item/CS_URS_2021_01/784191007</t>
  </si>
  <si>
    <t>Práce a dodávky M</t>
  </si>
  <si>
    <t>46-M</t>
  </si>
  <si>
    <t>Zemní práce při extr.mont.pracích</t>
  </si>
  <si>
    <t>170</t>
  </si>
  <si>
    <t>469971111</t>
  </si>
  <si>
    <t>Svislá doprava suti a vybouraných hmot při elektromontážích za první podlaží</t>
  </si>
  <si>
    <t>985971584</t>
  </si>
  <si>
    <t>Odvoz suti a vybouraných hmot svislá doprava suti a vybouraných hmot za první podlaží</t>
  </si>
  <si>
    <t>https://podminky.urs.cz/item/CS_URS_2021_01/469971111</t>
  </si>
  <si>
    <t>171</t>
  </si>
  <si>
    <t>469972121</t>
  </si>
  <si>
    <t>Příplatek k odvozu suti a vybouraných hmot při elektromontážích za každý další 1 km</t>
  </si>
  <si>
    <t>-621529197</t>
  </si>
  <si>
    <t>Odvoz suti a vybouraných hmot odvoz suti a vybouraných hmot Příplatek k ceně za každý další i započatý 1 km</t>
  </si>
  <si>
    <t>https://podminky.urs.cz/item/CS_URS_2021_01/469972121</t>
  </si>
  <si>
    <t>58-M</t>
  </si>
  <si>
    <t>Revize vyhrazených technických zařízení</t>
  </si>
  <si>
    <t>101</t>
  </si>
  <si>
    <t>580506021</t>
  </si>
  <si>
    <t>Kontrola těsnosti rozvodu plynu plynoměrem</t>
  </si>
  <si>
    <t>úsek</t>
  </si>
  <si>
    <t>504535921</t>
  </si>
  <si>
    <t xml:space="preserve">Domovní plynovody kontrola těsnosti rozvodu plynu </t>
  </si>
  <si>
    <t>https://podminky.urs.cz/item/CS_URS_2021_01/580506021</t>
  </si>
  <si>
    <t>175</t>
  </si>
  <si>
    <t>580507001</t>
  </si>
  <si>
    <t>Kontrola připojení a uzávěrů plynu plynových vařičů a sporáků</t>
  </si>
  <si>
    <t>1223885597</t>
  </si>
  <si>
    <t>Lokální spotřebiče plynové vařiče a sporáky - kategorie A kontrola připojení spotřebiče a uzávěru plynu</t>
  </si>
  <si>
    <t>https://podminky.urs.cz/item/CS_URS_2021_01/580507001</t>
  </si>
  <si>
    <t>176</t>
  </si>
  <si>
    <t>580507006</t>
  </si>
  <si>
    <t>Kontrola těsnosti plynového rozvodu spotřebiče</t>
  </si>
  <si>
    <t>-15156848</t>
  </si>
  <si>
    <t>Lokální spotřebiče plynové vařiče a sporáky - kategorie A kontrola těsnosti plynového rozvodu spotřebiče</t>
  </si>
  <si>
    <t>https://podminky.urs.cz/item/CS_URS_2021_01/580507006</t>
  </si>
  <si>
    <t>VRN</t>
  </si>
  <si>
    <t>Vedlejší rozpočtové náklady</t>
  </si>
  <si>
    <t>VRN2</t>
  </si>
  <si>
    <t>Příprava staveniště</t>
  </si>
  <si>
    <t>94</t>
  </si>
  <si>
    <t>020001000</t>
  </si>
  <si>
    <t>1024</t>
  </si>
  <si>
    <t>1346169628</t>
  </si>
  <si>
    <t>https://podminky.urs.cz/item/CS_URS_2021_01/020001000</t>
  </si>
  <si>
    <t>VRN3</t>
  </si>
  <si>
    <t>Zařízení staveniště</t>
  </si>
  <si>
    <t>031002000</t>
  </si>
  <si>
    <t>Související práce pro zařízení staveniště</t>
  </si>
  <si>
    <t>kpl</t>
  </si>
  <si>
    <t>1132341824</t>
  </si>
  <si>
    <t>Související práce pro zařízení a zabezpečení staveniště</t>
  </si>
  <si>
    <t>https://podminky.urs.cz/item/CS_URS_2021_01/031002000</t>
  </si>
  <si>
    <t>96</t>
  </si>
  <si>
    <t>033002000</t>
  </si>
  <si>
    <t>Připojení staveniště na inženýrské sítě</t>
  </si>
  <si>
    <t>-1908783569</t>
  </si>
  <si>
    <t>https://podminky.urs.cz/item/CS_URS_2021_01/033002000</t>
  </si>
  <si>
    <t>VRN4</t>
  </si>
  <si>
    <t>Inženýrská činnost</t>
  </si>
  <si>
    <t>97</t>
  </si>
  <si>
    <t>041002000</t>
  </si>
  <si>
    <t>Dozory</t>
  </si>
  <si>
    <t>…</t>
  </si>
  <si>
    <t>-311711758</t>
  </si>
  <si>
    <t>https://podminky.urs.cz/item/CS_URS_2021_01/041002000</t>
  </si>
  <si>
    <t>VRN5</t>
  </si>
  <si>
    <t>Finanční náklady</t>
  </si>
  <si>
    <t>98</t>
  </si>
  <si>
    <t>051002000</t>
  </si>
  <si>
    <t>Pojistné</t>
  </si>
  <si>
    <t>924492071</t>
  </si>
  <si>
    <t>https://podminky.urs.cz/item/CS_URS_2021_01/051002000</t>
  </si>
  <si>
    <t>VRN6</t>
  </si>
  <si>
    <t>Územní vlivy</t>
  </si>
  <si>
    <t>99</t>
  </si>
  <si>
    <t>065002000</t>
  </si>
  <si>
    <t>Mimostaveništní doprava materiálů</t>
  </si>
  <si>
    <t>-289900076</t>
  </si>
  <si>
    <t>https://podminky.urs.cz/item/CS_URS_2021_01/065002000</t>
  </si>
  <si>
    <t>VRN8</t>
  </si>
  <si>
    <t>Přesun stavebních kapacit</t>
  </si>
  <si>
    <t>95</t>
  </si>
  <si>
    <t>080001000</t>
  </si>
  <si>
    <t>Další náklady na pracovníky</t>
  </si>
  <si>
    <t>473187519</t>
  </si>
  <si>
    <t>https://podminky.urs.cz/item/CS_URS_2021_01/080001000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</si>
</sst>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8"/>
      <color rgb="FF969696"/>
      <name val="Arial CE"/>
    </font>
    <font>
      <sz val="12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6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5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6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 applyProtection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7" fillId="0" borderId="14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8" fillId="0" borderId="14" xfId="0" applyNumberFormat="1" applyFont="1" applyBorder="1" applyAlignment="1" applyProtection="1">
      <alignment vertical="center"/>
    </xf>
    <xf numFmtId="4" fontId="18" fillId="0" borderId="0" xfId="0" applyNumberFormat="1" applyFont="1" applyBorder="1" applyAlignment="1" applyProtection="1">
      <alignment vertical="center"/>
    </xf>
    <xf numFmtId="166" fontId="18" fillId="0" borderId="0" xfId="0" applyNumberFormat="1" applyFont="1" applyBorder="1" applyAlignment="1" applyProtection="1">
      <alignment vertical="center"/>
    </xf>
    <xf numFmtId="4" fontId="18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0" fontId="23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5" fillId="0" borderId="19" xfId="0" applyNumberFormat="1" applyFont="1" applyBorder="1" applyAlignment="1" applyProtection="1">
      <alignment vertical="center"/>
    </xf>
    <xf numFmtId="4" fontId="25" fillId="0" borderId="20" xfId="0" applyNumberFormat="1" applyFont="1" applyBorder="1" applyAlignment="1" applyProtection="1">
      <alignment vertical="center"/>
    </xf>
    <xf numFmtId="166" fontId="25" fillId="0" borderId="20" xfId="0" applyNumberFormat="1" applyFont="1" applyBorder="1" applyAlignment="1" applyProtection="1">
      <alignment vertical="center"/>
    </xf>
    <xf numFmtId="4" fontId="25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1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8" fillId="0" borderId="12" xfId="0" applyNumberFormat="1" applyFont="1" applyBorder="1" applyAlignment="1" applyProtection="1"/>
    <xf numFmtId="166" fontId="28" fillId="0" borderId="13" xfId="0" applyNumberFormat="1" applyFont="1" applyBorder="1" applyAlignment="1" applyProtection="1"/>
    <xf numFmtId="4" fontId="29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0" fillId="0" borderId="0" xfId="0" applyFont="1" applyAlignment="1" applyProtection="1">
      <alignment horizontal="left" vertical="center"/>
    </xf>
    <xf numFmtId="0" fontId="31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33" fillId="0" borderId="0" xfId="1" applyFont="1" applyAlignment="1" applyProtection="1">
      <alignment vertical="center" wrapText="1"/>
    </xf>
    <xf numFmtId="0" fontId="34" fillId="0" borderId="22" xfId="0" applyFont="1" applyBorder="1" applyAlignment="1" applyProtection="1">
      <alignment horizontal="center" vertical="center"/>
    </xf>
    <xf numFmtId="49" fontId="34" fillId="0" borderId="22" xfId="0" applyNumberFormat="1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left" vertical="center" wrapText="1"/>
    </xf>
    <xf numFmtId="0" fontId="34" fillId="0" borderId="22" xfId="0" applyFont="1" applyBorder="1" applyAlignment="1" applyProtection="1">
      <alignment horizontal="center" vertical="center" wrapText="1"/>
    </xf>
    <xf numFmtId="167" fontId="34" fillId="0" borderId="22" xfId="0" applyNumberFormat="1" applyFont="1" applyBorder="1" applyAlignment="1" applyProtection="1">
      <alignment vertical="center"/>
    </xf>
    <xf numFmtId="4" fontId="34" fillId="2" borderId="22" xfId="0" applyNumberFormat="1" applyFont="1" applyFill="1" applyBorder="1" applyAlignment="1" applyProtection="1">
      <alignment vertical="center"/>
      <protection locked="0"/>
    </xf>
    <xf numFmtId="4" fontId="34" fillId="0" borderId="22" xfId="0" applyNumberFormat="1" applyFont="1" applyBorder="1" applyAlignment="1" applyProtection="1">
      <alignment vertical="center"/>
    </xf>
    <xf numFmtId="0" fontId="35" fillId="0" borderId="22" xfId="0" applyFont="1" applyBorder="1" applyAlignment="1" applyProtection="1">
      <alignment vertical="center"/>
    </xf>
    <xf numFmtId="0" fontId="35" fillId="0" borderId="3" xfId="0" applyFont="1" applyBorder="1" applyAlignment="1">
      <alignment vertical="center"/>
    </xf>
    <xf numFmtId="0" fontId="34" fillId="2" borderId="14" xfId="0" applyFont="1" applyFill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1_01/611315205" TargetMode="External" /><Relationship Id="rId2" Type="http://schemas.openxmlformats.org/officeDocument/2006/relationships/hyperlink" Target="https://podminky.urs.cz/item/CS_URS_2021_01/612315215" TargetMode="External" /><Relationship Id="rId3" Type="http://schemas.openxmlformats.org/officeDocument/2006/relationships/hyperlink" Target="https://podminky.urs.cz/item/CS_URS_2021_01/721140802" TargetMode="External" /><Relationship Id="rId4" Type="http://schemas.openxmlformats.org/officeDocument/2006/relationships/hyperlink" Target="https://podminky.urs.cz/item/CS_URS_2021_01/721210817" TargetMode="External" /><Relationship Id="rId5" Type="http://schemas.openxmlformats.org/officeDocument/2006/relationships/hyperlink" Target="https://podminky.urs.cz/item/CS_URS_2021_01/721173401" TargetMode="External" /><Relationship Id="rId6" Type="http://schemas.openxmlformats.org/officeDocument/2006/relationships/hyperlink" Target="https://podminky.urs.cz/item/CS_URS_2021_01/722110811" TargetMode="External" /><Relationship Id="rId7" Type="http://schemas.openxmlformats.org/officeDocument/2006/relationships/hyperlink" Target="https://podminky.urs.cz/item/CS_URS_2021_01/722130801" TargetMode="External" /><Relationship Id="rId8" Type="http://schemas.openxmlformats.org/officeDocument/2006/relationships/hyperlink" Target="https://podminky.urs.cz/item/CS_URS_2021_01/722176112" TargetMode="External" /><Relationship Id="rId9" Type="http://schemas.openxmlformats.org/officeDocument/2006/relationships/hyperlink" Target="https://podminky.urs.cz/item/CS_URS_2021_01/722181211" TargetMode="External" /><Relationship Id="rId10" Type="http://schemas.openxmlformats.org/officeDocument/2006/relationships/hyperlink" Target="https://podminky.urs.cz/item/CS_URS_2021_01/722179191" TargetMode="External" /><Relationship Id="rId11" Type="http://schemas.openxmlformats.org/officeDocument/2006/relationships/hyperlink" Target="https://podminky.urs.cz/item/CS_URS_2021_01/725119102" TargetMode="External" /><Relationship Id="rId12" Type="http://schemas.openxmlformats.org/officeDocument/2006/relationships/hyperlink" Target="https://podminky.urs.cz/item/CS_URS_2021_01/725210821" TargetMode="External" /><Relationship Id="rId13" Type="http://schemas.openxmlformats.org/officeDocument/2006/relationships/hyperlink" Target="https://podminky.urs.cz/item/CS_URS_2021_01/725219102" TargetMode="External" /><Relationship Id="rId14" Type="http://schemas.openxmlformats.org/officeDocument/2006/relationships/hyperlink" Target="https://podminky.urs.cz/item/CS_URS_2021_01/725220842" TargetMode="External" /><Relationship Id="rId15" Type="http://schemas.openxmlformats.org/officeDocument/2006/relationships/hyperlink" Target="https://podminky.urs.cz/item/CS_URS_2021_01/725241901" TargetMode="External" /><Relationship Id="rId16" Type="http://schemas.openxmlformats.org/officeDocument/2006/relationships/hyperlink" Target="https://podminky.urs.cz/item/CS_URS_2021_01/725243902" TargetMode="External" /><Relationship Id="rId17" Type="http://schemas.openxmlformats.org/officeDocument/2006/relationships/hyperlink" Target="https://podminky.urs.cz/item/CS_URS_2021_01/725610810" TargetMode="External" /><Relationship Id="rId18" Type="http://schemas.openxmlformats.org/officeDocument/2006/relationships/hyperlink" Target="https://podminky.urs.cz/item/CS_URS_2021_01/725820801" TargetMode="External" /><Relationship Id="rId19" Type="http://schemas.openxmlformats.org/officeDocument/2006/relationships/hyperlink" Target="https://podminky.urs.cz/item/CS_URS_2021_01/725820802" TargetMode="External" /><Relationship Id="rId20" Type="http://schemas.openxmlformats.org/officeDocument/2006/relationships/hyperlink" Target="https://podminky.urs.cz/item/CS_URS_2021_01/725829121" TargetMode="External" /><Relationship Id="rId21" Type="http://schemas.openxmlformats.org/officeDocument/2006/relationships/hyperlink" Target="https://podminky.urs.cz/item/CS_URS_2021_01/725839202" TargetMode="External" /><Relationship Id="rId22" Type="http://schemas.openxmlformats.org/officeDocument/2006/relationships/hyperlink" Target="https://podminky.urs.cz/item/CS_URS_2021_01/733222302" TargetMode="External" /><Relationship Id="rId23" Type="http://schemas.openxmlformats.org/officeDocument/2006/relationships/hyperlink" Target="https://podminky.urs.cz/item/CS_URS_2021_01/733291101" TargetMode="External" /><Relationship Id="rId24" Type="http://schemas.openxmlformats.org/officeDocument/2006/relationships/hyperlink" Target="https://podminky.urs.cz/item/CS_URS_2021_01/735121810" TargetMode="External" /><Relationship Id="rId25" Type="http://schemas.openxmlformats.org/officeDocument/2006/relationships/hyperlink" Target="https://podminky.urs.cz/item/CS_URS_2021_01/735131312" TargetMode="External" /><Relationship Id="rId26" Type="http://schemas.openxmlformats.org/officeDocument/2006/relationships/hyperlink" Target="https://podminky.urs.cz/item/CS_URS_2021_01/741122015" TargetMode="External" /><Relationship Id="rId27" Type="http://schemas.openxmlformats.org/officeDocument/2006/relationships/hyperlink" Target="https://podminky.urs.cz/item/CS_URS_2021_01/741122016" TargetMode="External" /><Relationship Id="rId28" Type="http://schemas.openxmlformats.org/officeDocument/2006/relationships/hyperlink" Target="https://podminky.urs.cz/item/CS_URS_2021_01/741122031" TargetMode="External" /><Relationship Id="rId29" Type="http://schemas.openxmlformats.org/officeDocument/2006/relationships/hyperlink" Target="https://podminky.urs.cz/item/CS_URS_2021_01/741310001" TargetMode="External" /><Relationship Id="rId30" Type="http://schemas.openxmlformats.org/officeDocument/2006/relationships/hyperlink" Target="https://podminky.urs.cz/item/CS_URS_2021_01/741311803" TargetMode="External" /><Relationship Id="rId31" Type="http://schemas.openxmlformats.org/officeDocument/2006/relationships/hyperlink" Target="https://podminky.urs.cz/item/CS_URS_2021_01/741313001" TargetMode="External" /><Relationship Id="rId32" Type="http://schemas.openxmlformats.org/officeDocument/2006/relationships/hyperlink" Target="https://podminky.urs.cz/item/CS_URS_2021_01/741315813" TargetMode="External" /><Relationship Id="rId33" Type="http://schemas.openxmlformats.org/officeDocument/2006/relationships/hyperlink" Target="https://podminky.urs.cz/item/CS_URS_2021_01/741320105" TargetMode="External" /><Relationship Id="rId34" Type="http://schemas.openxmlformats.org/officeDocument/2006/relationships/hyperlink" Target="https://podminky.urs.cz/item/CS_URS_2021_01/741321003" TargetMode="External" /><Relationship Id="rId35" Type="http://schemas.openxmlformats.org/officeDocument/2006/relationships/hyperlink" Target="https://podminky.urs.cz/item/CS_URS_2021_01/741810001" TargetMode="External" /><Relationship Id="rId36" Type="http://schemas.openxmlformats.org/officeDocument/2006/relationships/hyperlink" Target="https://podminky.urs.cz/item/CS_URS_2021_01/766622861" TargetMode="External" /><Relationship Id="rId37" Type="http://schemas.openxmlformats.org/officeDocument/2006/relationships/hyperlink" Target="https://podminky.urs.cz/item/CS_URS_2021_01/766825821" TargetMode="External" /><Relationship Id="rId38" Type="http://schemas.openxmlformats.org/officeDocument/2006/relationships/hyperlink" Target="https://podminky.urs.cz/item/CS_URS_2021_01/766812830" TargetMode="External" /><Relationship Id="rId39" Type="http://schemas.openxmlformats.org/officeDocument/2006/relationships/hyperlink" Target="https://podminky.urs.cz/item/CS_URS_2021_01/766660001" TargetMode="External" /><Relationship Id="rId40" Type="http://schemas.openxmlformats.org/officeDocument/2006/relationships/hyperlink" Target="https://podminky.urs.cz/item/CS_URS_2021_01/766660729" TargetMode="External" /><Relationship Id="rId41" Type="http://schemas.openxmlformats.org/officeDocument/2006/relationships/hyperlink" Target="https://podminky.urs.cz/item/CS_URS_2021_01/766660733" TargetMode="External" /><Relationship Id="rId42" Type="http://schemas.openxmlformats.org/officeDocument/2006/relationships/hyperlink" Target="https://podminky.urs.cz/item/CS_URS_2021_01/766662811" TargetMode="External" /><Relationship Id="rId43" Type="http://schemas.openxmlformats.org/officeDocument/2006/relationships/hyperlink" Target="https://podminky.urs.cz/item/CS_URS_2021_01/766811115" TargetMode="External" /><Relationship Id="rId44" Type="http://schemas.openxmlformats.org/officeDocument/2006/relationships/hyperlink" Target="https://podminky.urs.cz/item/CS_URS_2021_01/766811151" TargetMode="External" /><Relationship Id="rId45" Type="http://schemas.openxmlformats.org/officeDocument/2006/relationships/hyperlink" Target="https://podminky.urs.cz/item/CS_URS_2021_01/766811212" TargetMode="External" /><Relationship Id="rId46" Type="http://schemas.openxmlformats.org/officeDocument/2006/relationships/hyperlink" Target="https://podminky.urs.cz/item/CS_URS_2021_01/766811221" TargetMode="External" /><Relationship Id="rId47" Type="http://schemas.openxmlformats.org/officeDocument/2006/relationships/hyperlink" Target="https://podminky.urs.cz/item/CS_URS_2021_01/771571810" TargetMode="External" /><Relationship Id="rId48" Type="http://schemas.openxmlformats.org/officeDocument/2006/relationships/hyperlink" Target="https://podminky.urs.cz/item/CS_URS_2021_01/771574154" TargetMode="External" /><Relationship Id="rId49" Type="http://schemas.openxmlformats.org/officeDocument/2006/relationships/hyperlink" Target="https://podminky.urs.cz/item/CS_URS_2021_01/771577112" TargetMode="External" /><Relationship Id="rId50" Type="http://schemas.openxmlformats.org/officeDocument/2006/relationships/hyperlink" Target="https://podminky.urs.cz/item/CS_URS_2021_01/771577113" TargetMode="External" /><Relationship Id="rId51" Type="http://schemas.openxmlformats.org/officeDocument/2006/relationships/hyperlink" Target="https://podminky.urs.cz/item/CS_URS_2021_01/771591112" TargetMode="External" /><Relationship Id="rId52" Type="http://schemas.openxmlformats.org/officeDocument/2006/relationships/hyperlink" Target="https://podminky.urs.cz/item/CS_URS_2021_01/771591264" TargetMode="External" /><Relationship Id="rId53" Type="http://schemas.openxmlformats.org/officeDocument/2006/relationships/hyperlink" Target="https://podminky.urs.cz/item/CS_URS_2021_01/775413401" TargetMode="External" /><Relationship Id="rId54" Type="http://schemas.openxmlformats.org/officeDocument/2006/relationships/hyperlink" Target="https://podminky.urs.cz/item/CS_URS_2021_01/775541821" TargetMode="External" /><Relationship Id="rId55" Type="http://schemas.openxmlformats.org/officeDocument/2006/relationships/hyperlink" Target="https://podminky.urs.cz/item/CS_URS_2021_01/775591919" TargetMode="External" /><Relationship Id="rId56" Type="http://schemas.openxmlformats.org/officeDocument/2006/relationships/hyperlink" Target="https://podminky.urs.cz/item/CS_URS_2021_01/775591920" TargetMode="External" /><Relationship Id="rId57" Type="http://schemas.openxmlformats.org/officeDocument/2006/relationships/hyperlink" Target="https://podminky.urs.cz/item/CS_URS_2021_01/776141112" TargetMode="External" /><Relationship Id="rId58" Type="http://schemas.openxmlformats.org/officeDocument/2006/relationships/hyperlink" Target="https://podminky.urs.cz/item/CS_URS_2021_01/776201811" TargetMode="External" /><Relationship Id="rId59" Type="http://schemas.openxmlformats.org/officeDocument/2006/relationships/hyperlink" Target="https://podminky.urs.cz/item/CS_URS_2021_01/776221111" TargetMode="External" /><Relationship Id="rId60" Type="http://schemas.openxmlformats.org/officeDocument/2006/relationships/hyperlink" Target="https://podminky.urs.cz/item/CS_URS_2021_01/776410811" TargetMode="External" /><Relationship Id="rId61" Type="http://schemas.openxmlformats.org/officeDocument/2006/relationships/hyperlink" Target="https://podminky.urs.cz/item/CS_URS_2021_01/776421111" TargetMode="External" /><Relationship Id="rId62" Type="http://schemas.openxmlformats.org/officeDocument/2006/relationships/hyperlink" Target="https://podminky.urs.cz/item/CS_URS_2021_01/998776181" TargetMode="External" /><Relationship Id="rId63" Type="http://schemas.openxmlformats.org/officeDocument/2006/relationships/hyperlink" Target="https://podminky.urs.cz/item/CS_URS_2021_01/781131112" TargetMode="External" /><Relationship Id="rId64" Type="http://schemas.openxmlformats.org/officeDocument/2006/relationships/hyperlink" Target="https://podminky.urs.cz/item/CS_URS_2021_01/781131264" TargetMode="External" /><Relationship Id="rId65" Type="http://schemas.openxmlformats.org/officeDocument/2006/relationships/hyperlink" Target="https://podminky.urs.cz/item/CS_URS_2021_01/781151031" TargetMode="External" /><Relationship Id="rId66" Type="http://schemas.openxmlformats.org/officeDocument/2006/relationships/hyperlink" Target="https://podminky.urs.cz/item/CS_URS_2021_01/781151041" TargetMode="External" /><Relationship Id="rId67" Type="http://schemas.openxmlformats.org/officeDocument/2006/relationships/hyperlink" Target="https://podminky.urs.cz/item/CS_URS_2021_01/781461811" TargetMode="External" /><Relationship Id="rId68" Type="http://schemas.openxmlformats.org/officeDocument/2006/relationships/hyperlink" Target="https://podminky.urs.cz/item/CS_URS_2021_01/781121011" TargetMode="External" /><Relationship Id="rId69" Type="http://schemas.openxmlformats.org/officeDocument/2006/relationships/hyperlink" Target="https://podminky.urs.cz/item/CS_URS_2021_01/781474153" TargetMode="External" /><Relationship Id="rId70" Type="http://schemas.openxmlformats.org/officeDocument/2006/relationships/hyperlink" Target="https://podminky.urs.cz/item/CS_URS_2021_01/781474154" TargetMode="External" /><Relationship Id="rId71" Type="http://schemas.openxmlformats.org/officeDocument/2006/relationships/hyperlink" Target="https://podminky.urs.cz/item/CS_URS_2021_01/781495115" TargetMode="External" /><Relationship Id="rId72" Type="http://schemas.openxmlformats.org/officeDocument/2006/relationships/hyperlink" Target="https://podminky.urs.cz/item/CS_URS_2021_01/781495141" TargetMode="External" /><Relationship Id="rId73" Type="http://schemas.openxmlformats.org/officeDocument/2006/relationships/hyperlink" Target="https://podminky.urs.cz/item/CS_URS_2021_01/781495211" TargetMode="External" /><Relationship Id="rId74" Type="http://schemas.openxmlformats.org/officeDocument/2006/relationships/hyperlink" Target="https://podminky.urs.cz/item/CS_URS_2021_01/781779191" TargetMode="External" /><Relationship Id="rId75" Type="http://schemas.openxmlformats.org/officeDocument/2006/relationships/hyperlink" Target="https://podminky.urs.cz/item/CS_URS_2021_01/781779195" TargetMode="External" /><Relationship Id="rId76" Type="http://schemas.openxmlformats.org/officeDocument/2006/relationships/hyperlink" Target="https://podminky.urs.cz/item/CS_URS_2021_01/783314101" TargetMode="External" /><Relationship Id="rId77" Type="http://schemas.openxmlformats.org/officeDocument/2006/relationships/hyperlink" Target="https://podminky.urs.cz/item/CS_URS_2021_01/783327101" TargetMode="External" /><Relationship Id="rId78" Type="http://schemas.openxmlformats.org/officeDocument/2006/relationships/hyperlink" Target="https://podminky.urs.cz/item/CS_URS_2021_01/783601301" TargetMode="External" /><Relationship Id="rId79" Type="http://schemas.openxmlformats.org/officeDocument/2006/relationships/hyperlink" Target="https://podminky.urs.cz/item/CS_URS_2021_01/783601305" TargetMode="External" /><Relationship Id="rId80" Type="http://schemas.openxmlformats.org/officeDocument/2006/relationships/hyperlink" Target="https://podminky.urs.cz/item/CS_URS_2021_01/783614101" TargetMode="External" /><Relationship Id="rId81" Type="http://schemas.openxmlformats.org/officeDocument/2006/relationships/hyperlink" Target="https://podminky.urs.cz/item/CS_URS_2021_01/783617101" TargetMode="External" /><Relationship Id="rId82" Type="http://schemas.openxmlformats.org/officeDocument/2006/relationships/hyperlink" Target="https://podminky.urs.cz/item/CS_URS_2021_01/783801201" TargetMode="External" /><Relationship Id="rId83" Type="http://schemas.openxmlformats.org/officeDocument/2006/relationships/hyperlink" Target="https://podminky.urs.cz/item/CS_URS_2021_01/783817121" TargetMode="External" /><Relationship Id="rId84" Type="http://schemas.openxmlformats.org/officeDocument/2006/relationships/hyperlink" Target="https://podminky.urs.cz/item/CS_URS_2021_01/783823101" TargetMode="External" /><Relationship Id="rId85" Type="http://schemas.openxmlformats.org/officeDocument/2006/relationships/hyperlink" Target="https://podminky.urs.cz/item/CS_URS_2021_01/783917111" TargetMode="External" /><Relationship Id="rId86" Type="http://schemas.openxmlformats.org/officeDocument/2006/relationships/hyperlink" Target="https://podminky.urs.cz/item/CS_URS_2021_01/784191001" TargetMode="External" /><Relationship Id="rId87" Type="http://schemas.openxmlformats.org/officeDocument/2006/relationships/hyperlink" Target="https://podminky.urs.cz/item/CS_URS_2021_01/784191007" TargetMode="External" /><Relationship Id="rId88" Type="http://schemas.openxmlformats.org/officeDocument/2006/relationships/hyperlink" Target="https://podminky.urs.cz/item/CS_URS_2021_01/469971111" TargetMode="External" /><Relationship Id="rId89" Type="http://schemas.openxmlformats.org/officeDocument/2006/relationships/hyperlink" Target="https://podminky.urs.cz/item/CS_URS_2021_01/469972121" TargetMode="External" /><Relationship Id="rId90" Type="http://schemas.openxmlformats.org/officeDocument/2006/relationships/hyperlink" Target="https://podminky.urs.cz/item/CS_URS_2021_01/580506021" TargetMode="External" /><Relationship Id="rId91" Type="http://schemas.openxmlformats.org/officeDocument/2006/relationships/hyperlink" Target="https://podminky.urs.cz/item/CS_URS_2021_01/580507001" TargetMode="External" /><Relationship Id="rId92" Type="http://schemas.openxmlformats.org/officeDocument/2006/relationships/hyperlink" Target="https://podminky.urs.cz/item/CS_URS_2021_01/580507006" TargetMode="External" /><Relationship Id="rId93" Type="http://schemas.openxmlformats.org/officeDocument/2006/relationships/hyperlink" Target="https://podminky.urs.cz/item/CS_URS_2021_01/020001000" TargetMode="External" /><Relationship Id="rId94" Type="http://schemas.openxmlformats.org/officeDocument/2006/relationships/hyperlink" Target="https://podminky.urs.cz/item/CS_URS_2021_01/031002000" TargetMode="External" /><Relationship Id="rId95" Type="http://schemas.openxmlformats.org/officeDocument/2006/relationships/hyperlink" Target="https://podminky.urs.cz/item/CS_URS_2021_01/033002000" TargetMode="External" /><Relationship Id="rId96" Type="http://schemas.openxmlformats.org/officeDocument/2006/relationships/hyperlink" Target="https://podminky.urs.cz/item/CS_URS_2021_01/041002000" TargetMode="External" /><Relationship Id="rId97" Type="http://schemas.openxmlformats.org/officeDocument/2006/relationships/hyperlink" Target="https://podminky.urs.cz/item/CS_URS_2021_01/051002000" TargetMode="External" /><Relationship Id="rId98" Type="http://schemas.openxmlformats.org/officeDocument/2006/relationships/hyperlink" Target="https://podminky.urs.cz/item/CS_URS_2021_01/065002000" TargetMode="External" /><Relationship Id="rId99" Type="http://schemas.openxmlformats.org/officeDocument/2006/relationships/hyperlink" Target="https://podminky.urs.cz/item/CS_URS_2021_01/080001000" TargetMode="External" /><Relationship Id="rId100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19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34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19</v>
      </c>
      <c r="AO17" s="20"/>
      <c r="AP17" s="20"/>
      <c r="AQ17" s="20"/>
      <c r="AR17" s="18"/>
      <c r="BE17" s="29"/>
      <c r="BS17" s="15" t="s">
        <v>35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36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37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38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39</v>
      </c>
      <c r="AO20" s="20"/>
      <c r="AP20" s="20"/>
      <c r="AQ20" s="20"/>
      <c r="AR20" s="18"/>
      <c r="BE20" s="29"/>
      <c r="BS20" s="15" t="s">
        <v>35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40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41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42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43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44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45</v>
      </c>
      <c r="AL28" s="43"/>
      <c r="AM28" s="43"/>
      <c r="AN28" s="43"/>
      <c r="AO28" s="43"/>
      <c r="AP28" s="38"/>
      <c r="AQ28" s="38"/>
      <c r="AR28" s="42"/>
      <c r="BE28" s="29"/>
    </row>
    <row r="29" hidden="1" s="3" customFormat="1" ht="14.4" customHeight="1">
      <c r="A29" s="3"/>
      <c r="B29" s="44"/>
      <c r="C29" s="45"/>
      <c r="D29" s="30" t="s">
        <v>46</v>
      </c>
      <c r="E29" s="45"/>
      <c r="F29" s="30" t="s">
        <v>47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hidden="1" s="3" customFormat="1" ht="14.4" customHeight="1">
      <c r="A30" s="3"/>
      <c r="B30" s="44"/>
      <c r="C30" s="45"/>
      <c r="D30" s="45"/>
      <c r="E30" s="45"/>
      <c r="F30" s="30" t="s">
        <v>48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s="3" customFormat="1" ht="14.4" customHeight="1">
      <c r="A31" s="3"/>
      <c r="B31" s="44"/>
      <c r="C31" s="45"/>
      <c r="D31" s="50" t="s">
        <v>46</v>
      </c>
      <c r="E31" s="45"/>
      <c r="F31" s="30" t="s">
        <v>49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s="3" customFormat="1" ht="14.4" customHeight="1">
      <c r="A32" s="3"/>
      <c r="B32" s="44"/>
      <c r="C32" s="45"/>
      <c r="D32" s="45"/>
      <c r="E32" s="45"/>
      <c r="F32" s="30" t="s">
        <v>50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51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1"/>
      <c r="D35" s="52" t="s">
        <v>52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53</v>
      </c>
      <c r="U35" s="53"/>
      <c r="V35" s="53"/>
      <c r="W35" s="53"/>
      <c r="X35" s="55" t="s">
        <v>54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8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42"/>
      <c r="BE37" s="36"/>
    </row>
    <row r="41" s="2" customFormat="1" ht="6.96" customHeight="1">
      <c r="A41" s="36"/>
      <c r="B41" s="60"/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42"/>
      <c r="BE41" s="36"/>
    </row>
    <row r="42" s="2" customFormat="1" ht="24.96" customHeight="1">
      <c r="A42" s="36"/>
      <c r="B42" s="37"/>
      <c r="C42" s="21" t="s">
        <v>55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2"/>
      <c r="C44" s="30" t="s">
        <v>13</v>
      </c>
      <c r="D44" s="63"/>
      <c r="E44" s="63"/>
      <c r="F44" s="63"/>
      <c r="G44" s="63"/>
      <c r="H44" s="63"/>
      <c r="I44" s="63"/>
      <c r="J44" s="63"/>
      <c r="K44" s="63"/>
      <c r="L44" s="63" t="str">
        <f>K5</f>
        <v>2024_Radvanicka</v>
      </c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63"/>
      <c r="AA44" s="63"/>
      <c r="AB44" s="63"/>
      <c r="AC44" s="63"/>
      <c r="AD44" s="63"/>
      <c r="AE44" s="63"/>
      <c r="AF44" s="63"/>
      <c r="AG44" s="63"/>
      <c r="AH44" s="63"/>
      <c r="AI44" s="63"/>
      <c r="AJ44" s="63"/>
      <c r="AK44" s="63"/>
      <c r="AL44" s="63"/>
      <c r="AM44" s="63"/>
      <c r="AN44" s="63"/>
      <c r="AO44" s="63"/>
      <c r="AP44" s="63"/>
      <c r="AQ44" s="63"/>
      <c r="AR44" s="64"/>
      <c r="BE44" s="4"/>
    </row>
    <row r="45" s="5" customFormat="1" ht="36.96" customHeight="1">
      <c r="A45" s="5"/>
      <c r="B45" s="65"/>
      <c r="C45" s="66" t="s">
        <v>16</v>
      </c>
      <c r="D45" s="67"/>
      <c r="E45" s="67"/>
      <c r="F45" s="67"/>
      <c r="G45" s="67"/>
      <c r="H45" s="67"/>
      <c r="I45" s="67"/>
      <c r="J45" s="67"/>
      <c r="K45" s="67"/>
      <c r="L45" s="68" t="str">
        <f>K6</f>
        <v>oprava bytu Radvanicka 697, byt 14</v>
      </c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9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70" t="str">
        <f>IF(K8="","",K8)</f>
        <v>Praha 19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1" t="str">
        <f>IF(AN8= "","",AN8)</f>
        <v>4. 12. 2024</v>
      </c>
      <c r="AN47" s="71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3" t="str">
        <f>IF(E11= "","",E11)</f>
        <v>Městská část Praha 19, Semilská 43/1, Praha 19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2" t="str">
        <f>IF(E17="","",E17)</f>
        <v xml:space="preserve"> </v>
      </c>
      <c r="AN49" s="63"/>
      <c r="AO49" s="63"/>
      <c r="AP49" s="63"/>
      <c r="AQ49" s="38"/>
      <c r="AR49" s="42"/>
      <c r="AS49" s="73" t="s">
        <v>56</v>
      </c>
      <c r="AT49" s="74"/>
      <c r="AU49" s="75"/>
      <c r="AV49" s="75"/>
      <c r="AW49" s="75"/>
      <c r="AX49" s="75"/>
      <c r="AY49" s="75"/>
      <c r="AZ49" s="75"/>
      <c r="BA49" s="75"/>
      <c r="BB49" s="75"/>
      <c r="BC49" s="75"/>
      <c r="BD49" s="76"/>
      <c r="BE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3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36</v>
      </c>
      <c r="AJ50" s="38"/>
      <c r="AK50" s="38"/>
      <c r="AL50" s="38"/>
      <c r="AM50" s="72" t="str">
        <f>IF(E20="","",E20)</f>
        <v>Michal Kolbl_x0009__x0009__x0009__x0009_</v>
      </c>
      <c r="AN50" s="63"/>
      <c r="AO50" s="63"/>
      <c r="AP50" s="63"/>
      <c r="AQ50" s="38"/>
      <c r="AR50" s="42"/>
      <c r="AS50" s="77"/>
      <c r="AT50" s="78"/>
      <c r="AU50" s="79"/>
      <c r="AV50" s="79"/>
      <c r="AW50" s="79"/>
      <c r="AX50" s="79"/>
      <c r="AY50" s="79"/>
      <c r="AZ50" s="79"/>
      <c r="BA50" s="79"/>
      <c r="BB50" s="79"/>
      <c r="BC50" s="79"/>
      <c r="BD50" s="80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1"/>
      <c r="AT51" s="82"/>
      <c r="AU51" s="83"/>
      <c r="AV51" s="83"/>
      <c r="AW51" s="83"/>
      <c r="AX51" s="83"/>
      <c r="AY51" s="83"/>
      <c r="AZ51" s="83"/>
      <c r="BA51" s="83"/>
      <c r="BB51" s="83"/>
      <c r="BC51" s="83"/>
      <c r="BD51" s="84"/>
      <c r="BE51" s="36"/>
    </row>
    <row r="52" s="2" customFormat="1" ht="29.28" customHeight="1">
      <c r="A52" s="36"/>
      <c r="B52" s="37"/>
      <c r="C52" s="85" t="s">
        <v>57</v>
      </c>
      <c r="D52" s="86"/>
      <c r="E52" s="86"/>
      <c r="F52" s="86"/>
      <c r="G52" s="86"/>
      <c r="H52" s="87"/>
      <c r="I52" s="88" t="s">
        <v>58</v>
      </c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6"/>
      <c r="AC52" s="86"/>
      <c r="AD52" s="86"/>
      <c r="AE52" s="86"/>
      <c r="AF52" s="86"/>
      <c r="AG52" s="89" t="s">
        <v>59</v>
      </c>
      <c r="AH52" s="86"/>
      <c r="AI52" s="86"/>
      <c r="AJ52" s="86"/>
      <c r="AK52" s="86"/>
      <c r="AL52" s="86"/>
      <c r="AM52" s="86"/>
      <c r="AN52" s="88" t="s">
        <v>60</v>
      </c>
      <c r="AO52" s="86"/>
      <c r="AP52" s="86"/>
      <c r="AQ52" s="90" t="s">
        <v>61</v>
      </c>
      <c r="AR52" s="42"/>
      <c r="AS52" s="91" t="s">
        <v>62</v>
      </c>
      <c r="AT52" s="92" t="s">
        <v>63</v>
      </c>
      <c r="AU52" s="92" t="s">
        <v>64</v>
      </c>
      <c r="AV52" s="92" t="s">
        <v>65</v>
      </c>
      <c r="AW52" s="92" t="s">
        <v>66</v>
      </c>
      <c r="AX52" s="92" t="s">
        <v>67</v>
      </c>
      <c r="AY52" s="92" t="s">
        <v>68</v>
      </c>
      <c r="AZ52" s="92" t="s">
        <v>69</v>
      </c>
      <c r="BA52" s="92" t="s">
        <v>70</v>
      </c>
      <c r="BB52" s="92" t="s">
        <v>71</v>
      </c>
      <c r="BC52" s="92" t="s">
        <v>72</v>
      </c>
      <c r="BD52" s="93" t="s">
        <v>73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4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6"/>
      <c r="BE53" s="36"/>
    </row>
    <row r="54" s="6" customFormat="1" ht="32.4" customHeight="1">
      <c r="A54" s="6"/>
      <c r="B54" s="97"/>
      <c r="C54" s="98" t="s">
        <v>74</v>
      </c>
      <c r="D54" s="99"/>
      <c r="E54" s="99"/>
      <c r="F54" s="99"/>
      <c r="G54" s="99"/>
      <c r="H54" s="99"/>
      <c r="I54" s="99"/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100">
        <f>ROUND(AG55,2)</f>
        <v>0</v>
      </c>
      <c r="AH54" s="100"/>
      <c r="AI54" s="100"/>
      <c r="AJ54" s="100"/>
      <c r="AK54" s="100"/>
      <c r="AL54" s="100"/>
      <c r="AM54" s="100"/>
      <c r="AN54" s="101">
        <f>SUM(AG54,AT54)</f>
        <v>0</v>
      </c>
      <c r="AO54" s="101"/>
      <c r="AP54" s="101"/>
      <c r="AQ54" s="102" t="s">
        <v>19</v>
      </c>
      <c r="AR54" s="103"/>
      <c r="AS54" s="104">
        <f>ROUND(AS55,2)</f>
        <v>0</v>
      </c>
      <c r="AT54" s="105">
        <f>ROUND(SUM(AV54:AW54),2)</f>
        <v>0</v>
      </c>
      <c r="AU54" s="106">
        <f>ROUND(AU55,5)</f>
        <v>0</v>
      </c>
      <c r="AV54" s="105">
        <f>ROUND(AZ54*L29,2)</f>
        <v>0</v>
      </c>
      <c r="AW54" s="105">
        <f>ROUND(BA54*L30,2)</f>
        <v>0</v>
      </c>
      <c r="AX54" s="105">
        <f>ROUND(BB54*L29,2)</f>
        <v>0</v>
      </c>
      <c r="AY54" s="105">
        <f>ROUND(BC54*L30,2)</f>
        <v>0</v>
      </c>
      <c r="AZ54" s="105">
        <f>ROUND(AZ55,2)</f>
        <v>0</v>
      </c>
      <c r="BA54" s="105">
        <f>ROUND(BA55,2)</f>
        <v>0</v>
      </c>
      <c r="BB54" s="105">
        <f>ROUND(BB55,2)</f>
        <v>0</v>
      </c>
      <c r="BC54" s="105">
        <f>ROUND(BC55,2)</f>
        <v>0</v>
      </c>
      <c r="BD54" s="107">
        <f>ROUND(BD55,2)</f>
        <v>0</v>
      </c>
      <c r="BE54" s="6"/>
      <c r="BS54" s="108" t="s">
        <v>75</v>
      </c>
      <c r="BT54" s="108" t="s">
        <v>76</v>
      </c>
      <c r="BV54" s="108" t="s">
        <v>77</v>
      </c>
      <c r="BW54" s="108" t="s">
        <v>5</v>
      </c>
      <c r="BX54" s="108" t="s">
        <v>78</v>
      </c>
      <c r="CL54" s="108" t="s">
        <v>19</v>
      </c>
    </row>
    <row r="55" s="7" customFormat="1" ht="37.5" customHeight="1">
      <c r="A55" s="109" t="s">
        <v>79</v>
      </c>
      <c r="B55" s="110"/>
      <c r="C55" s="111"/>
      <c r="D55" s="112" t="s">
        <v>14</v>
      </c>
      <c r="E55" s="112"/>
      <c r="F55" s="112"/>
      <c r="G55" s="112"/>
      <c r="H55" s="112"/>
      <c r="I55" s="113"/>
      <c r="J55" s="112" t="s">
        <v>17</v>
      </c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4">
        <f>'2024_Radvanicka - oprava ...'!J28</f>
        <v>0</v>
      </c>
      <c r="AH55" s="113"/>
      <c r="AI55" s="113"/>
      <c r="AJ55" s="113"/>
      <c r="AK55" s="113"/>
      <c r="AL55" s="113"/>
      <c r="AM55" s="113"/>
      <c r="AN55" s="114">
        <f>SUM(AG55,AT55)</f>
        <v>0</v>
      </c>
      <c r="AO55" s="113"/>
      <c r="AP55" s="113"/>
      <c r="AQ55" s="115" t="s">
        <v>80</v>
      </c>
      <c r="AR55" s="116"/>
      <c r="AS55" s="117">
        <v>0</v>
      </c>
      <c r="AT55" s="118">
        <f>ROUND(SUM(AV55:AW55),2)</f>
        <v>0</v>
      </c>
      <c r="AU55" s="119">
        <f>'2024_Radvanicka - oprava ...'!P100</f>
        <v>0</v>
      </c>
      <c r="AV55" s="118">
        <f>'2024_Radvanicka - oprava ...'!J31</f>
        <v>0</v>
      </c>
      <c r="AW55" s="118">
        <f>'2024_Radvanicka - oprava ...'!J32</f>
        <v>0</v>
      </c>
      <c r="AX55" s="118">
        <f>'2024_Radvanicka - oprava ...'!J33</f>
        <v>0</v>
      </c>
      <c r="AY55" s="118">
        <f>'2024_Radvanicka - oprava ...'!J34</f>
        <v>0</v>
      </c>
      <c r="AZ55" s="118">
        <f>'2024_Radvanicka - oprava ...'!F31</f>
        <v>0</v>
      </c>
      <c r="BA55" s="118">
        <f>'2024_Radvanicka - oprava ...'!F32</f>
        <v>0</v>
      </c>
      <c r="BB55" s="118">
        <f>'2024_Radvanicka - oprava ...'!F33</f>
        <v>0</v>
      </c>
      <c r="BC55" s="118">
        <f>'2024_Radvanicka - oprava ...'!F34</f>
        <v>0</v>
      </c>
      <c r="BD55" s="120">
        <f>'2024_Radvanicka - oprava ...'!F35</f>
        <v>0</v>
      </c>
      <c r="BE55" s="7"/>
      <c r="BT55" s="121" t="s">
        <v>81</v>
      </c>
      <c r="BU55" s="121" t="s">
        <v>82</v>
      </c>
      <c r="BV55" s="121" t="s">
        <v>77</v>
      </c>
      <c r="BW55" s="121" t="s">
        <v>5</v>
      </c>
      <c r="BX55" s="121" t="s">
        <v>78</v>
      </c>
      <c r="CL55" s="121" t="s">
        <v>19</v>
      </c>
    </row>
    <row r="56" s="2" customFormat="1" ht="30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="2" customFormat="1" ht="6.96" customHeight="1">
      <c r="A57" s="36"/>
      <c r="B57" s="58"/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</sheetData>
  <sheetProtection sheet="1" formatColumns="0" formatRows="0" objects="1" scenarios="1" spinCount="100000" saltValue="VLIKhX30urAubqajDBhmqpfpP0Z8Cl2ekgb8sFolOu3tSmN0VlZqX4w93VlQx/zQrsQGBjwmYcOWbwV5GZH2qw==" hashValue="HU6pYXZ/M2AVnnZSGwEXCk7XsJaJotyruL7SksvIYfQLpodzRG69Ni/8YzkVm1JVR8+Vr/9OfkF3WhWHgHhWHg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2024_Radvanicka - oprava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2"/>
      <c r="C3" s="123"/>
      <c r="D3" s="123"/>
      <c r="E3" s="123"/>
      <c r="F3" s="123"/>
      <c r="G3" s="123"/>
      <c r="H3" s="123"/>
      <c r="I3" s="123"/>
      <c r="J3" s="123"/>
      <c r="K3" s="123"/>
      <c r="L3" s="18"/>
      <c r="AT3" s="15" t="s">
        <v>81</v>
      </c>
    </row>
    <row r="4" s="1" customFormat="1" ht="24.96" customHeight="1">
      <c r="B4" s="18"/>
      <c r="D4" s="124" t="s">
        <v>83</v>
      </c>
      <c r="L4" s="18"/>
      <c r="M4" s="125" t="s">
        <v>10</v>
      </c>
      <c r="AT4" s="15" t="s">
        <v>35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26" t="s">
        <v>16</v>
      </c>
      <c r="E6" s="36"/>
      <c r="F6" s="36"/>
      <c r="G6" s="36"/>
      <c r="H6" s="36"/>
      <c r="I6" s="36"/>
      <c r="J6" s="36"/>
      <c r="K6" s="36"/>
      <c r="L6" s="127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28" t="s">
        <v>17</v>
      </c>
      <c r="F7" s="36"/>
      <c r="G7" s="36"/>
      <c r="H7" s="36"/>
      <c r="I7" s="36"/>
      <c r="J7" s="36"/>
      <c r="K7" s="36"/>
      <c r="L7" s="127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127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26" t="s">
        <v>18</v>
      </c>
      <c r="E9" s="36"/>
      <c r="F9" s="129" t="s">
        <v>19</v>
      </c>
      <c r="G9" s="36"/>
      <c r="H9" s="36"/>
      <c r="I9" s="126" t="s">
        <v>20</v>
      </c>
      <c r="J9" s="129" t="s">
        <v>19</v>
      </c>
      <c r="K9" s="36"/>
      <c r="L9" s="127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26" t="s">
        <v>21</v>
      </c>
      <c r="E10" s="36"/>
      <c r="F10" s="129" t="s">
        <v>22</v>
      </c>
      <c r="G10" s="36"/>
      <c r="H10" s="36"/>
      <c r="I10" s="126" t="s">
        <v>23</v>
      </c>
      <c r="J10" s="130" t="str">
        <f>'Rekapitulace stavby'!AN8</f>
        <v>4. 12. 2024</v>
      </c>
      <c r="K10" s="36"/>
      <c r="L10" s="127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127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6" t="s">
        <v>25</v>
      </c>
      <c r="E12" s="36"/>
      <c r="F12" s="36"/>
      <c r="G12" s="36"/>
      <c r="H12" s="36"/>
      <c r="I12" s="126" t="s">
        <v>26</v>
      </c>
      <c r="J12" s="129" t="s">
        <v>27</v>
      </c>
      <c r="K12" s="36"/>
      <c r="L12" s="127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29" t="s">
        <v>28</v>
      </c>
      <c r="F13" s="36"/>
      <c r="G13" s="36"/>
      <c r="H13" s="36"/>
      <c r="I13" s="126" t="s">
        <v>29</v>
      </c>
      <c r="J13" s="129" t="s">
        <v>30</v>
      </c>
      <c r="K13" s="36"/>
      <c r="L13" s="127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127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26" t="s">
        <v>31</v>
      </c>
      <c r="E15" s="36"/>
      <c r="F15" s="36"/>
      <c r="G15" s="36"/>
      <c r="H15" s="36"/>
      <c r="I15" s="126" t="s">
        <v>26</v>
      </c>
      <c r="J15" s="31" t="str">
        <f>'Rekapitulace stavby'!AN13</f>
        <v>Vyplň údaj</v>
      </c>
      <c r="K15" s="36"/>
      <c r="L15" s="127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29"/>
      <c r="G16" s="129"/>
      <c r="H16" s="129"/>
      <c r="I16" s="126" t="s">
        <v>29</v>
      </c>
      <c r="J16" s="31" t="str">
        <f>'Rekapitulace stavby'!AN14</f>
        <v>Vyplň údaj</v>
      </c>
      <c r="K16" s="36"/>
      <c r="L16" s="127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127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26" t="s">
        <v>33</v>
      </c>
      <c r="E18" s="36"/>
      <c r="F18" s="36"/>
      <c r="G18" s="36"/>
      <c r="H18" s="36"/>
      <c r="I18" s="126" t="s">
        <v>26</v>
      </c>
      <c r="J18" s="129" t="str">
        <f>IF('Rekapitulace stavby'!AN16="","",'Rekapitulace stavby'!AN16)</f>
        <v/>
      </c>
      <c r="K18" s="36"/>
      <c r="L18" s="127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29" t="str">
        <f>IF('Rekapitulace stavby'!E17="","",'Rekapitulace stavby'!E17)</f>
        <v xml:space="preserve"> </v>
      </c>
      <c r="F19" s="36"/>
      <c r="G19" s="36"/>
      <c r="H19" s="36"/>
      <c r="I19" s="126" t="s">
        <v>29</v>
      </c>
      <c r="J19" s="129" t="str">
        <f>IF('Rekapitulace stavby'!AN17="","",'Rekapitulace stavby'!AN17)</f>
        <v/>
      </c>
      <c r="K19" s="36"/>
      <c r="L19" s="127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127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26" t="s">
        <v>36</v>
      </c>
      <c r="E21" s="36"/>
      <c r="F21" s="36"/>
      <c r="G21" s="36"/>
      <c r="H21" s="36"/>
      <c r="I21" s="126" t="s">
        <v>26</v>
      </c>
      <c r="J21" s="129" t="s">
        <v>37</v>
      </c>
      <c r="K21" s="36"/>
      <c r="L21" s="127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29" t="s">
        <v>38</v>
      </c>
      <c r="F22" s="36"/>
      <c r="G22" s="36"/>
      <c r="H22" s="36"/>
      <c r="I22" s="126" t="s">
        <v>29</v>
      </c>
      <c r="J22" s="129" t="s">
        <v>39</v>
      </c>
      <c r="K22" s="36"/>
      <c r="L22" s="127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127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26" t="s">
        <v>40</v>
      </c>
      <c r="E24" s="36"/>
      <c r="F24" s="36"/>
      <c r="G24" s="36"/>
      <c r="H24" s="36"/>
      <c r="I24" s="36"/>
      <c r="J24" s="36"/>
      <c r="K24" s="36"/>
      <c r="L24" s="127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71.25" customHeight="1">
      <c r="A25" s="131"/>
      <c r="B25" s="132"/>
      <c r="C25" s="131"/>
      <c r="D25" s="131"/>
      <c r="E25" s="133" t="s">
        <v>41</v>
      </c>
      <c r="F25" s="133"/>
      <c r="G25" s="133"/>
      <c r="H25" s="133"/>
      <c r="I25" s="131"/>
      <c r="J25" s="131"/>
      <c r="K25" s="131"/>
      <c r="L25" s="134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127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35"/>
      <c r="E27" s="135"/>
      <c r="F27" s="135"/>
      <c r="G27" s="135"/>
      <c r="H27" s="135"/>
      <c r="I27" s="135"/>
      <c r="J27" s="135"/>
      <c r="K27" s="135"/>
      <c r="L27" s="127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36" t="s">
        <v>42</v>
      </c>
      <c r="E28" s="36"/>
      <c r="F28" s="36"/>
      <c r="G28" s="36"/>
      <c r="H28" s="36"/>
      <c r="I28" s="36"/>
      <c r="J28" s="137">
        <f>ROUND(J100, 2)</f>
        <v>0</v>
      </c>
      <c r="K28" s="36"/>
      <c r="L28" s="127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35"/>
      <c r="E29" s="135"/>
      <c r="F29" s="135"/>
      <c r="G29" s="135"/>
      <c r="H29" s="135"/>
      <c r="I29" s="135"/>
      <c r="J29" s="135"/>
      <c r="K29" s="135"/>
      <c r="L29" s="127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38" t="s">
        <v>44</v>
      </c>
      <c r="G30" s="36"/>
      <c r="H30" s="36"/>
      <c r="I30" s="138" t="s">
        <v>43</v>
      </c>
      <c r="J30" s="138" t="s">
        <v>45</v>
      </c>
      <c r="K30" s="36"/>
      <c r="L30" s="127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hidden="1" s="2" customFormat="1" ht="14.4" customHeight="1">
      <c r="A31" s="36"/>
      <c r="B31" s="42"/>
      <c r="C31" s="36"/>
      <c r="D31" s="139" t="s">
        <v>46</v>
      </c>
      <c r="E31" s="126" t="s">
        <v>47</v>
      </c>
      <c r="F31" s="140">
        <f>ROUND((SUM(BE100:BE545)),  2)</f>
        <v>0</v>
      </c>
      <c r="G31" s="36"/>
      <c r="H31" s="36"/>
      <c r="I31" s="141">
        <v>0.20999999999999999</v>
      </c>
      <c r="J31" s="140">
        <f>ROUND(((SUM(BE100:BE545))*I31),  2)</f>
        <v>0</v>
      </c>
      <c r="K31" s="36"/>
      <c r="L31" s="127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hidden="1" s="2" customFormat="1" ht="14.4" customHeight="1">
      <c r="A32" s="36"/>
      <c r="B32" s="42"/>
      <c r="C32" s="36"/>
      <c r="D32" s="36"/>
      <c r="E32" s="126" t="s">
        <v>48</v>
      </c>
      <c r="F32" s="140">
        <f>ROUND((SUM(BF100:BF545)),  2)</f>
        <v>0</v>
      </c>
      <c r="G32" s="36"/>
      <c r="H32" s="36"/>
      <c r="I32" s="141">
        <v>0.12</v>
      </c>
      <c r="J32" s="140">
        <f>ROUND(((SUM(BF100:BF545))*I32),  2)</f>
        <v>0</v>
      </c>
      <c r="K32" s="36"/>
      <c r="L32" s="127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14.4" customHeight="1">
      <c r="A33" s="36"/>
      <c r="B33" s="42"/>
      <c r="C33" s="36"/>
      <c r="D33" s="126" t="s">
        <v>46</v>
      </c>
      <c r="E33" s="126" t="s">
        <v>49</v>
      </c>
      <c r="F33" s="140">
        <f>ROUND((SUM(BG100:BG545)),  2)</f>
        <v>0</v>
      </c>
      <c r="G33" s="36"/>
      <c r="H33" s="36"/>
      <c r="I33" s="141">
        <v>0.20999999999999999</v>
      </c>
      <c r="J33" s="140">
        <f>0</f>
        <v>0</v>
      </c>
      <c r="K33" s="36"/>
      <c r="L33" s="12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42"/>
      <c r="C34" s="36"/>
      <c r="D34" s="36"/>
      <c r="E34" s="126" t="s">
        <v>50</v>
      </c>
      <c r="F34" s="140">
        <f>ROUND((SUM(BH100:BH545)),  2)</f>
        <v>0</v>
      </c>
      <c r="G34" s="36"/>
      <c r="H34" s="36"/>
      <c r="I34" s="141">
        <v>0.12</v>
      </c>
      <c r="J34" s="140">
        <f>0</f>
        <v>0</v>
      </c>
      <c r="K34" s="36"/>
      <c r="L34" s="127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6" t="s">
        <v>51</v>
      </c>
      <c r="F35" s="140">
        <f>ROUND((SUM(BI100:BI545)),  2)</f>
        <v>0</v>
      </c>
      <c r="G35" s="36"/>
      <c r="H35" s="36"/>
      <c r="I35" s="141">
        <v>0</v>
      </c>
      <c r="J35" s="140">
        <f>0</f>
        <v>0</v>
      </c>
      <c r="K35" s="36"/>
      <c r="L35" s="127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127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2"/>
      <c r="D37" s="143" t="s">
        <v>52</v>
      </c>
      <c r="E37" s="144"/>
      <c r="F37" s="144"/>
      <c r="G37" s="145" t="s">
        <v>53</v>
      </c>
      <c r="H37" s="146" t="s">
        <v>54</v>
      </c>
      <c r="I37" s="144"/>
      <c r="J37" s="147">
        <f>SUM(J28:J35)</f>
        <v>0</v>
      </c>
      <c r="K37" s="148"/>
      <c r="L37" s="127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149"/>
      <c r="C38" s="150"/>
      <c r="D38" s="150"/>
      <c r="E38" s="150"/>
      <c r="F38" s="150"/>
      <c r="G38" s="150"/>
      <c r="H38" s="150"/>
      <c r="I38" s="150"/>
      <c r="J38" s="150"/>
      <c r="K38" s="150"/>
      <c r="L38" s="127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42" hidden="1" s="2" customFormat="1" ht="6.96" customHeight="1">
      <c r="A42" s="36"/>
      <c r="B42" s="151"/>
      <c r="C42" s="152"/>
      <c r="D42" s="152"/>
      <c r="E42" s="152"/>
      <c r="F42" s="152"/>
      <c r="G42" s="152"/>
      <c r="H42" s="152"/>
      <c r="I42" s="152"/>
      <c r="J42" s="152"/>
      <c r="K42" s="152"/>
      <c r="L42" s="127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hidden="1" s="2" customFormat="1" ht="24.96" customHeight="1">
      <c r="A43" s="36"/>
      <c r="B43" s="37"/>
      <c r="C43" s="21" t="s">
        <v>84</v>
      </c>
      <c r="D43" s="38"/>
      <c r="E43" s="38"/>
      <c r="F43" s="38"/>
      <c r="G43" s="38"/>
      <c r="H43" s="38"/>
      <c r="I43" s="38"/>
      <c r="J43" s="38"/>
      <c r="K43" s="38"/>
      <c r="L43" s="127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hidden="1" s="2" customFormat="1" ht="6.96" customHeight="1">
      <c r="A44" s="36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27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hidden="1" s="2" customFormat="1" ht="12" customHeight="1">
      <c r="A45" s="36"/>
      <c r="B45" s="37"/>
      <c r="C45" s="30" t="s">
        <v>16</v>
      </c>
      <c r="D45" s="38"/>
      <c r="E45" s="38"/>
      <c r="F45" s="38"/>
      <c r="G45" s="38"/>
      <c r="H45" s="38"/>
      <c r="I45" s="38"/>
      <c r="J45" s="38"/>
      <c r="K45" s="38"/>
      <c r="L45" s="127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hidden="1" s="2" customFormat="1" ht="16.5" customHeight="1">
      <c r="A46" s="36"/>
      <c r="B46" s="37"/>
      <c r="C46" s="38"/>
      <c r="D46" s="38"/>
      <c r="E46" s="68" t="str">
        <f>E7</f>
        <v>oprava bytu Radvanicka 697, byt 14</v>
      </c>
      <c r="F46" s="38"/>
      <c r="G46" s="38"/>
      <c r="H46" s="38"/>
      <c r="I46" s="38"/>
      <c r="J46" s="38"/>
      <c r="K46" s="38"/>
      <c r="L46" s="127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hidden="1" s="2" customFormat="1" ht="6.96" customHeight="1">
      <c r="A47" s="36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127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hidden="1" s="2" customFormat="1" ht="12" customHeight="1">
      <c r="A48" s="36"/>
      <c r="B48" s="37"/>
      <c r="C48" s="30" t="s">
        <v>21</v>
      </c>
      <c r="D48" s="38"/>
      <c r="E48" s="38"/>
      <c r="F48" s="25" t="str">
        <f>F10</f>
        <v>Praha 19</v>
      </c>
      <c r="G48" s="38"/>
      <c r="H48" s="38"/>
      <c r="I48" s="30" t="s">
        <v>23</v>
      </c>
      <c r="J48" s="71" t="str">
        <f>IF(J10="","",J10)</f>
        <v>4. 12. 2024</v>
      </c>
      <c r="K48" s="38"/>
      <c r="L48" s="127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hidden="1" s="2" customFormat="1" ht="6.96" customHeight="1">
      <c r="A49" s="36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127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hidden="1" s="2" customFormat="1" ht="15.15" customHeight="1">
      <c r="A50" s="36"/>
      <c r="B50" s="37"/>
      <c r="C50" s="30" t="s">
        <v>25</v>
      </c>
      <c r="D50" s="38"/>
      <c r="E50" s="38"/>
      <c r="F50" s="25" t="str">
        <f>E13</f>
        <v>Městská část Praha 19, Semilská 43/1, Praha 19</v>
      </c>
      <c r="G50" s="38"/>
      <c r="H50" s="38"/>
      <c r="I50" s="30" t="s">
        <v>33</v>
      </c>
      <c r="J50" s="34" t="str">
        <f>E19</f>
        <v xml:space="preserve"> </v>
      </c>
      <c r="K50" s="38"/>
      <c r="L50" s="127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hidden="1" s="2" customFormat="1" ht="15.15" customHeight="1">
      <c r="A51" s="36"/>
      <c r="B51" s="37"/>
      <c r="C51" s="30" t="s">
        <v>31</v>
      </c>
      <c r="D51" s="38"/>
      <c r="E51" s="38"/>
      <c r="F51" s="25" t="str">
        <f>IF(E16="","",E16)</f>
        <v>Vyplň údaj</v>
      </c>
      <c r="G51" s="38"/>
      <c r="H51" s="38"/>
      <c r="I51" s="30" t="s">
        <v>36</v>
      </c>
      <c r="J51" s="34" t="str">
        <f>E22</f>
        <v>Michal Kolbl_x0009__x0009__x0009__x0009_</v>
      </c>
      <c r="K51" s="38"/>
      <c r="L51" s="127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hidden="1" s="2" customFormat="1" ht="10.32" customHeight="1">
      <c r="A52" s="36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127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hidden="1" s="2" customFormat="1" ht="29.28" customHeight="1">
      <c r="A53" s="36"/>
      <c r="B53" s="37"/>
      <c r="C53" s="153" t="s">
        <v>85</v>
      </c>
      <c r="D53" s="154"/>
      <c r="E53" s="154"/>
      <c r="F53" s="154"/>
      <c r="G53" s="154"/>
      <c r="H53" s="154"/>
      <c r="I53" s="154"/>
      <c r="J53" s="155" t="s">
        <v>86</v>
      </c>
      <c r="K53" s="154"/>
      <c r="L53" s="127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hidden="1" s="2" customFormat="1" ht="10.32" customHeight="1">
      <c r="A54" s="36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127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hidden="1" s="2" customFormat="1" ht="22.8" customHeight="1">
      <c r="A55" s="36"/>
      <c r="B55" s="37"/>
      <c r="C55" s="156" t="s">
        <v>74</v>
      </c>
      <c r="D55" s="38"/>
      <c r="E55" s="38"/>
      <c r="F55" s="38"/>
      <c r="G55" s="38"/>
      <c r="H55" s="38"/>
      <c r="I55" s="38"/>
      <c r="J55" s="101">
        <f>J100</f>
        <v>0</v>
      </c>
      <c r="K55" s="38"/>
      <c r="L55" s="127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U55" s="15" t="s">
        <v>87</v>
      </c>
    </row>
    <row r="56" hidden="1" s="9" customFormat="1" ht="24.96" customHeight="1">
      <c r="A56" s="9"/>
      <c r="B56" s="157"/>
      <c r="C56" s="158"/>
      <c r="D56" s="159" t="s">
        <v>88</v>
      </c>
      <c r="E56" s="160"/>
      <c r="F56" s="160"/>
      <c r="G56" s="160"/>
      <c r="H56" s="160"/>
      <c r="I56" s="160"/>
      <c r="J56" s="161">
        <f>J101</f>
        <v>0</v>
      </c>
      <c r="K56" s="158"/>
      <c r="L56" s="162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hidden="1" s="10" customFormat="1" ht="19.92" customHeight="1">
      <c r="A57" s="10"/>
      <c r="B57" s="163"/>
      <c r="C57" s="164"/>
      <c r="D57" s="165" t="s">
        <v>89</v>
      </c>
      <c r="E57" s="166"/>
      <c r="F57" s="166"/>
      <c r="G57" s="166"/>
      <c r="H57" s="166"/>
      <c r="I57" s="166"/>
      <c r="J57" s="167">
        <f>J102</f>
        <v>0</v>
      </c>
      <c r="K57" s="164"/>
      <c r="L57" s="168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</row>
    <row r="58" hidden="1" s="9" customFormat="1" ht="24.96" customHeight="1">
      <c r="A58" s="9"/>
      <c r="B58" s="157"/>
      <c r="C58" s="158"/>
      <c r="D58" s="159" t="s">
        <v>90</v>
      </c>
      <c r="E58" s="160"/>
      <c r="F58" s="160"/>
      <c r="G58" s="160"/>
      <c r="H58" s="160"/>
      <c r="I58" s="160"/>
      <c r="J58" s="161">
        <f>J109</f>
        <v>0</v>
      </c>
      <c r="K58" s="158"/>
      <c r="L58" s="162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</row>
    <row r="59" hidden="1" s="10" customFormat="1" ht="19.92" customHeight="1">
      <c r="A59" s="10"/>
      <c r="B59" s="163"/>
      <c r="C59" s="164"/>
      <c r="D59" s="165" t="s">
        <v>91</v>
      </c>
      <c r="E59" s="166"/>
      <c r="F59" s="166"/>
      <c r="G59" s="166"/>
      <c r="H59" s="166"/>
      <c r="I59" s="166"/>
      <c r="J59" s="167">
        <f>J110</f>
        <v>0</v>
      </c>
      <c r="K59" s="164"/>
      <c r="L59" s="168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</row>
    <row r="60" hidden="1" s="10" customFormat="1" ht="19.92" customHeight="1">
      <c r="A60" s="10"/>
      <c r="B60" s="163"/>
      <c r="C60" s="164"/>
      <c r="D60" s="165" t="s">
        <v>92</v>
      </c>
      <c r="E60" s="166"/>
      <c r="F60" s="166"/>
      <c r="G60" s="166"/>
      <c r="H60" s="166"/>
      <c r="I60" s="166"/>
      <c r="J60" s="167">
        <f>J122</f>
        <v>0</v>
      </c>
      <c r="K60" s="164"/>
      <c r="L60" s="168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</row>
    <row r="61" hidden="1" s="10" customFormat="1" ht="19.92" customHeight="1">
      <c r="A61" s="10"/>
      <c r="B61" s="163"/>
      <c r="C61" s="164"/>
      <c r="D61" s="165" t="s">
        <v>93</v>
      </c>
      <c r="E61" s="166"/>
      <c r="F61" s="166"/>
      <c r="G61" s="166"/>
      <c r="H61" s="166"/>
      <c r="I61" s="166"/>
      <c r="J61" s="167">
        <f>J156</f>
        <v>0</v>
      </c>
      <c r="K61" s="164"/>
      <c r="L61" s="16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hidden="1" s="10" customFormat="1" ht="19.92" customHeight="1">
      <c r="A62" s="10"/>
      <c r="B62" s="163"/>
      <c r="C62" s="164"/>
      <c r="D62" s="165" t="s">
        <v>94</v>
      </c>
      <c r="E62" s="166"/>
      <c r="F62" s="166"/>
      <c r="G62" s="166"/>
      <c r="H62" s="166"/>
      <c r="I62" s="166"/>
      <c r="J62" s="167">
        <f>J159</f>
        <v>0</v>
      </c>
      <c r="K62" s="164"/>
      <c r="L62" s="16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hidden="1" s="10" customFormat="1" ht="19.92" customHeight="1">
      <c r="A63" s="10"/>
      <c r="B63" s="163"/>
      <c r="C63" s="164"/>
      <c r="D63" s="165" t="s">
        <v>95</v>
      </c>
      <c r="E63" s="166"/>
      <c r="F63" s="166"/>
      <c r="G63" s="166"/>
      <c r="H63" s="166"/>
      <c r="I63" s="166"/>
      <c r="J63" s="167">
        <f>J215</f>
        <v>0</v>
      </c>
      <c r="K63" s="164"/>
      <c r="L63" s="16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hidden="1" s="10" customFormat="1" ht="19.92" customHeight="1">
      <c r="A64" s="10"/>
      <c r="B64" s="163"/>
      <c r="C64" s="164"/>
      <c r="D64" s="165" t="s">
        <v>96</v>
      </c>
      <c r="E64" s="166"/>
      <c r="F64" s="166"/>
      <c r="G64" s="166"/>
      <c r="H64" s="166"/>
      <c r="I64" s="166"/>
      <c r="J64" s="167">
        <f>J222</f>
        <v>0</v>
      </c>
      <c r="K64" s="164"/>
      <c r="L64" s="16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hidden="1" s="10" customFormat="1" ht="19.92" customHeight="1">
      <c r="A65" s="10"/>
      <c r="B65" s="163"/>
      <c r="C65" s="164"/>
      <c r="D65" s="165" t="s">
        <v>97</v>
      </c>
      <c r="E65" s="166"/>
      <c r="F65" s="166"/>
      <c r="G65" s="166"/>
      <c r="H65" s="166"/>
      <c r="I65" s="166"/>
      <c r="J65" s="167">
        <f>J235</f>
        <v>0</v>
      </c>
      <c r="K65" s="164"/>
      <c r="L65" s="16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hidden="1" s="10" customFormat="1" ht="19.92" customHeight="1">
      <c r="A66" s="10"/>
      <c r="B66" s="163"/>
      <c r="C66" s="164"/>
      <c r="D66" s="165" t="s">
        <v>98</v>
      </c>
      <c r="E66" s="166"/>
      <c r="F66" s="166"/>
      <c r="G66" s="166"/>
      <c r="H66" s="166"/>
      <c r="I66" s="166"/>
      <c r="J66" s="167">
        <f>J289</f>
        <v>0</v>
      </c>
      <c r="K66" s="164"/>
      <c r="L66" s="16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hidden="1" s="10" customFormat="1" ht="19.92" customHeight="1">
      <c r="A67" s="10"/>
      <c r="B67" s="163"/>
      <c r="C67" s="164"/>
      <c r="D67" s="165" t="s">
        <v>99</v>
      </c>
      <c r="E67" s="166"/>
      <c r="F67" s="166"/>
      <c r="G67" s="166"/>
      <c r="H67" s="166"/>
      <c r="I67" s="166"/>
      <c r="J67" s="167">
        <f>J347</f>
        <v>0</v>
      </c>
      <c r="K67" s="164"/>
      <c r="L67" s="168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</row>
    <row r="68" hidden="1" s="10" customFormat="1" ht="19.92" customHeight="1">
      <c r="A68" s="10"/>
      <c r="B68" s="163"/>
      <c r="C68" s="164"/>
      <c r="D68" s="165" t="s">
        <v>100</v>
      </c>
      <c r="E68" s="166"/>
      <c r="F68" s="166"/>
      <c r="G68" s="166"/>
      <c r="H68" s="166"/>
      <c r="I68" s="166"/>
      <c r="J68" s="167">
        <f>J372</f>
        <v>0</v>
      </c>
      <c r="K68" s="164"/>
      <c r="L68" s="168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</row>
    <row r="69" hidden="1" s="10" customFormat="1" ht="19.92" customHeight="1">
      <c r="A69" s="10"/>
      <c r="B69" s="163"/>
      <c r="C69" s="164"/>
      <c r="D69" s="165" t="s">
        <v>101</v>
      </c>
      <c r="E69" s="166"/>
      <c r="F69" s="166"/>
      <c r="G69" s="166"/>
      <c r="H69" s="166"/>
      <c r="I69" s="166"/>
      <c r="J69" s="167">
        <f>J387</f>
        <v>0</v>
      </c>
      <c r="K69" s="164"/>
      <c r="L69" s="168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</row>
    <row r="70" hidden="1" s="10" customFormat="1" ht="19.92" customHeight="1">
      <c r="A70" s="10"/>
      <c r="B70" s="163"/>
      <c r="C70" s="164"/>
      <c r="D70" s="165" t="s">
        <v>102</v>
      </c>
      <c r="E70" s="166"/>
      <c r="F70" s="166"/>
      <c r="G70" s="166"/>
      <c r="H70" s="166"/>
      <c r="I70" s="166"/>
      <c r="J70" s="167">
        <f>J412</f>
        <v>0</v>
      </c>
      <c r="K70" s="164"/>
      <c r="L70" s="168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</row>
    <row r="71" hidden="1" s="10" customFormat="1" ht="19.92" customHeight="1">
      <c r="A71" s="10"/>
      <c r="B71" s="163"/>
      <c r="C71" s="164"/>
      <c r="D71" s="165" t="s">
        <v>103</v>
      </c>
      <c r="E71" s="166"/>
      <c r="F71" s="166"/>
      <c r="G71" s="166"/>
      <c r="H71" s="166"/>
      <c r="I71" s="166"/>
      <c r="J71" s="167">
        <f>J458</f>
        <v>0</v>
      </c>
      <c r="K71" s="164"/>
      <c r="L71" s="168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</row>
    <row r="72" hidden="1" s="10" customFormat="1" ht="19.92" customHeight="1">
      <c r="A72" s="10"/>
      <c r="B72" s="163"/>
      <c r="C72" s="164"/>
      <c r="D72" s="165" t="s">
        <v>104</v>
      </c>
      <c r="E72" s="166"/>
      <c r="F72" s="166"/>
      <c r="G72" s="166"/>
      <c r="H72" s="166"/>
      <c r="I72" s="166"/>
      <c r="J72" s="167">
        <f>J493</f>
        <v>0</v>
      </c>
      <c r="K72" s="164"/>
      <c r="L72" s="168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</row>
    <row r="73" hidden="1" s="9" customFormat="1" ht="24.96" customHeight="1">
      <c r="A73" s="9"/>
      <c r="B73" s="157"/>
      <c r="C73" s="158"/>
      <c r="D73" s="159" t="s">
        <v>105</v>
      </c>
      <c r="E73" s="160"/>
      <c r="F73" s="160"/>
      <c r="G73" s="160"/>
      <c r="H73" s="160"/>
      <c r="I73" s="160"/>
      <c r="J73" s="161">
        <f>J500</f>
        <v>0</v>
      </c>
      <c r="K73" s="158"/>
      <c r="L73" s="162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</row>
    <row r="74" hidden="1" s="10" customFormat="1" ht="19.92" customHeight="1">
      <c r="A74" s="10"/>
      <c r="B74" s="163"/>
      <c r="C74" s="164"/>
      <c r="D74" s="165" t="s">
        <v>106</v>
      </c>
      <c r="E74" s="166"/>
      <c r="F74" s="166"/>
      <c r="G74" s="166"/>
      <c r="H74" s="166"/>
      <c r="I74" s="166"/>
      <c r="J74" s="167">
        <f>J501</f>
        <v>0</v>
      </c>
      <c r="K74" s="164"/>
      <c r="L74" s="168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</row>
    <row r="75" hidden="1" s="10" customFormat="1" ht="19.92" customHeight="1">
      <c r="A75" s="10"/>
      <c r="B75" s="163"/>
      <c r="C75" s="164"/>
      <c r="D75" s="165" t="s">
        <v>107</v>
      </c>
      <c r="E75" s="166"/>
      <c r="F75" s="166"/>
      <c r="G75" s="166"/>
      <c r="H75" s="166"/>
      <c r="I75" s="166"/>
      <c r="J75" s="167">
        <f>J508</f>
        <v>0</v>
      </c>
      <c r="K75" s="164"/>
      <c r="L75" s="168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</row>
    <row r="76" hidden="1" s="9" customFormat="1" ht="24.96" customHeight="1">
      <c r="A76" s="9"/>
      <c r="B76" s="157"/>
      <c r="C76" s="158"/>
      <c r="D76" s="159" t="s">
        <v>108</v>
      </c>
      <c r="E76" s="160"/>
      <c r="F76" s="160"/>
      <c r="G76" s="160"/>
      <c r="H76" s="160"/>
      <c r="I76" s="160"/>
      <c r="J76" s="161">
        <f>J518</f>
        <v>0</v>
      </c>
      <c r="K76" s="158"/>
      <c r="L76" s="162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</row>
    <row r="77" hidden="1" s="10" customFormat="1" ht="19.92" customHeight="1">
      <c r="A77" s="10"/>
      <c r="B77" s="163"/>
      <c r="C77" s="164"/>
      <c r="D77" s="165" t="s">
        <v>109</v>
      </c>
      <c r="E77" s="166"/>
      <c r="F77" s="166"/>
      <c r="G77" s="166"/>
      <c r="H77" s="166"/>
      <c r="I77" s="166"/>
      <c r="J77" s="167">
        <f>J519</f>
        <v>0</v>
      </c>
      <c r="K77" s="164"/>
      <c r="L77" s="168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</row>
    <row r="78" hidden="1" s="10" customFormat="1" ht="19.92" customHeight="1">
      <c r="A78" s="10"/>
      <c r="B78" s="163"/>
      <c r="C78" s="164"/>
      <c r="D78" s="165" t="s">
        <v>110</v>
      </c>
      <c r="E78" s="166"/>
      <c r="F78" s="166"/>
      <c r="G78" s="166"/>
      <c r="H78" s="166"/>
      <c r="I78" s="166"/>
      <c r="J78" s="167">
        <f>J523</f>
        <v>0</v>
      </c>
      <c r="K78" s="164"/>
      <c r="L78" s="168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</row>
    <row r="79" hidden="1" s="10" customFormat="1" ht="19.92" customHeight="1">
      <c r="A79" s="10"/>
      <c r="B79" s="163"/>
      <c r="C79" s="164"/>
      <c r="D79" s="165" t="s">
        <v>111</v>
      </c>
      <c r="E79" s="166"/>
      <c r="F79" s="166"/>
      <c r="G79" s="166"/>
      <c r="H79" s="166"/>
      <c r="I79" s="166"/>
      <c r="J79" s="167">
        <f>J530</f>
        <v>0</v>
      </c>
      <c r="K79" s="164"/>
      <c r="L79" s="168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</row>
    <row r="80" hidden="1" s="10" customFormat="1" ht="19.92" customHeight="1">
      <c r="A80" s="10"/>
      <c r="B80" s="163"/>
      <c r="C80" s="164"/>
      <c r="D80" s="165" t="s">
        <v>112</v>
      </c>
      <c r="E80" s="166"/>
      <c r="F80" s="166"/>
      <c r="G80" s="166"/>
      <c r="H80" s="166"/>
      <c r="I80" s="166"/>
      <c r="J80" s="167">
        <f>J534</f>
        <v>0</v>
      </c>
      <c r="K80" s="164"/>
      <c r="L80" s="168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</row>
    <row r="81" hidden="1" s="10" customFormat="1" ht="19.92" customHeight="1">
      <c r="A81" s="10"/>
      <c r="B81" s="163"/>
      <c r="C81" s="164"/>
      <c r="D81" s="165" t="s">
        <v>113</v>
      </c>
      <c r="E81" s="166"/>
      <c r="F81" s="166"/>
      <c r="G81" s="166"/>
      <c r="H81" s="166"/>
      <c r="I81" s="166"/>
      <c r="J81" s="167">
        <f>J538</f>
        <v>0</v>
      </c>
      <c r="K81" s="164"/>
      <c r="L81" s="168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</row>
    <row r="82" hidden="1" s="10" customFormat="1" ht="19.92" customHeight="1">
      <c r="A82" s="10"/>
      <c r="B82" s="163"/>
      <c r="C82" s="164"/>
      <c r="D82" s="165" t="s">
        <v>114</v>
      </c>
      <c r="E82" s="166"/>
      <c r="F82" s="166"/>
      <c r="G82" s="166"/>
      <c r="H82" s="166"/>
      <c r="I82" s="166"/>
      <c r="J82" s="167">
        <f>J542</f>
        <v>0</v>
      </c>
      <c r="K82" s="164"/>
      <c r="L82" s="168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</row>
    <row r="83" hidden="1" s="2" customFormat="1" ht="21.84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27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hidden="1" s="2" customFormat="1" ht="6.96" customHeight="1">
      <c r="A84" s="36"/>
      <c r="B84" s="58"/>
      <c r="C84" s="59"/>
      <c r="D84" s="59"/>
      <c r="E84" s="59"/>
      <c r="F84" s="59"/>
      <c r="G84" s="59"/>
      <c r="H84" s="59"/>
      <c r="I84" s="59"/>
      <c r="J84" s="59"/>
      <c r="K84" s="59"/>
      <c r="L84" s="127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hidden="1"/>
    <row r="86" hidden="1"/>
    <row r="87" hidden="1"/>
    <row r="88" s="2" customFormat="1" ht="6.96" customHeight="1">
      <c r="A88" s="36"/>
      <c r="B88" s="60"/>
      <c r="C88" s="61"/>
      <c r="D88" s="61"/>
      <c r="E88" s="61"/>
      <c r="F88" s="61"/>
      <c r="G88" s="61"/>
      <c r="H88" s="61"/>
      <c r="I88" s="61"/>
      <c r="J88" s="61"/>
      <c r="K88" s="61"/>
      <c r="L88" s="127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24.96" customHeight="1">
      <c r="A89" s="36"/>
      <c r="B89" s="37"/>
      <c r="C89" s="21" t="s">
        <v>115</v>
      </c>
      <c r="D89" s="38"/>
      <c r="E89" s="38"/>
      <c r="F89" s="38"/>
      <c r="G89" s="38"/>
      <c r="H89" s="38"/>
      <c r="I89" s="38"/>
      <c r="J89" s="38"/>
      <c r="K89" s="38"/>
      <c r="L89" s="127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8"/>
      <c r="D90" s="38"/>
      <c r="E90" s="38"/>
      <c r="F90" s="38"/>
      <c r="G90" s="38"/>
      <c r="H90" s="38"/>
      <c r="I90" s="38"/>
      <c r="J90" s="38"/>
      <c r="K90" s="38"/>
      <c r="L90" s="127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12" customHeight="1">
      <c r="A91" s="36"/>
      <c r="B91" s="37"/>
      <c r="C91" s="30" t="s">
        <v>16</v>
      </c>
      <c r="D91" s="38"/>
      <c r="E91" s="38"/>
      <c r="F91" s="38"/>
      <c r="G91" s="38"/>
      <c r="H91" s="38"/>
      <c r="I91" s="38"/>
      <c r="J91" s="38"/>
      <c r="K91" s="38"/>
      <c r="L91" s="127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6.5" customHeight="1">
      <c r="A92" s="36"/>
      <c r="B92" s="37"/>
      <c r="C92" s="38"/>
      <c r="D92" s="38"/>
      <c r="E92" s="68" t="str">
        <f>E7</f>
        <v>oprava bytu Radvanicka 697, byt 14</v>
      </c>
      <c r="F92" s="38"/>
      <c r="G92" s="38"/>
      <c r="H92" s="38"/>
      <c r="I92" s="38"/>
      <c r="J92" s="38"/>
      <c r="K92" s="38"/>
      <c r="L92" s="127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6.96" customHeight="1">
      <c r="A93" s="36"/>
      <c r="B93" s="37"/>
      <c r="C93" s="38"/>
      <c r="D93" s="38"/>
      <c r="E93" s="38"/>
      <c r="F93" s="38"/>
      <c r="G93" s="38"/>
      <c r="H93" s="38"/>
      <c r="I93" s="38"/>
      <c r="J93" s="38"/>
      <c r="K93" s="38"/>
      <c r="L93" s="127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12" customHeight="1">
      <c r="A94" s="36"/>
      <c r="B94" s="37"/>
      <c r="C94" s="30" t="s">
        <v>21</v>
      </c>
      <c r="D94" s="38"/>
      <c r="E94" s="38"/>
      <c r="F94" s="25" t="str">
        <f>F10</f>
        <v>Praha 19</v>
      </c>
      <c r="G94" s="38"/>
      <c r="H94" s="38"/>
      <c r="I94" s="30" t="s">
        <v>23</v>
      </c>
      <c r="J94" s="71" t="str">
        <f>IF(J10="","",J10)</f>
        <v>4. 12. 2024</v>
      </c>
      <c r="K94" s="38"/>
      <c r="L94" s="127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6.96" customHeight="1">
      <c r="A95" s="36"/>
      <c r="B95" s="37"/>
      <c r="C95" s="38"/>
      <c r="D95" s="38"/>
      <c r="E95" s="38"/>
      <c r="F95" s="38"/>
      <c r="G95" s="38"/>
      <c r="H95" s="38"/>
      <c r="I95" s="38"/>
      <c r="J95" s="38"/>
      <c r="K95" s="38"/>
      <c r="L95" s="127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15.15" customHeight="1">
      <c r="A96" s="36"/>
      <c r="B96" s="37"/>
      <c r="C96" s="30" t="s">
        <v>25</v>
      </c>
      <c r="D96" s="38"/>
      <c r="E96" s="38"/>
      <c r="F96" s="25" t="str">
        <f>E13</f>
        <v>Městská část Praha 19, Semilská 43/1, Praha 19</v>
      </c>
      <c r="G96" s="38"/>
      <c r="H96" s="38"/>
      <c r="I96" s="30" t="s">
        <v>33</v>
      </c>
      <c r="J96" s="34" t="str">
        <f>E19</f>
        <v xml:space="preserve"> </v>
      </c>
      <c r="K96" s="38"/>
      <c r="L96" s="127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="2" customFormat="1" ht="15.15" customHeight="1">
      <c r="A97" s="36"/>
      <c r="B97" s="37"/>
      <c r="C97" s="30" t="s">
        <v>31</v>
      </c>
      <c r="D97" s="38"/>
      <c r="E97" s="38"/>
      <c r="F97" s="25" t="str">
        <f>IF(E16="","",E16)</f>
        <v>Vyplň údaj</v>
      </c>
      <c r="G97" s="38"/>
      <c r="H97" s="38"/>
      <c r="I97" s="30" t="s">
        <v>36</v>
      </c>
      <c r="J97" s="34" t="str">
        <f>E22</f>
        <v>Michal Kolbl_x0009__x0009__x0009__x0009_</v>
      </c>
      <c r="K97" s="38"/>
      <c r="L97" s="127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="2" customFormat="1" ht="10.32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27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="11" customFormat="1" ht="29.28" customHeight="1">
      <c r="A99" s="169"/>
      <c r="B99" s="170"/>
      <c r="C99" s="171" t="s">
        <v>116</v>
      </c>
      <c r="D99" s="172" t="s">
        <v>61</v>
      </c>
      <c r="E99" s="172" t="s">
        <v>57</v>
      </c>
      <c r="F99" s="172" t="s">
        <v>58</v>
      </c>
      <c r="G99" s="172" t="s">
        <v>117</v>
      </c>
      <c r="H99" s="172" t="s">
        <v>118</v>
      </c>
      <c r="I99" s="172" t="s">
        <v>119</v>
      </c>
      <c r="J99" s="173" t="s">
        <v>86</v>
      </c>
      <c r="K99" s="174" t="s">
        <v>120</v>
      </c>
      <c r="L99" s="175"/>
      <c r="M99" s="91" t="s">
        <v>19</v>
      </c>
      <c r="N99" s="92" t="s">
        <v>46</v>
      </c>
      <c r="O99" s="92" t="s">
        <v>121</v>
      </c>
      <c r="P99" s="92" t="s">
        <v>122</v>
      </c>
      <c r="Q99" s="92" t="s">
        <v>123</v>
      </c>
      <c r="R99" s="92" t="s">
        <v>124</v>
      </c>
      <c r="S99" s="92" t="s">
        <v>125</v>
      </c>
      <c r="T99" s="93" t="s">
        <v>126</v>
      </c>
      <c r="U99" s="169"/>
      <c r="V99" s="169"/>
      <c r="W99" s="169"/>
      <c r="X99" s="169"/>
      <c r="Y99" s="169"/>
      <c r="Z99" s="169"/>
      <c r="AA99" s="169"/>
      <c r="AB99" s="169"/>
      <c r="AC99" s="169"/>
      <c r="AD99" s="169"/>
      <c r="AE99" s="169"/>
    </row>
    <row r="100" s="2" customFormat="1" ht="22.8" customHeight="1">
      <c r="A100" s="36"/>
      <c r="B100" s="37"/>
      <c r="C100" s="98" t="s">
        <v>127</v>
      </c>
      <c r="D100" s="38"/>
      <c r="E100" s="38"/>
      <c r="F100" s="38"/>
      <c r="G100" s="38"/>
      <c r="H100" s="38"/>
      <c r="I100" s="38"/>
      <c r="J100" s="176">
        <f>BK100</f>
        <v>0</v>
      </c>
      <c r="K100" s="38"/>
      <c r="L100" s="42"/>
      <c r="M100" s="94"/>
      <c r="N100" s="177"/>
      <c r="O100" s="95"/>
      <c r="P100" s="178">
        <f>P101+P109+P500+P518</f>
        <v>0</v>
      </c>
      <c r="Q100" s="95"/>
      <c r="R100" s="178">
        <f>R101+R109+R500+R518</f>
        <v>68.440820000000002</v>
      </c>
      <c r="S100" s="95"/>
      <c r="T100" s="179">
        <f>T101+T109+T500+T518</f>
        <v>3.1514560000000005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5" t="s">
        <v>75</v>
      </c>
      <c r="AU100" s="15" t="s">
        <v>87</v>
      </c>
      <c r="BK100" s="180">
        <f>BK101+BK109+BK500+BK518</f>
        <v>0</v>
      </c>
    </row>
    <row r="101" s="12" customFormat="1" ht="25.92" customHeight="1">
      <c r="A101" s="12"/>
      <c r="B101" s="181"/>
      <c r="C101" s="182"/>
      <c r="D101" s="183" t="s">
        <v>75</v>
      </c>
      <c r="E101" s="184" t="s">
        <v>128</v>
      </c>
      <c r="F101" s="184" t="s">
        <v>129</v>
      </c>
      <c r="G101" s="182"/>
      <c r="H101" s="182"/>
      <c r="I101" s="185"/>
      <c r="J101" s="186">
        <f>BK101</f>
        <v>0</v>
      </c>
      <c r="K101" s="182"/>
      <c r="L101" s="187"/>
      <c r="M101" s="188"/>
      <c r="N101" s="189"/>
      <c r="O101" s="189"/>
      <c r="P101" s="190">
        <f>P102</f>
        <v>0</v>
      </c>
      <c r="Q101" s="189"/>
      <c r="R101" s="190">
        <f>R102</f>
        <v>24.411999999999999</v>
      </c>
      <c r="S101" s="189"/>
      <c r="T101" s="191">
        <f>T102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192" t="s">
        <v>81</v>
      </c>
      <c r="AT101" s="193" t="s">
        <v>75</v>
      </c>
      <c r="AU101" s="193" t="s">
        <v>76</v>
      </c>
      <c r="AY101" s="192" t="s">
        <v>130</v>
      </c>
      <c r="BK101" s="194">
        <f>BK102</f>
        <v>0</v>
      </c>
    </row>
    <row r="102" s="12" customFormat="1" ht="22.8" customHeight="1">
      <c r="A102" s="12"/>
      <c r="B102" s="181"/>
      <c r="C102" s="182"/>
      <c r="D102" s="183" t="s">
        <v>75</v>
      </c>
      <c r="E102" s="195" t="s">
        <v>131</v>
      </c>
      <c r="F102" s="195" t="s">
        <v>132</v>
      </c>
      <c r="G102" s="182"/>
      <c r="H102" s="182"/>
      <c r="I102" s="185"/>
      <c r="J102" s="196">
        <f>BK102</f>
        <v>0</v>
      </c>
      <c r="K102" s="182"/>
      <c r="L102" s="187"/>
      <c r="M102" s="188"/>
      <c r="N102" s="189"/>
      <c r="O102" s="189"/>
      <c r="P102" s="190">
        <f>SUM(P103:P108)</f>
        <v>0</v>
      </c>
      <c r="Q102" s="189"/>
      <c r="R102" s="190">
        <f>SUM(R103:R108)</f>
        <v>24.411999999999999</v>
      </c>
      <c r="S102" s="189"/>
      <c r="T102" s="191">
        <f>SUM(T103:T108)</f>
        <v>0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R102" s="192" t="s">
        <v>81</v>
      </c>
      <c r="AT102" s="193" t="s">
        <v>75</v>
      </c>
      <c r="AU102" s="193" t="s">
        <v>81</v>
      </c>
      <c r="AY102" s="192" t="s">
        <v>130</v>
      </c>
      <c r="BK102" s="194">
        <f>SUM(BK103:BK108)</f>
        <v>0</v>
      </c>
    </row>
    <row r="103" s="2" customFormat="1" ht="16.5" customHeight="1">
      <c r="A103" s="36"/>
      <c r="B103" s="37"/>
      <c r="C103" s="197" t="s">
        <v>133</v>
      </c>
      <c r="D103" s="197" t="s">
        <v>134</v>
      </c>
      <c r="E103" s="198" t="s">
        <v>135</v>
      </c>
      <c r="F103" s="199" t="s">
        <v>136</v>
      </c>
      <c r="G103" s="200" t="s">
        <v>137</v>
      </c>
      <c r="H103" s="201">
        <v>40</v>
      </c>
      <c r="I103" s="202"/>
      <c r="J103" s="203">
        <f>ROUND(I103*H103,2)</f>
        <v>0</v>
      </c>
      <c r="K103" s="204"/>
      <c r="L103" s="42"/>
      <c r="M103" s="205" t="s">
        <v>19</v>
      </c>
      <c r="N103" s="206" t="s">
        <v>50</v>
      </c>
      <c r="O103" s="83"/>
      <c r="P103" s="207">
        <f>O103*H103</f>
        <v>0</v>
      </c>
      <c r="Q103" s="207">
        <v>0.14360000000000001</v>
      </c>
      <c r="R103" s="207">
        <f>Q103*H103</f>
        <v>5.7439999999999998</v>
      </c>
      <c r="S103" s="207">
        <v>0</v>
      </c>
      <c r="T103" s="208">
        <f>S103*H103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209" t="s">
        <v>138</v>
      </c>
      <c r="AT103" s="209" t="s">
        <v>134</v>
      </c>
      <c r="AU103" s="209" t="s">
        <v>139</v>
      </c>
      <c r="AY103" s="15" t="s">
        <v>130</v>
      </c>
      <c r="BE103" s="210">
        <f>IF(N103="základní",J103,0)</f>
        <v>0</v>
      </c>
      <c r="BF103" s="210">
        <f>IF(N103="snížená",J103,0)</f>
        <v>0</v>
      </c>
      <c r="BG103" s="210">
        <f>IF(N103="zákl. přenesená",J103,0)</f>
        <v>0</v>
      </c>
      <c r="BH103" s="210">
        <f>IF(N103="sníž. přenesená",J103,0)</f>
        <v>0</v>
      </c>
      <c r="BI103" s="210">
        <f>IF(N103="nulová",J103,0)</f>
        <v>0</v>
      </c>
      <c r="BJ103" s="15" t="s">
        <v>140</v>
      </c>
      <c r="BK103" s="210">
        <f>ROUND(I103*H103,2)</f>
        <v>0</v>
      </c>
      <c r="BL103" s="15" t="s">
        <v>138</v>
      </c>
      <c r="BM103" s="209" t="s">
        <v>141</v>
      </c>
    </row>
    <row r="104" s="2" customFormat="1">
      <c r="A104" s="36"/>
      <c r="B104" s="37"/>
      <c r="C104" s="38"/>
      <c r="D104" s="211" t="s">
        <v>142</v>
      </c>
      <c r="E104" s="38"/>
      <c r="F104" s="212" t="s">
        <v>143</v>
      </c>
      <c r="G104" s="38"/>
      <c r="H104" s="38"/>
      <c r="I104" s="213"/>
      <c r="J104" s="38"/>
      <c r="K104" s="38"/>
      <c r="L104" s="42"/>
      <c r="M104" s="214"/>
      <c r="N104" s="215"/>
      <c r="O104" s="83"/>
      <c r="P104" s="83"/>
      <c r="Q104" s="83"/>
      <c r="R104" s="83"/>
      <c r="S104" s="83"/>
      <c r="T104" s="84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5" t="s">
        <v>142</v>
      </c>
      <c r="AU104" s="15" t="s">
        <v>139</v>
      </c>
    </row>
    <row r="105" s="2" customFormat="1">
      <c r="A105" s="36"/>
      <c r="B105" s="37"/>
      <c r="C105" s="38"/>
      <c r="D105" s="216" t="s">
        <v>144</v>
      </c>
      <c r="E105" s="38"/>
      <c r="F105" s="217" t="s">
        <v>145</v>
      </c>
      <c r="G105" s="38"/>
      <c r="H105" s="38"/>
      <c r="I105" s="213"/>
      <c r="J105" s="38"/>
      <c r="K105" s="38"/>
      <c r="L105" s="42"/>
      <c r="M105" s="214"/>
      <c r="N105" s="215"/>
      <c r="O105" s="83"/>
      <c r="P105" s="83"/>
      <c r="Q105" s="83"/>
      <c r="R105" s="83"/>
      <c r="S105" s="83"/>
      <c r="T105" s="84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5" t="s">
        <v>144</v>
      </c>
      <c r="AU105" s="15" t="s">
        <v>139</v>
      </c>
    </row>
    <row r="106" s="2" customFormat="1" ht="16.5" customHeight="1">
      <c r="A106" s="36"/>
      <c r="B106" s="37"/>
      <c r="C106" s="197" t="s">
        <v>146</v>
      </c>
      <c r="D106" s="197" t="s">
        <v>134</v>
      </c>
      <c r="E106" s="198" t="s">
        <v>147</v>
      </c>
      <c r="F106" s="199" t="s">
        <v>148</v>
      </c>
      <c r="G106" s="200" t="s">
        <v>137</v>
      </c>
      <c r="H106" s="201">
        <v>130</v>
      </c>
      <c r="I106" s="202"/>
      <c r="J106" s="203">
        <f>ROUND(I106*H106,2)</f>
        <v>0</v>
      </c>
      <c r="K106" s="204"/>
      <c r="L106" s="42"/>
      <c r="M106" s="205" t="s">
        <v>19</v>
      </c>
      <c r="N106" s="206" t="s">
        <v>50</v>
      </c>
      <c r="O106" s="83"/>
      <c r="P106" s="207">
        <f>O106*H106</f>
        <v>0</v>
      </c>
      <c r="Q106" s="207">
        <v>0.14360000000000001</v>
      </c>
      <c r="R106" s="207">
        <f>Q106*H106</f>
        <v>18.667999999999999</v>
      </c>
      <c r="S106" s="207">
        <v>0</v>
      </c>
      <c r="T106" s="208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209" t="s">
        <v>138</v>
      </c>
      <c r="AT106" s="209" t="s">
        <v>134</v>
      </c>
      <c r="AU106" s="209" t="s">
        <v>139</v>
      </c>
      <c r="AY106" s="15" t="s">
        <v>130</v>
      </c>
      <c r="BE106" s="210">
        <f>IF(N106="základní",J106,0)</f>
        <v>0</v>
      </c>
      <c r="BF106" s="210">
        <f>IF(N106="snížená",J106,0)</f>
        <v>0</v>
      </c>
      <c r="BG106" s="210">
        <f>IF(N106="zákl. přenesená",J106,0)</f>
        <v>0</v>
      </c>
      <c r="BH106" s="210">
        <f>IF(N106="sníž. přenesená",J106,0)</f>
        <v>0</v>
      </c>
      <c r="BI106" s="210">
        <f>IF(N106="nulová",J106,0)</f>
        <v>0</v>
      </c>
      <c r="BJ106" s="15" t="s">
        <v>140</v>
      </c>
      <c r="BK106" s="210">
        <f>ROUND(I106*H106,2)</f>
        <v>0</v>
      </c>
      <c r="BL106" s="15" t="s">
        <v>138</v>
      </c>
      <c r="BM106" s="209" t="s">
        <v>149</v>
      </c>
    </row>
    <row r="107" s="2" customFormat="1">
      <c r="A107" s="36"/>
      <c r="B107" s="37"/>
      <c r="C107" s="38"/>
      <c r="D107" s="211" t="s">
        <v>142</v>
      </c>
      <c r="E107" s="38"/>
      <c r="F107" s="212" t="s">
        <v>150</v>
      </c>
      <c r="G107" s="38"/>
      <c r="H107" s="38"/>
      <c r="I107" s="213"/>
      <c r="J107" s="38"/>
      <c r="K107" s="38"/>
      <c r="L107" s="42"/>
      <c r="M107" s="214"/>
      <c r="N107" s="215"/>
      <c r="O107" s="83"/>
      <c r="P107" s="83"/>
      <c r="Q107" s="83"/>
      <c r="R107" s="83"/>
      <c r="S107" s="83"/>
      <c r="T107" s="84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5" t="s">
        <v>142</v>
      </c>
      <c r="AU107" s="15" t="s">
        <v>139</v>
      </c>
    </row>
    <row r="108" s="2" customFormat="1">
      <c r="A108" s="36"/>
      <c r="B108" s="37"/>
      <c r="C108" s="38"/>
      <c r="D108" s="216" t="s">
        <v>144</v>
      </c>
      <c r="E108" s="38"/>
      <c r="F108" s="217" t="s">
        <v>151</v>
      </c>
      <c r="G108" s="38"/>
      <c r="H108" s="38"/>
      <c r="I108" s="213"/>
      <c r="J108" s="38"/>
      <c r="K108" s="38"/>
      <c r="L108" s="42"/>
      <c r="M108" s="214"/>
      <c r="N108" s="215"/>
      <c r="O108" s="83"/>
      <c r="P108" s="83"/>
      <c r="Q108" s="83"/>
      <c r="R108" s="83"/>
      <c r="S108" s="83"/>
      <c r="T108" s="84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5" t="s">
        <v>144</v>
      </c>
      <c r="AU108" s="15" t="s">
        <v>139</v>
      </c>
    </row>
    <row r="109" s="12" customFormat="1" ht="25.92" customHeight="1">
      <c r="A109" s="12"/>
      <c r="B109" s="181"/>
      <c r="C109" s="182"/>
      <c r="D109" s="183" t="s">
        <v>75</v>
      </c>
      <c r="E109" s="184" t="s">
        <v>152</v>
      </c>
      <c r="F109" s="184" t="s">
        <v>153</v>
      </c>
      <c r="G109" s="182"/>
      <c r="H109" s="182"/>
      <c r="I109" s="185"/>
      <c r="J109" s="186">
        <f>BK109</f>
        <v>0</v>
      </c>
      <c r="K109" s="182"/>
      <c r="L109" s="187"/>
      <c r="M109" s="188"/>
      <c r="N109" s="189"/>
      <c r="O109" s="189"/>
      <c r="P109" s="190">
        <f>P110+P122+P156+P159+P215+P222+P235+P289+P347+P372+P387+P412+P458+P493</f>
        <v>0</v>
      </c>
      <c r="Q109" s="189"/>
      <c r="R109" s="190">
        <f>R110+R122+R156+R159+R215+R222+R235+R289+R347+R372+R387+R412+R458+R493</f>
        <v>44.028820000000003</v>
      </c>
      <c r="S109" s="189"/>
      <c r="T109" s="191">
        <f>T110+T122+T156+T159+T215+T222+T235+T289+T347+T372+T387+T412+T458+T493</f>
        <v>3.1514560000000005</v>
      </c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R109" s="192" t="s">
        <v>139</v>
      </c>
      <c r="AT109" s="193" t="s">
        <v>75</v>
      </c>
      <c r="AU109" s="193" t="s">
        <v>76</v>
      </c>
      <c r="AY109" s="192" t="s">
        <v>130</v>
      </c>
      <c r="BK109" s="194">
        <f>BK110+BK122+BK156+BK159+BK215+BK222+BK235+BK289+BK347+BK372+BK387+BK412+BK458+BK493</f>
        <v>0</v>
      </c>
    </row>
    <row r="110" s="12" customFormat="1" ht="22.8" customHeight="1">
      <c r="A110" s="12"/>
      <c r="B110" s="181"/>
      <c r="C110" s="182"/>
      <c r="D110" s="183" t="s">
        <v>75</v>
      </c>
      <c r="E110" s="195" t="s">
        <v>154</v>
      </c>
      <c r="F110" s="195" t="s">
        <v>155</v>
      </c>
      <c r="G110" s="182"/>
      <c r="H110" s="182"/>
      <c r="I110" s="185"/>
      <c r="J110" s="196">
        <f>BK110</f>
        <v>0</v>
      </c>
      <c r="K110" s="182"/>
      <c r="L110" s="187"/>
      <c r="M110" s="188"/>
      <c r="N110" s="189"/>
      <c r="O110" s="189"/>
      <c r="P110" s="190">
        <f>SUM(P111:P121)</f>
        <v>0</v>
      </c>
      <c r="Q110" s="189"/>
      <c r="R110" s="190">
        <f>SUM(R111:R121)</f>
        <v>0.0060099999999999997</v>
      </c>
      <c r="S110" s="189"/>
      <c r="T110" s="191">
        <f>SUM(T111:T121)</f>
        <v>0.027099999999999999</v>
      </c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R110" s="192" t="s">
        <v>139</v>
      </c>
      <c r="AT110" s="193" t="s">
        <v>75</v>
      </c>
      <c r="AU110" s="193" t="s">
        <v>81</v>
      </c>
      <c r="AY110" s="192" t="s">
        <v>130</v>
      </c>
      <c r="BK110" s="194">
        <f>SUM(BK111:BK121)</f>
        <v>0</v>
      </c>
    </row>
    <row r="111" s="2" customFormat="1" ht="16.5" customHeight="1">
      <c r="A111" s="36"/>
      <c r="B111" s="37"/>
      <c r="C111" s="197" t="s">
        <v>156</v>
      </c>
      <c r="D111" s="197" t="s">
        <v>134</v>
      </c>
      <c r="E111" s="198" t="s">
        <v>157</v>
      </c>
      <c r="F111" s="199" t="s">
        <v>158</v>
      </c>
      <c r="G111" s="200" t="s">
        <v>159</v>
      </c>
      <c r="H111" s="201">
        <v>1</v>
      </c>
      <c r="I111" s="202"/>
      <c r="J111" s="203">
        <f>ROUND(I111*H111,2)</f>
        <v>0</v>
      </c>
      <c r="K111" s="204"/>
      <c r="L111" s="42"/>
      <c r="M111" s="205" t="s">
        <v>19</v>
      </c>
      <c r="N111" s="206" t="s">
        <v>50</v>
      </c>
      <c r="O111" s="83"/>
      <c r="P111" s="207">
        <f>O111*H111</f>
        <v>0</v>
      </c>
      <c r="Q111" s="207">
        <v>0</v>
      </c>
      <c r="R111" s="207">
        <f>Q111*H111</f>
        <v>0</v>
      </c>
      <c r="S111" s="207">
        <v>0.014919999999999999</v>
      </c>
      <c r="T111" s="208">
        <f>S111*H111</f>
        <v>0.014919999999999999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209" t="s">
        <v>160</v>
      </c>
      <c r="AT111" s="209" t="s">
        <v>134</v>
      </c>
      <c r="AU111" s="209" t="s">
        <v>139</v>
      </c>
      <c r="AY111" s="15" t="s">
        <v>130</v>
      </c>
      <c r="BE111" s="210">
        <f>IF(N111="základní",J111,0)</f>
        <v>0</v>
      </c>
      <c r="BF111" s="210">
        <f>IF(N111="snížená",J111,0)</f>
        <v>0</v>
      </c>
      <c r="BG111" s="210">
        <f>IF(N111="zákl. přenesená",J111,0)</f>
        <v>0</v>
      </c>
      <c r="BH111" s="210">
        <f>IF(N111="sníž. přenesená",J111,0)</f>
        <v>0</v>
      </c>
      <c r="BI111" s="210">
        <f>IF(N111="nulová",J111,0)</f>
        <v>0</v>
      </c>
      <c r="BJ111" s="15" t="s">
        <v>140</v>
      </c>
      <c r="BK111" s="210">
        <f>ROUND(I111*H111,2)</f>
        <v>0</v>
      </c>
      <c r="BL111" s="15" t="s">
        <v>160</v>
      </c>
      <c r="BM111" s="209" t="s">
        <v>161</v>
      </c>
    </row>
    <row r="112" s="2" customFormat="1">
      <c r="A112" s="36"/>
      <c r="B112" s="37"/>
      <c r="C112" s="38"/>
      <c r="D112" s="211" t="s">
        <v>142</v>
      </c>
      <c r="E112" s="38"/>
      <c r="F112" s="212" t="s">
        <v>162</v>
      </c>
      <c r="G112" s="38"/>
      <c r="H112" s="38"/>
      <c r="I112" s="213"/>
      <c r="J112" s="38"/>
      <c r="K112" s="38"/>
      <c r="L112" s="42"/>
      <c r="M112" s="214"/>
      <c r="N112" s="215"/>
      <c r="O112" s="83"/>
      <c r="P112" s="83"/>
      <c r="Q112" s="83"/>
      <c r="R112" s="83"/>
      <c r="S112" s="83"/>
      <c r="T112" s="84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5" t="s">
        <v>142</v>
      </c>
      <c r="AU112" s="15" t="s">
        <v>139</v>
      </c>
    </row>
    <row r="113" s="2" customFormat="1">
      <c r="A113" s="36"/>
      <c r="B113" s="37"/>
      <c r="C113" s="38"/>
      <c r="D113" s="216" t="s">
        <v>144</v>
      </c>
      <c r="E113" s="38"/>
      <c r="F113" s="217" t="s">
        <v>163</v>
      </c>
      <c r="G113" s="38"/>
      <c r="H113" s="38"/>
      <c r="I113" s="213"/>
      <c r="J113" s="38"/>
      <c r="K113" s="38"/>
      <c r="L113" s="42"/>
      <c r="M113" s="214"/>
      <c r="N113" s="215"/>
      <c r="O113" s="83"/>
      <c r="P113" s="83"/>
      <c r="Q113" s="83"/>
      <c r="R113" s="83"/>
      <c r="S113" s="83"/>
      <c r="T113" s="84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5" t="s">
        <v>144</v>
      </c>
      <c r="AU113" s="15" t="s">
        <v>139</v>
      </c>
    </row>
    <row r="114" s="2" customFormat="1" ht="16.5" customHeight="1">
      <c r="A114" s="36"/>
      <c r="B114" s="37"/>
      <c r="C114" s="197" t="s">
        <v>7</v>
      </c>
      <c r="D114" s="197" t="s">
        <v>134</v>
      </c>
      <c r="E114" s="198" t="s">
        <v>164</v>
      </c>
      <c r="F114" s="199" t="s">
        <v>165</v>
      </c>
      <c r="G114" s="200" t="s">
        <v>166</v>
      </c>
      <c r="H114" s="201">
        <v>1</v>
      </c>
      <c r="I114" s="202"/>
      <c r="J114" s="203">
        <f>ROUND(I114*H114,2)</f>
        <v>0</v>
      </c>
      <c r="K114" s="204"/>
      <c r="L114" s="42"/>
      <c r="M114" s="205" t="s">
        <v>19</v>
      </c>
      <c r="N114" s="206" t="s">
        <v>50</v>
      </c>
      <c r="O114" s="83"/>
      <c r="P114" s="207">
        <f>O114*H114</f>
        <v>0</v>
      </c>
      <c r="Q114" s="207">
        <v>0</v>
      </c>
      <c r="R114" s="207">
        <f>Q114*H114</f>
        <v>0</v>
      </c>
      <c r="S114" s="207">
        <v>0.01218</v>
      </c>
      <c r="T114" s="208">
        <f>S114*H114</f>
        <v>0.01218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209" t="s">
        <v>160</v>
      </c>
      <c r="AT114" s="209" t="s">
        <v>134</v>
      </c>
      <c r="AU114" s="209" t="s">
        <v>139</v>
      </c>
      <c r="AY114" s="15" t="s">
        <v>130</v>
      </c>
      <c r="BE114" s="210">
        <f>IF(N114="základní",J114,0)</f>
        <v>0</v>
      </c>
      <c r="BF114" s="210">
        <f>IF(N114="snížená",J114,0)</f>
        <v>0</v>
      </c>
      <c r="BG114" s="210">
        <f>IF(N114="zákl. přenesená",J114,0)</f>
        <v>0</v>
      </c>
      <c r="BH114" s="210">
        <f>IF(N114="sníž. přenesená",J114,0)</f>
        <v>0</v>
      </c>
      <c r="BI114" s="210">
        <f>IF(N114="nulová",J114,0)</f>
        <v>0</v>
      </c>
      <c r="BJ114" s="15" t="s">
        <v>140</v>
      </c>
      <c r="BK114" s="210">
        <f>ROUND(I114*H114,2)</f>
        <v>0</v>
      </c>
      <c r="BL114" s="15" t="s">
        <v>160</v>
      </c>
      <c r="BM114" s="209" t="s">
        <v>167</v>
      </c>
    </row>
    <row r="115" s="2" customFormat="1">
      <c r="A115" s="36"/>
      <c r="B115" s="37"/>
      <c r="C115" s="38"/>
      <c r="D115" s="211" t="s">
        <v>142</v>
      </c>
      <c r="E115" s="38"/>
      <c r="F115" s="212" t="s">
        <v>168</v>
      </c>
      <c r="G115" s="38"/>
      <c r="H115" s="38"/>
      <c r="I115" s="213"/>
      <c r="J115" s="38"/>
      <c r="K115" s="38"/>
      <c r="L115" s="42"/>
      <c r="M115" s="214"/>
      <c r="N115" s="215"/>
      <c r="O115" s="83"/>
      <c r="P115" s="83"/>
      <c r="Q115" s="83"/>
      <c r="R115" s="83"/>
      <c r="S115" s="83"/>
      <c r="T115" s="84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5" t="s">
        <v>142</v>
      </c>
      <c r="AU115" s="15" t="s">
        <v>139</v>
      </c>
    </row>
    <row r="116" s="2" customFormat="1">
      <c r="A116" s="36"/>
      <c r="B116" s="37"/>
      <c r="C116" s="38"/>
      <c r="D116" s="216" t="s">
        <v>144</v>
      </c>
      <c r="E116" s="38"/>
      <c r="F116" s="217" t="s">
        <v>169</v>
      </c>
      <c r="G116" s="38"/>
      <c r="H116" s="38"/>
      <c r="I116" s="213"/>
      <c r="J116" s="38"/>
      <c r="K116" s="38"/>
      <c r="L116" s="42"/>
      <c r="M116" s="214"/>
      <c r="N116" s="215"/>
      <c r="O116" s="83"/>
      <c r="P116" s="83"/>
      <c r="Q116" s="83"/>
      <c r="R116" s="83"/>
      <c r="S116" s="83"/>
      <c r="T116" s="84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5" t="s">
        <v>144</v>
      </c>
      <c r="AU116" s="15" t="s">
        <v>139</v>
      </c>
    </row>
    <row r="117" s="2" customFormat="1" ht="21.75" customHeight="1">
      <c r="A117" s="36"/>
      <c r="B117" s="37"/>
      <c r="C117" s="197" t="s">
        <v>170</v>
      </c>
      <c r="D117" s="197" t="s">
        <v>134</v>
      </c>
      <c r="E117" s="198" t="s">
        <v>171</v>
      </c>
      <c r="F117" s="199" t="s">
        <v>172</v>
      </c>
      <c r="G117" s="200" t="s">
        <v>159</v>
      </c>
      <c r="H117" s="201">
        <v>3</v>
      </c>
      <c r="I117" s="202"/>
      <c r="J117" s="203">
        <f>ROUND(I117*H117,2)</f>
        <v>0</v>
      </c>
      <c r="K117" s="204"/>
      <c r="L117" s="42"/>
      <c r="M117" s="205" t="s">
        <v>19</v>
      </c>
      <c r="N117" s="206" t="s">
        <v>50</v>
      </c>
      <c r="O117" s="83"/>
      <c r="P117" s="207">
        <f>O117*H117</f>
        <v>0</v>
      </c>
      <c r="Q117" s="207">
        <v>0.00142</v>
      </c>
      <c r="R117" s="207">
        <f>Q117*H117</f>
        <v>0.0042599999999999999</v>
      </c>
      <c r="S117" s="207">
        <v>0</v>
      </c>
      <c r="T117" s="208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209" t="s">
        <v>160</v>
      </c>
      <c r="AT117" s="209" t="s">
        <v>134</v>
      </c>
      <c r="AU117" s="209" t="s">
        <v>139</v>
      </c>
      <c r="AY117" s="15" t="s">
        <v>130</v>
      </c>
      <c r="BE117" s="210">
        <f>IF(N117="základní",J117,0)</f>
        <v>0</v>
      </c>
      <c r="BF117" s="210">
        <f>IF(N117="snížená",J117,0)</f>
        <v>0</v>
      </c>
      <c r="BG117" s="210">
        <f>IF(N117="zákl. přenesená",J117,0)</f>
        <v>0</v>
      </c>
      <c r="BH117" s="210">
        <f>IF(N117="sníž. přenesená",J117,0)</f>
        <v>0</v>
      </c>
      <c r="BI117" s="210">
        <f>IF(N117="nulová",J117,0)</f>
        <v>0</v>
      </c>
      <c r="BJ117" s="15" t="s">
        <v>140</v>
      </c>
      <c r="BK117" s="210">
        <f>ROUND(I117*H117,2)</f>
        <v>0</v>
      </c>
      <c r="BL117" s="15" t="s">
        <v>160</v>
      </c>
      <c r="BM117" s="209" t="s">
        <v>173</v>
      </c>
    </row>
    <row r="118" s="2" customFormat="1">
      <c r="A118" s="36"/>
      <c r="B118" s="37"/>
      <c r="C118" s="38"/>
      <c r="D118" s="211" t="s">
        <v>142</v>
      </c>
      <c r="E118" s="38"/>
      <c r="F118" s="212" t="s">
        <v>174</v>
      </c>
      <c r="G118" s="38"/>
      <c r="H118" s="38"/>
      <c r="I118" s="213"/>
      <c r="J118" s="38"/>
      <c r="K118" s="38"/>
      <c r="L118" s="42"/>
      <c r="M118" s="214"/>
      <c r="N118" s="215"/>
      <c r="O118" s="83"/>
      <c r="P118" s="83"/>
      <c r="Q118" s="83"/>
      <c r="R118" s="83"/>
      <c r="S118" s="83"/>
      <c r="T118" s="84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T118" s="15" t="s">
        <v>142</v>
      </c>
      <c r="AU118" s="15" t="s">
        <v>139</v>
      </c>
    </row>
    <row r="119" s="2" customFormat="1">
      <c r="A119" s="36"/>
      <c r="B119" s="37"/>
      <c r="C119" s="38"/>
      <c r="D119" s="216" t="s">
        <v>144</v>
      </c>
      <c r="E119" s="38"/>
      <c r="F119" s="217" t="s">
        <v>175</v>
      </c>
      <c r="G119" s="38"/>
      <c r="H119" s="38"/>
      <c r="I119" s="213"/>
      <c r="J119" s="38"/>
      <c r="K119" s="38"/>
      <c r="L119" s="42"/>
      <c r="M119" s="214"/>
      <c r="N119" s="215"/>
      <c r="O119" s="83"/>
      <c r="P119" s="83"/>
      <c r="Q119" s="83"/>
      <c r="R119" s="83"/>
      <c r="S119" s="83"/>
      <c r="T119" s="84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5" t="s">
        <v>144</v>
      </c>
      <c r="AU119" s="15" t="s">
        <v>139</v>
      </c>
    </row>
    <row r="120" s="2" customFormat="1" ht="16.5" customHeight="1">
      <c r="A120" s="36"/>
      <c r="B120" s="37"/>
      <c r="C120" s="218" t="s">
        <v>176</v>
      </c>
      <c r="D120" s="218" t="s">
        <v>177</v>
      </c>
      <c r="E120" s="219" t="s">
        <v>178</v>
      </c>
      <c r="F120" s="220" t="s">
        <v>179</v>
      </c>
      <c r="G120" s="221" t="s">
        <v>159</v>
      </c>
      <c r="H120" s="222">
        <v>1</v>
      </c>
      <c r="I120" s="223"/>
      <c r="J120" s="224">
        <f>ROUND(I120*H120,2)</f>
        <v>0</v>
      </c>
      <c r="K120" s="225"/>
      <c r="L120" s="226"/>
      <c r="M120" s="227" t="s">
        <v>19</v>
      </c>
      <c r="N120" s="228" t="s">
        <v>50</v>
      </c>
      <c r="O120" s="83"/>
      <c r="P120" s="207">
        <f>O120*H120</f>
        <v>0</v>
      </c>
      <c r="Q120" s="207">
        <v>0.00175</v>
      </c>
      <c r="R120" s="207">
        <f>Q120*H120</f>
        <v>0.00175</v>
      </c>
      <c r="S120" s="207">
        <v>0</v>
      </c>
      <c r="T120" s="208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209" t="s">
        <v>180</v>
      </c>
      <c r="AT120" s="209" t="s">
        <v>177</v>
      </c>
      <c r="AU120" s="209" t="s">
        <v>139</v>
      </c>
      <c r="AY120" s="15" t="s">
        <v>130</v>
      </c>
      <c r="BE120" s="210">
        <f>IF(N120="základní",J120,0)</f>
        <v>0</v>
      </c>
      <c r="BF120" s="210">
        <f>IF(N120="snížená",J120,0)</f>
        <v>0</v>
      </c>
      <c r="BG120" s="210">
        <f>IF(N120="zákl. přenesená",J120,0)</f>
        <v>0</v>
      </c>
      <c r="BH120" s="210">
        <f>IF(N120="sníž. přenesená",J120,0)</f>
        <v>0</v>
      </c>
      <c r="BI120" s="210">
        <f>IF(N120="nulová",J120,0)</f>
        <v>0</v>
      </c>
      <c r="BJ120" s="15" t="s">
        <v>140</v>
      </c>
      <c r="BK120" s="210">
        <f>ROUND(I120*H120,2)</f>
        <v>0</v>
      </c>
      <c r="BL120" s="15" t="s">
        <v>180</v>
      </c>
      <c r="BM120" s="209" t="s">
        <v>181</v>
      </c>
    </row>
    <row r="121" s="2" customFormat="1">
      <c r="A121" s="36"/>
      <c r="B121" s="37"/>
      <c r="C121" s="38"/>
      <c r="D121" s="211" t="s">
        <v>142</v>
      </c>
      <c r="E121" s="38"/>
      <c r="F121" s="212" t="s">
        <v>182</v>
      </c>
      <c r="G121" s="38"/>
      <c r="H121" s="38"/>
      <c r="I121" s="213"/>
      <c r="J121" s="38"/>
      <c r="K121" s="38"/>
      <c r="L121" s="42"/>
      <c r="M121" s="214"/>
      <c r="N121" s="215"/>
      <c r="O121" s="83"/>
      <c r="P121" s="83"/>
      <c r="Q121" s="83"/>
      <c r="R121" s="83"/>
      <c r="S121" s="83"/>
      <c r="T121" s="84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5" t="s">
        <v>142</v>
      </c>
      <c r="AU121" s="15" t="s">
        <v>139</v>
      </c>
    </row>
    <row r="122" s="12" customFormat="1" ht="22.8" customHeight="1">
      <c r="A122" s="12"/>
      <c r="B122" s="181"/>
      <c r="C122" s="182"/>
      <c r="D122" s="183" t="s">
        <v>75</v>
      </c>
      <c r="E122" s="195" t="s">
        <v>183</v>
      </c>
      <c r="F122" s="195" t="s">
        <v>184</v>
      </c>
      <c r="G122" s="182"/>
      <c r="H122" s="182"/>
      <c r="I122" s="185"/>
      <c r="J122" s="196">
        <f>BK122</f>
        <v>0</v>
      </c>
      <c r="K122" s="182"/>
      <c r="L122" s="187"/>
      <c r="M122" s="188"/>
      <c r="N122" s="189"/>
      <c r="O122" s="189"/>
      <c r="P122" s="190">
        <f>SUM(P123:P155)</f>
        <v>0</v>
      </c>
      <c r="Q122" s="189"/>
      <c r="R122" s="190">
        <f>SUM(R123:R155)</f>
        <v>0.02051</v>
      </c>
      <c r="S122" s="189"/>
      <c r="T122" s="191">
        <f>SUM(T123:T155)</f>
        <v>0.10166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92" t="s">
        <v>139</v>
      </c>
      <c r="AT122" s="193" t="s">
        <v>75</v>
      </c>
      <c r="AU122" s="193" t="s">
        <v>81</v>
      </c>
      <c r="AY122" s="192" t="s">
        <v>130</v>
      </c>
      <c r="BK122" s="194">
        <f>SUM(BK123:BK155)</f>
        <v>0</v>
      </c>
    </row>
    <row r="123" s="2" customFormat="1" ht="16.5" customHeight="1">
      <c r="A123" s="36"/>
      <c r="B123" s="37"/>
      <c r="C123" s="197" t="s">
        <v>185</v>
      </c>
      <c r="D123" s="197" t="s">
        <v>134</v>
      </c>
      <c r="E123" s="198" t="s">
        <v>186</v>
      </c>
      <c r="F123" s="199" t="s">
        <v>187</v>
      </c>
      <c r="G123" s="200" t="s">
        <v>159</v>
      </c>
      <c r="H123" s="201">
        <v>2</v>
      </c>
      <c r="I123" s="202"/>
      <c r="J123" s="203">
        <f>ROUND(I123*H123,2)</f>
        <v>0</v>
      </c>
      <c r="K123" s="204"/>
      <c r="L123" s="42"/>
      <c r="M123" s="205" t="s">
        <v>19</v>
      </c>
      <c r="N123" s="206" t="s">
        <v>50</v>
      </c>
      <c r="O123" s="83"/>
      <c r="P123" s="207">
        <f>O123*H123</f>
        <v>0</v>
      </c>
      <c r="Q123" s="207">
        <v>0</v>
      </c>
      <c r="R123" s="207">
        <f>Q123*H123</f>
        <v>0</v>
      </c>
      <c r="S123" s="207">
        <v>0.035920000000000001</v>
      </c>
      <c r="T123" s="208">
        <f>S123*H123</f>
        <v>0.071840000000000001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209" t="s">
        <v>160</v>
      </c>
      <c r="AT123" s="209" t="s">
        <v>134</v>
      </c>
      <c r="AU123" s="209" t="s">
        <v>139</v>
      </c>
      <c r="AY123" s="15" t="s">
        <v>130</v>
      </c>
      <c r="BE123" s="210">
        <f>IF(N123="základní",J123,0)</f>
        <v>0</v>
      </c>
      <c r="BF123" s="210">
        <f>IF(N123="snížená",J123,0)</f>
        <v>0</v>
      </c>
      <c r="BG123" s="210">
        <f>IF(N123="zákl. přenesená",J123,0)</f>
        <v>0</v>
      </c>
      <c r="BH123" s="210">
        <f>IF(N123="sníž. přenesená",J123,0)</f>
        <v>0</v>
      </c>
      <c r="BI123" s="210">
        <f>IF(N123="nulová",J123,0)</f>
        <v>0</v>
      </c>
      <c r="BJ123" s="15" t="s">
        <v>140</v>
      </c>
      <c r="BK123" s="210">
        <f>ROUND(I123*H123,2)</f>
        <v>0</v>
      </c>
      <c r="BL123" s="15" t="s">
        <v>160</v>
      </c>
      <c r="BM123" s="209" t="s">
        <v>188</v>
      </c>
    </row>
    <row r="124" s="2" customFormat="1">
      <c r="A124" s="36"/>
      <c r="B124" s="37"/>
      <c r="C124" s="38"/>
      <c r="D124" s="211" t="s">
        <v>142</v>
      </c>
      <c r="E124" s="38"/>
      <c r="F124" s="212" t="s">
        <v>189</v>
      </c>
      <c r="G124" s="38"/>
      <c r="H124" s="38"/>
      <c r="I124" s="213"/>
      <c r="J124" s="38"/>
      <c r="K124" s="38"/>
      <c r="L124" s="42"/>
      <c r="M124" s="214"/>
      <c r="N124" s="215"/>
      <c r="O124" s="83"/>
      <c r="P124" s="83"/>
      <c r="Q124" s="83"/>
      <c r="R124" s="83"/>
      <c r="S124" s="83"/>
      <c r="T124" s="84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5" t="s">
        <v>142</v>
      </c>
      <c r="AU124" s="15" t="s">
        <v>139</v>
      </c>
    </row>
    <row r="125" s="2" customFormat="1">
      <c r="A125" s="36"/>
      <c r="B125" s="37"/>
      <c r="C125" s="38"/>
      <c r="D125" s="216" t="s">
        <v>144</v>
      </c>
      <c r="E125" s="38"/>
      <c r="F125" s="217" t="s">
        <v>190</v>
      </c>
      <c r="G125" s="38"/>
      <c r="H125" s="38"/>
      <c r="I125" s="213"/>
      <c r="J125" s="38"/>
      <c r="K125" s="38"/>
      <c r="L125" s="42"/>
      <c r="M125" s="214"/>
      <c r="N125" s="215"/>
      <c r="O125" s="83"/>
      <c r="P125" s="83"/>
      <c r="Q125" s="83"/>
      <c r="R125" s="83"/>
      <c r="S125" s="83"/>
      <c r="T125" s="84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5" t="s">
        <v>144</v>
      </c>
      <c r="AU125" s="15" t="s">
        <v>139</v>
      </c>
    </row>
    <row r="126" s="2" customFormat="1" ht="24.15" customHeight="1">
      <c r="A126" s="36"/>
      <c r="B126" s="37"/>
      <c r="C126" s="197" t="s">
        <v>191</v>
      </c>
      <c r="D126" s="197" t="s">
        <v>134</v>
      </c>
      <c r="E126" s="198" t="s">
        <v>192</v>
      </c>
      <c r="F126" s="199" t="s">
        <v>193</v>
      </c>
      <c r="G126" s="200" t="s">
        <v>159</v>
      </c>
      <c r="H126" s="201">
        <v>14</v>
      </c>
      <c r="I126" s="202"/>
      <c r="J126" s="203">
        <f>ROUND(I126*H126,2)</f>
        <v>0</v>
      </c>
      <c r="K126" s="204"/>
      <c r="L126" s="42"/>
      <c r="M126" s="205" t="s">
        <v>19</v>
      </c>
      <c r="N126" s="206" t="s">
        <v>50</v>
      </c>
      <c r="O126" s="83"/>
      <c r="P126" s="207">
        <f>O126*H126</f>
        <v>0</v>
      </c>
      <c r="Q126" s="207">
        <v>0</v>
      </c>
      <c r="R126" s="207">
        <f>Q126*H126</f>
        <v>0</v>
      </c>
      <c r="S126" s="207">
        <v>0.0021299999999999999</v>
      </c>
      <c r="T126" s="208">
        <f>S126*H126</f>
        <v>0.029819999999999999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209" t="s">
        <v>160</v>
      </c>
      <c r="AT126" s="209" t="s">
        <v>134</v>
      </c>
      <c r="AU126" s="209" t="s">
        <v>139</v>
      </c>
      <c r="AY126" s="15" t="s">
        <v>130</v>
      </c>
      <c r="BE126" s="210">
        <f>IF(N126="základní",J126,0)</f>
        <v>0</v>
      </c>
      <c r="BF126" s="210">
        <f>IF(N126="snížená",J126,0)</f>
        <v>0</v>
      </c>
      <c r="BG126" s="210">
        <f>IF(N126="zákl. přenesená",J126,0)</f>
        <v>0</v>
      </c>
      <c r="BH126" s="210">
        <f>IF(N126="sníž. přenesená",J126,0)</f>
        <v>0</v>
      </c>
      <c r="BI126" s="210">
        <f>IF(N126="nulová",J126,0)</f>
        <v>0</v>
      </c>
      <c r="BJ126" s="15" t="s">
        <v>140</v>
      </c>
      <c r="BK126" s="210">
        <f>ROUND(I126*H126,2)</f>
        <v>0</v>
      </c>
      <c r="BL126" s="15" t="s">
        <v>160</v>
      </c>
      <c r="BM126" s="209" t="s">
        <v>194</v>
      </c>
    </row>
    <row r="127" s="2" customFormat="1">
      <c r="A127" s="36"/>
      <c r="B127" s="37"/>
      <c r="C127" s="38"/>
      <c r="D127" s="211" t="s">
        <v>142</v>
      </c>
      <c r="E127" s="38"/>
      <c r="F127" s="212" t="s">
        <v>195</v>
      </c>
      <c r="G127" s="38"/>
      <c r="H127" s="38"/>
      <c r="I127" s="213"/>
      <c r="J127" s="38"/>
      <c r="K127" s="38"/>
      <c r="L127" s="42"/>
      <c r="M127" s="214"/>
      <c r="N127" s="215"/>
      <c r="O127" s="83"/>
      <c r="P127" s="83"/>
      <c r="Q127" s="83"/>
      <c r="R127" s="83"/>
      <c r="S127" s="83"/>
      <c r="T127" s="84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5" t="s">
        <v>142</v>
      </c>
      <c r="AU127" s="15" t="s">
        <v>139</v>
      </c>
    </row>
    <row r="128" s="2" customFormat="1">
      <c r="A128" s="36"/>
      <c r="B128" s="37"/>
      <c r="C128" s="38"/>
      <c r="D128" s="216" t="s">
        <v>144</v>
      </c>
      <c r="E128" s="38"/>
      <c r="F128" s="217" t="s">
        <v>196</v>
      </c>
      <c r="G128" s="38"/>
      <c r="H128" s="38"/>
      <c r="I128" s="213"/>
      <c r="J128" s="38"/>
      <c r="K128" s="38"/>
      <c r="L128" s="42"/>
      <c r="M128" s="214"/>
      <c r="N128" s="215"/>
      <c r="O128" s="83"/>
      <c r="P128" s="83"/>
      <c r="Q128" s="83"/>
      <c r="R128" s="83"/>
      <c r="S128" s="83"/>
      <c r="T128" s="84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5" t="s">
        <v>144</v>
      </c>
      <c r="AU128" s="15" t="s">
        <v>139</v>
      </c>
    </row>
    <row r="129" s="2" customFormat="1" ht="24.15" customHeight="1">
      <c r="A129" s="36"/>
      <c r="B129" s="37"/>
      <c r="C129" s="197" t="s">
        <v>197</v>
      </c>
      <c r="D129" s="197" t="s">
        <v>134</v>
      </c>
      <c r="E129" s="198" t="s">
        <v>198</v>
      </c>
      <c r="F129" s="199" t="s">
        <v>199</v>
      </c>
      <c r="G129" s="200" t="s">
        <v>159</v>
      </c>
      <c r="H129" s="201">
        <v>16</v>
      </c>
      <c r="I129" s="202"/>
      <c r="J129" s="203">
        <f>ROUND(I129*H129,2)</f>
        <v>0</v>
      </c>
      <c r="K129" s="204"/>
      <c r="L129" s="42"/>
      <c r="M129" s="205" t="s">
        <v>19</v>
      </c>
      <c r="N129" s="206" t="s">
        <v>50</v>
      </c>
      <c r="O129" s="83"/>
      <c r="P129" s="207">
        <f>O129*H129</f>
        <v>0</v>
      </c>
      <c r="Q129" s="207">
        <v>0.00034000000000000002</v>
      </c>
      <c r="R129" s="207">
        <f>Q129*H129</f>
        <v>0.0054400000000000004</v>
      </c>
      <c r="S129" s="207">
        <v>0</v>
      </c>
      <c r="T129" s="208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209" t="s">
        <v>160</v>
      </c>
      <c r="AT129" s="209" t="s">
        <v>134</v>
      </c>
      <c r="AU129" s="209" t="s">
        <v>139</v>
      </c>
      <c r="AY129" s="15" t="s">
        <v>130</v>
      </c>
      <c r="BE129" s="210">
        <f>IF(N129="základní",J129,0)</f>
        <v>0</v>
      </c>
      <c r="BF129" s="210">
        <f>IF(N129="snížená",J129,0)</f>
        <v>0</v>
      </c>
      <c r="BG129" s="210">
        <f>IF(N129="zákl. přenesená",J129,0)</f>
        <v>0</v>
      </c>
      <c r="BH129" s="210">
        <f>IF(N129="sníž. přenesená",J129,0)</f>
        <v>0</v>
      </c>
      <c r="BI129" s="210">
        <f>IF(N129="nulová",J129,0)</f>
        <v>0</v>
      </c>
      <c r="BJ129" s="15" t="s">
        <v>140</v>
      </c>
      <c r="BK129" s="210">
        <f>ROUND(I129*H129,2)</f>
        <v>0</v>
      </c>
      <c r="BL129" s="15" t="s">
        <v>160</v>
      </c>
      <c r="BM129" s="209" t="s">
        <v>200</v>
      </c>
    </row>
    <row r="130" s="2" customFormat="1">
      <c r="A130" s="36"/>
      <c r="B130" s="37"/>
      <c r="C130" s="38"/>
      <c r="D130" s="211" t="s">
        <v>142</v>
      </c>
      <c r="E130" s="38"/>
      <c r="F130" s="212" t="s">
        <v>201</v>
      </c>
      <c r="G130" s="38"/>
      <c r="H130" s="38"/>
      <c r="I130" s="213"/>
      <c r="J130" s="38"/>
      <c r="K130" s="38"/>
      <c r="L130" s="42"/>
      <c r="M130" s="214"/>
      <c r="N130" s="215"/>
      <c r="O130" s="83"/>
      <c r="P130" s="83"/>
      <c r="Q130" s="83"/>
      <c r="R130" s="83"/>
      <c r="S130" s="83"/>
      <c r="T130" s="84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5" t="s">
        <v>142</v>
      </c>
      <c r="AU130" s="15" t="s">
        <v>139</v>
      </c>
    </row>
    <row r="131" s="2" customFormat="1">
      <c r="A131" s="36"/>
      <c r="B131" s="37"/>
      <c r="C131" s="38"/>
      <c r="D131" s="216" t="s">
        <v>144</v>
      </c>
      <c r="E131" s="38"/>
      <c r="F131" s="217" t="s">
        <v>202</v>
      </c>
      <c r="G131" s="38"/>
      <c r="H131" s="38"/>
      <c r="I131" s="213"/>
      <c r="J131" s="38"/>
      <c r="K131" s="38"/>
      <c r="L131" s="42"/>
      <c r="M131" s="214"/>
      <c r="N131" s="215"/>
      <c r="O131" s="83"/>
      <c r="P131" s="83"/>
      <c r="Q131" s="83"/>
      <c r="R131" s="83"/>
      <c r="S131" s="83"/>
      <c r="T131" s="84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T131" s="15" t="s">
        <v>144</v>
      </c>
      <c r="AU131" s="15" t="s">
        <v>139</v>
      </c>
    </row>
    <row r="132" s="2" customFormat="1" ht="37.8" customHeight="1">
      <c r="A132" s="36"/>
      <c r="B132" s="37"/>
      <c r="C132" s="197" t="s">
        <v>203</v>
      </c>
      <c r="D132" s="197" t="s">
        <v>134</v>
      </c>
      <c r="E132" s="198" t="s">
        <v>204</v>
      </c>
      <c r="F132" s="199" t="s">
        <v>205</v>
      </c>
      <c r="G132" s="200" t="s">
        <v>159</v>
      </c>
      <c r="H132" s="201">
        <v>16</v>
      </c>
      <c r="I132" s="202"/>
      <c r="J132" s="203">
        <f>ROUND(I132*H132,2)</f>
        <v>0</v>
      </c>
      <c r="K132" s="204"/>
      <c r="L132" s="42"/>
      <c r="M132" s="205" t="s">
        <v>19</v>
      </c>
      <c r="N132" s="206" t="s">
        <v>50</v>
      </c>
      <c r="O132" s="83"/>
      <c r="P132" s="207">
        <f>O132*H132</f>
        <v>0</v>
      </c>
      <c r="Q132" s="207">
        <v>4.0000000000000003E-05</v>
      </c>
      <c r="R132" s="207">
        <f>Q132*H132</f>
        <v>0.00064000000000000005</v>
      </c>
      <c r="S132" s="207">
        <v>0</v>
      </c>
      <c r="T132" s="208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9" t="s">
        <v>160</v>
      </c>
      <c r="AT132" s="209" t="s">
        <v>134</v>
      </c>
      <c r="AU132" s="209" t="s">
        <v>139</v>
      </c>
      <c r="AY132" s="15" t="s">
        <v>130</v>
      </c>
      <c r="BE132" s="210">
        <f>IF(N132="základní",J132,0)</f>
        <v>0</v>
      </c>
      <c r="BF132" s="210">
        <f>IF(N132="snížená",J132,0)</f>
        <v>0</v>
      </c>
      <c r="BG132" s="210">
        <f>IF(N132="zákl. přenesená",J132,0)</f>
        <v>0</v>
      </c>
      <c r="BH132" s="210">
        <f>IF(N132="sníž. přenesená",J132,0)</f>
        <v>0</v>
      </c>
      <c r="BI132" s="210">
        <f>IF(N132="nulová",J132,0)</f>
        <v>0</v>
      </c>
      <c r="BJ132" s="15" t="s">
        <v>140</v>
      </c>
      <c r="BK132" s="210">
        <f>ROUND(I132*H132,2)</f>
        <v>0</v>
      </c>
      <c r="BL132" s="15" t="s">
        <v>160</v>
      </c>
      <c r="BM132" s="209" t="s">
        <v>206</v>
      </c>
    </row>
    <row r="133" s="2" customFormat="1">
      <c r="A133" s="36"/>
      <c r="B133" s="37"/>
      <c r="C133" s="38"/>
      <c r="D133" s="211" t="s">
        <v>142</v>
      </c>
      <c r="E133" s="38"/>
      <c r="F133" s="212" t="s">
        <v>207</v>
      </c>
      <c r="G133" s="38"/>
      <c r="H133" s="38"/>
      <c r="I133" s="213"/>
      <c r="J133" s="38"/>
      <c r="K133" s="38"/>
      <c r="L133" s="42"/>
      <c r="M133" s="214"/>
      <c r="N133" s="215"/>
      <c r="O133" s="83"/>
      <c r="P133" s="83"/>
      <c r="Q133" s="83"/>
      <c r="R133" s="83"/>
      <c r="S133" s="83"/>
      <c r="T133" s="84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142</v>
      </c>
      <c r="AU133" s="15" t="s">
        <v>139</v>
      </c>
    </row>
    <row r="134" s="2" customFormat="1">
      <c r="A134" s="36"/>
      <c r="B134" s="37"/>
      <c r="C134" s="38"/>
      <c r="D134" s="216" t="s">
        <v>144</v>
      </c>
      <c r="E134" s="38"/>
      <c r="F134" s="217" t="s">
        <v>208</v>
      </c>
      <c r="G134" s="38"/>
      <c r="H134" s="38"/>
      <c r="I134" s="213"/>
      <c r="J134" s="38"/>
      <c r="K134" s="38"/>
      <c r="L134" s="42"/>
      <c r="M134" s="214"/>
      <c r="N134" s="215"/>
      <c r="O134" s="83"/>
      <c r="P134" s="83"/>
      <c r="Q134" s="83"/>
      <c r="R134" s="83"/>
      <c r="S134" s="83"/>
      <c r="T134" s="84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5" t="s">
        <v>144</v>
      </c>
      <c r="AU134" s="15" t="s">
        <v>139</v>
      </c>
    </row>
    <row r="135" s="2" customFormat="1" ht="24.15" customHeight="1">
      <c r="A135" s="36"/>
      <c r="B135" s="37"/>
      <c r="C135" s="218" t="s">
        <v>209</v>
      </c>
      <c r="D135" s="218" t="s">
        <v>177</v>
      </c>
      <c r="E135" s="219" t="s">
        <v>210</v>
      </c>
      <c r="F135" s="220" t="s">
        <v>211</v>
      </c>
      <c r="G135" s="221" t="s">
        <v>166</v>
      </c>
      <c r="H135" s="222">
        <v>2</v>
      </c>
      <c r="I135" s="223"/>
      <c r="J135" s="224">
        <f>ROUND(I135*H135,2)</f>
        <v>0</v>
      </c>
      <c r="K135" s="225"/>
      <c r="L135" s="226"/>
      <c r="M135" s="227" t="s">
        <v>19</v>
      </c>
      <c r="N135" s="228" t="s">
        <v>50</v>
      </c>
      <c r="O135" s="83"/>
      <c r="P135" s="207">
        <f>O135*H135</f>
        <v>0</v>
      </c>
      <c r="Q135" s="207">
        <v>0.00040000000000000002</v>
      </c>
      <c r="R135" s="207">
        <f>Q135*H135</f>
        <v>0.00080000000000000004</v>
      </c>
      <c r="S135" s="207">
        <v>0</v>
      </c>
      <c r="T135" s="208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9" t="s">
        <v>180</v>
      </c>
      <c r="AT135" s="209" t="s">
        <v>177</v>
      </c>
      <c r="AU135" s="209" t="s">
        <v>139</v>
      </c>
      <c r="AY135" s="15" t="s">
        <v>130</v>
      </c>
      <c r="BE135" s="210">
        <f>IF(N135="základní",J135,0)</f>
        <v>0</v>
      </c>
      <c r="BF135" s="210">
        <f>IF(N135="snížená",J135,0)</f>
        <v>0</v>
      </c>
      <c r="BG135" s="210">
        <f>IF(N135="zákl. přenesená",J135,0)</f>
        <v>0</v>
      </c>
      <c r="BH135" s="210">
        <f>IF(N135="sníž. přenesená",J135,0)</f>
        <v>0</v>
      </c>
      <c r="BI135" s="210">
        <f>IF(N135="nulová",J135,0)</f>
        <v>0</v>
      </c>
      <c r="BJ135" s="15" t="s">
        <v>140</v>
      </c>
      <c r="BK135" s="210">
        <f>ROUND(I135*H135,2)</f>
        <v>0</v>
      </c>
      <c r="BL135" s="15" t="s">
        <v>180</v>
      </c>
      <c r="BM135" s="209" t="s">
        <v>212</v>
      </c>
    </row>
    <row r="136" s="2" customFormat="1">
      <c r="A136" s="36"/>
      <c r="B136" s="37"/>
      <c r="C136" s="38"/>
      <c r="D136" s="211" t="s">
        <v>142</v>
      </c>
      <c r="E136" s="38"/>
      <c r="F136" s="212" t="s">
        <v>213</v>
      </c>
      <c r="G136" s="38"/>
      <c r="H136" s="38"/>
      <c r="I136" s="213"/>
      <c r="J136" s="38"/>
      <c r="K136" s="38"/>
      <c r="L136" s="42"/>
      <c r="M136" s="214"/>
      <c r="N136" s="215"/>
      <c r="O136" s="83"/>
      <c r="P136" s="83"/>
      <c r="Q136" s="83"/>
      <c r="R136" s="83"/>
      <c r="S136" s="83"/>
      <c r="T136" s="84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142</v>
      </c>
      <c r="AU136" s="15" t="s">
        <v>139</v>
      </c>
    </row>
    <row r="137" s="2" customFormat="1" ht="24.15" customHeight="1">
      <c r="A137" s="36"/>
      <c r="B137" s="37"/>
      <c r="C137" s="218" t="s">
        <v>214</v>
      </c>
      <c r="D137" s="218" t="s">
        <v>177</v>
      </c>
      <c r="E137" s="219" t="s">
        <v>215</v>
      </c>
      <c r="F137" s="220" t="s">
        <v>216</v>
      </c>
      <c r="G137" s="221" t="s">
        <v>217</v>
      </c>
      <c r="H137" s="222">
        <v>5</v>
      </c>
      <c r="I137" s="223"/>
      <c r="J137" s="224">
        <f>ROUND(I137*H137,2)</f>
        <v>0</v>
      </c>
      <c r="K137" s="225"/>
      <c r="L137" s="226"/>
      <c r="M137" s="227" t="s">
        <v>19</v>
      </c>
      <c r="N137" s="228" t="s">
        <v>50</v>
      </c>
      <c r="O137" s="83"/>
      <c r="P137" s="207">
        <f>O137*H137</f>
        <v>0</v>
      </c>
      <c r="Q137" s="207">
        <v>0.00020000000000000001</v>
      </c>
      <c r="R137" s="207">
        <f>Q137*H137</f>
        <v>0.001</v>
      </c>
      <c r="S137" s="207">
        <v>0</v>
      </c>
      <c r="T137" s="208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9" t="s">
        <v>180</v>
      </c>
      <c r="AT137" s="209" t="s">
        <v>177</v>
      </c>
      <c r="AU137" s="209" t="s">
        <v>139</v>
      </c>
      <c r="AY137" s="15" t="s">
        <v>130</v>
      </c>
      <c r="BE137" s="210">
        <f>IF(N137="základní",J137,0)</f>
        <v>0</v>
      </c>
      <c r="BF137" s="210">
        <f>IF(N137="snížená",J137,0)</f>
        <v>0</v>
      </c>
      <c r="BG137" s="210">
        <f>IF(N137="zákl. přenesená",J137,0)</f>
        <v>0</v>
      </c>
      <c r="BH137" s="210">
        <f>IF(N137="sníž. přenesená",J137,0)</f>
        <v>0</v>
      </c>
      <c r="BI137" s="210">
        <f>IF(N137="nulová",J137,0)</f>
        <v>0</v>
      </c>
      <c r="BJ137" s="15" t="s">
        <v>140</v>
      </c>
      <c r="BK137" s="210">
        <f>ROUND(I137*H137,2)</f>
        <v>0</v>
      </c>
      <c r="BL137" s="15" t="s">
        <v>180</v>
      </c>
      <c r="BM137" s="209" t="s">
        <v>218</v>
      </c>
    </row>
    <row r="138" s="2" customFormat="1">
      <c r="A138" s="36"/>
      <c r="B138" s="37"/>
      <c r="C138" s="38"/>
      <c r="D138" s="211" t="s">
        <v>142</v>
      </c>
      <c r="E138" s="38"/>
      <c r="F138" s="212" t="s">
        <v>219</v>
      </c>
      <c r="G138" s="38"/>
      <c r="H138" s="38"/>
      <c r="I138" s="213"/>
      <c r="J138" s="38"/>
      <c r="K138" s="38"/>
      <c r="L138" s="42"/>
      <c r="M138" s="214"/>
      <c r="N138" s="215"/>
      <c r="O138" s="83"/>
      <c r="P138" s="83"/>
      <c r="Q138" s="83"/>
      <c r="R138" s="83"/>
      <c r="S138" s="83"/>
      <c r="T138" s="84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5" t="s">
        <v>142</v>
      </c>
      <c r="AU138" s="15" t="s">
        <v>139</v>
      </c>
    </row>
    <row r="139" s="2" customFormat="1" ht="16.5" customHeight="1">
      <c r="A139" s="36"/>
      <c r="B139" s="37"/>
      <c r="C139" s="218" t="s">
        <v>220</v>
      </c>
      <c r="D139" s="218" t="s">
        <v>177</v>
      </c>
      <c r="E139" s="219" t="s">
        <v>221</v>
      </c>
      <c r="F139" s="220" t="s">
        <v>222</v>
      </c>
      <c r="G139" s="221" t="s">
        <v>166</v>
      </c>
      <c r="H139" s="222">
        <v>1</v>
      </c>
      <c r="I139" s="223"/>
      <c r="J139" s="224">
        <f>ROUND(I139*H139,2)</f>
        <v>0</v>
      </c>
      <c r="K139" s="225"/>
      <c r="L139" s="226"/>
      <c r="M139" s="227" t="s">
        <v>19</v>
      </c>
      <c r="N139" s="228" t="s">
        <v>50</v>
      </c>
      <c r="O139" s="83"/>
      <c r="P139" s="207">
        <f>O139*H139</f>
        <v>0</v>
      </c>
      <c r="Q139" s="207">
        <v>0.0014300000000000001</v>
      </c>
      <c r="R139" s="207">
        <f>Q139*H139</f>
        <v>0.0014300000000000001</v>
      </c>
      <c r="S139" s="207">
        <v>0</v>
      </c>
      <c r="T139" s="208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9" t="s">
        <v>180</v>
      </c>
      <c r="AT139" s="209" t="s">
        <v>177</v>
      </c>
      <c r="AU139" s="209" t="s">
        <v>139</v>
      </c>
      <c r="AY139" s="15" t="s">
        <v>130</v>
      </c>
      <c r="BE139" s="210">
        <f>IF(N139="základní",J139,0)</f>
        <v>0</v>
      </c>
      <c r="BF139" s="210">
        <f>IF(N139="snížená",J139,0)</f>
        <v>0</v>
      </c>
      <c r="BG139" s="210">
        <f>IF(N139="zákl. přenesená",J139,0)</f>
        <v>0</v>
      </c>
      <c r="BH139" s="210">
        <f>IF(N139="sníž. přenesená",J139,0)</f>
        <v>0</v>
      </c>
      <c r="BI139" s="210">
        <f>IF(N139="nulová",J139,0)</f>
        <v>0</v>
      </c>
      <c r="BJ139" s="15" t="s">
        <v>140</v>
      </c>
      <c r="BK139" s="210">
        <f>ROUND(I139*H139,2)</f>
        <v>0</v>
      </c>
      <c r="BL139" s="15" t="s">
        <v>180</v>
      </c>
      <c r="BM139" s="209" t="s">
        <v>223</v>
      </c>
    </row>
    <row r="140" s="2" customFormat="1">
      <c r="A140" s="36"/>
      <c r="B140" s="37"/>
      <c r="C140" s="38"/>
      <c r="D140" s="211" t="s">
        <v>142</v>
      </c>
      <c r="E140" s="38"/>
      <c r="F140" s="212" t="s">
        <v>222</v>
      </c>
      <c r="G140" s="38"/>
      <c r="H140" s="38"/>
      <c r="I140" s="213"/>
      <c r="J140" s="38"/>
      <c r="K140" s="38"/>
      <c r="L140" s="42"/>
      <c r="M140" s="214"/>
      <c r="N140" s="215"/>
      <c r="O140" s="83"/>
      <c r="P140" s="83"/>
      <c r="Q140" s="83"/>
      <c r="R140" s="83"/>
      <c r="S140" s="83"/>
      <c r="T140" s="84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T140" s="15" t="s">
        <v>142</v>
      </c>
      <c r="AU140" s="15" t="s">
        <v>139</v>
      </c>
    </row>
    <row r="141" s="2" customFormat="1" ht="16.5" customHeight="1">
      <c r="A141" s="36"/>
      <c r="B141" s="37"/>
      <c r="C141" s="218" t="s">
        <v>224</v>
      </c>
      <c r="D141" s="218" t="s">
        <v>177</v>
      </c>
      <c r="E141" s="219" t="s">
        <v>225</v>
      </c>
      <c r="F141" s="220" t="s">
        <v>226</v>
      </c>
      <c r="G141" s="221" t="s">
        <v>166</v>
      </c>
      <c r="H141" s="222">
        <v>12</v>
      </c>
      <c r="I141" s="223"/>
      <c r="J141" s="224">
        <f>ROUND(I141*H141,2)</f>
        <v>0</v>
      </c>
      <c r="K141" s="225"/>
      <c r="L141" s="226"/>
      <c r="M141" s="227" t="s">
        <v>19</v>
      </c>
      <c r="N141" s="228" t="s">
        <v>50</v>
      </c>
      <c r="O141" s="83"/>
      <c r="P141" s="207">
        <f>O141*H141</f>
        <v>0</v>
      </c>
      <c r="Q141" s="207">
        <v>0.00010000000000000001</v>
      </c>
      <c r="R141" s="207">
        <f>Q141*H141</f>
        <v>0.0012000000000000001</v>
      </c>
      <c r="S141" s="207">
        <v>0</v>
      </c>
      <c r="T141" s="208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9" t="s">
        <v>180</v>
      </c>
      <c r="AT141" s="209" t="s">
        <v>177</v>
      </c>
      <c r="AU141" s="209" t="s">
        <v>139</v>
      </c>
      <c r="AY141" s="15" t="s">
        <v>130</v>
      </c>
      <c r="BE141" s="210">
        <f>IF(N141="základní",J141,0)</f>
        <v>0</v>
      </c>
      <c r="BF141" s="210">
        <f>IF(N141="snížená",J141,0)</f>
        <v>0</v>
      </c>
      <c r="BG141" s="210">
        <f>IF(N141="zákl. přenesená",J141,0)</f>
        <v>0</v>
      </c>
      <c r="BH141" s="210">
        <f>IF(N141="sníž. přenesená",J141,0)</f>
        <v>0</v>
      </c>
      <c r="BI141" s="210">
        <f>IF(N141="nulová",J141,0)</f>
        <v>0</v>
      </c>
      <c r="BJ141" s="15" t="s">
        <v>140</v>
      </c>
      <c r="BK141" s="210">
        <f>ROUND(I141*H141,2)</f>
        <v>0</v>
      </c>
      <c r="BL141" s="15" t="s">
        <v>180</v>
      </c>
      <c r="BM141" s="209" t="s">
        <v>227</v>
      </c>
    </row>
    <row r="142" s="2" customFormat="1">
      <c r="A142" s="36"/>
      <c r="B142" s="37"/>
      <c r="C142" s="38"/>
      <c r="D142" s="211" t="s">
        <v>142</v>
      </c>
      <c r="E142" s="38"/>
      <c r="F142" s="212" t="s">
        <v>226</v>
      </c>
      <c r="G142" s="38"/>
      <c r="H142" s="38"/>
      <c r="I142" s="213"/>
      <c r="J142" s="38"/>
      <c r="K142" s="38"/>
      <c r="L142" s="42"/>
      <c r="M142" s="214"/>
      <c r="N142" s="215"/>
      <c r="O142" s="83"/>
      <c r="P142" s="83"/>
      <c r="Q142" s="83"/>
      <c r="R142" s="83"/>
      <c r="S142" s="83"/>
      <c r="T142" s="84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5" t="s">
        <v>142</v>
      </c>
      <c r="AU142" s="15" t="s">
        <v>139</v>
      </c>
    </row>
    <row r="143" s="2" customFormat="1" ht="24.15" customHeight="1">
      <c r="A143" s="36"/>
      <c r="B143" s="37"/>
      <c r="C143" s="218" t="s">
        <v>228</v>
      </c>
      <c r="D143" s="218" t="s">
        <v>177</v>
      </c>
      <c r="E143" s="219" t="s">
        <v>229</v>
      </c>
      <c r="F143" s="220" t="s">
        <v>230</v>
      </c>
      <c r="G143" s="221" t="s">
        <v>166</v>
      </c>
      <c r="H143" s="222">
        <v>20</v>
      </c>
      <c r="I143" s="223"/>
      <c r="J143" s="224">
        <f>ROUND(I143*H143,2)</f>
        <v>0</v>
      </c>
      <c r="K143" s="225"/>
      <c r="L143" s="226"/>
      <c r="M143" s="227" t="s">
        <v>19</v>
      </c>
      <c r="N143" s="228" t="s">
        <v>50</v>
      </c>
      <c r="O143" s="83"/>
      <c r="P143" s="207">
        <f>O143*H143</f>
        <v>0</v>
      </c>
      <c r="Q143" s="207">
        <v>2.0000000000000002E-05</v>
      </c>
      <c r="R143" s="207">
        <f>Q143*H143</f>
        <v>0.00040000000000000002</v>
      </c>
      <c r="S143" s="207">
        <v>0</v>
      </c>
      <c r="T143" s="208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9" t="s">
        <v>180</v>
      </c>
      <c r="AT143" s="209" t="s">
        <v>177</v>
      </c>
      <c r="AU143" s="209" t="s">
        <v>139</v>
      </c>
      <c r="AY143" s="15" t="s">
        <v>130</v>
      </c>
      <c r="BE143" s="210">
        <f>IF(N143="základní",J143,0)</f>
        <v>0</v>
      </c>
      <c r="BF143" s="210">
        <f>IF(N143="snížená",J143,0)</f>
        <v>0</v>
      </c>
      <c r="BG143" s="210">
        <f>IF(N143="zákl. přenesená",J143,0)</f>
        <v>0</v>
      </c>
      <c r="BH143" s="210">
        <f>IF(N143="sníž. přenesená",J143,0)</f>
        <v>0</v>
      </c>
      <c r="BI143" s="210">
        <f>IF(N143="nulová",J143,0)</f>
        <v>0</v>
      </c>
      <c r="BJ143" s="15" t="s">
        <v>140</v>
      </c>
      <c r="BK143" s="210">
        <f>ROUND(I143*H143,2)</f>
        <v>0</v>
      </c>
      <c r="BL143" s="15" t="s">
        <v>180</v>
      </c>
      <c r="BM143" s="209" t="s">
        <v>231</v>
      </c>
    </row>
    <row r="144" s="2" customFormat="1">
      <c r="A144" s="36"/>
      <c r="B144" s="37"/>
      <c r="C144" s="38"/>
      <c r="D144" s="211" t="s">
        <v>142</v>
      </c>
      <c r="E144" s="38"/>
      <c r="F144" s="212" t="s">
        <v>230</v>
      </c>
      <c r="G144" s="38"/>
      <c r="H144" s="38"/>
      <c r="I144" s="213"/>
      <c r="J144" s="38"/>
      <c r="K144" s="38"/>
      <c r="L144" s="42"/>
      <c r="M144" s="214"/>
      <c r="N144" s="215"/>
      <c r="O144" s="83"/>
      <c r="P144" s="83"/>
      <c r="Q144" s="83"/>
      <c r="R144" s="83"/>
      <c r="S144" s="83"/>
      <c r="T144" s="84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142</v>
      </c>
      <c r="AU144" s="15" t="s">
        <v>139</v>
      </c>
    </row>
    <row r="145" s="2" customFormat="1" ht="16.5" customHeight="1">
      <c r="A145" s="36"/>
      <c r="B145" s="37"/>
      <c r="C145" s="218" t="s">
        <v>232</v>
      </c>
      <c r="D145" s="218" t="s">
        <v>177</v>
      </c>
      <c r="E145" s="219" t="s">
        <v>233</v>
      </c>
      <c r="F145" s="220" t="s">
        <v>234</v>
      </c>
      <c r="G145" s="221" t="s">
        <v>166</v>
      </c>
      <c r="H145" s="222">
        <v>10</v>
      </c>
      <c r="I145" s="223"/>
      <c r="J145" s="224">
        <f>ROUND(I145*H145,2)</f>
        <v>0</v>
      </c>
      <c r="K145" s="225"/>
      <c r="L145" s="226"/>
      <c r="M145" s="227" t="s">
        <v>19</v>
      </c>
      <c r="N145" s="228" t="s">
        <v>50</v>
      </c>
      <c r="O145" s="83"/>
      <c r="P145" s="207">
        <f>O145*H145</f>
        <v>0</v>
      </c>
      <c r="Q145" s="207">
        <v>6.0000000000000002E-05</v>
      </c>
      <c r="R145" s="207">
        <f>Q145*H145</f>
        <v>0.00060000000000000006</v>
      </c>
      <c r="S145" s="207">
        <v>0</v>
      </c>
      <c r="T145" s="208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9" t="s">
        <v>180</v>
      </c>
      <c r="AT145" s="209" t="s">
        <v>177</v>
      </c>
      <c r="AU145" s="209" t="s">
        <v>139</v>
      </c>
      <c r="AY145" s="15" t="s">
        <v>130</v>
      </c>
      <c r="BE145" s="210">
        <f>IF(N145="základní",J145,0)</f>
        <v>0</v>
      </c>
      <c r="BF145" s="210">
        <f>IF(N145="snížená",J145,0)</f>
        <v>0</v>
      </c>
      <c r="BG145" s="210">
        <f>IF(N145="zákl. přenesená",J145,0)</f>
        <v>0</v>
      </c>
      <c r="BH145" s="210">
        <f>IF(N145="sníž. přenesená",J145,0)</f>
        <v>0</v>
      </c>
      <c r="BI145" s="210">
        <f>IF(N145="nulová",J145,0)</f>
        <v>0</v>
      </c>
      <c r="BJ145" s="15" t="s">
        <v>140</v>
      </c>
      <c r="BK145" s="210">
        <f>ROUND(I145*H145,2)</f>
        <v>0</v>
      </c>
      <c r="BL145" s="15" t="s">
        <v>180</v>
      </c>
      <c r="BM145" s="209" t="s">
        <v>235</v>
      </c>
    </row>
    <row r="146" s="2" customFormat="1">
      <c r="A146" s="36"/>
      <c r="B146" s="37"/>
      <c r="C146" s="38"/>
      <c r="D146" s="211" t="s">
        <v>142</v>
      </c>
      <c r="E146" s="38"/>
      <c r="F146" s="212" t="s">
        <v>234</v>
      </c>
      <c r="G146" s="38"/>
      <c r="H146" s="38"/>
      <c r="I146" s="213"/>
      <c r="J146" s="38"/>
      <c r="K146" s="38"/>
      <c r="L146" s="42"/>
      <c r="M146" s="214"/>
      <c r="N146" s="215"/>
      <c r="O146" s="83"/>
      <c r="P146" s="83"/>
      <c r="Q146" s="83"/>
      <c r="R146" s="83"/>
      <c r="S146" s="83"/>
      <c r="T146" s="84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T146" s="15" t="s">
        <v>142</v>
      </c>
      <c r="AU146" s="15" t="s">
        <v>139</v>
      </c>
    </row>
    <row r="147" s="2" customFormat="1" ht="24.15" customHeight="1">
      <c r="A147" s="36"/>
      <c r="B147" s="37"/>
      <c r="C147" s="218" t="s">
        <v>236</v>
      </c>
      <c r="D147" s="218" t="s">
        <v>177</v>
      </c>
      <c r="E147" s="219" t="s">
        <v>237</v>
      </c>
      <c r="F147" s="220" t="s">
        <v>238</v>
      </c>
      <c r="G147" s="221" t="s">
        <v>159</v>
      </c>
      <c r="H147" s="222">
        <v>16</v>
      </c>
      <c r="I147" s="223"/>
      <c r="J147" s="224">
        <f>ROUND(I147*H147,2)</f>
        <v>0</v>
      </c>
      <c r="K147" s="225"/>
      <c r="L147" s="226"/>
      <c r="M147" s="227" t="s">
        <v>19</v>
      </c>
      <c r="N147" s="228" t="s">
        <v>50</v>
      </c>
      <c r="O147" s="83"/>
      <c r="P147" s="207">
        <f>O147*H147</f>
        <v>0</v>
      </c>
      <c r="Q147" s="207">
        <v>0.00036000000000000002</v>
      </c>
      <c r="R147" s="207">
        <f>Q147*H147</f>
        <v>0.0057600000000000004</v>
      </c>
      <c r="S147" s="207">
        <v>0</v>
      </c>
      <c r="T147" s="208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9" t="s">
        <v>180</v>
      </c>
      <c r="AT147" s="209" t="s">
        <v>177</v>
      </c>
      <c r="AU147" s="209" t="s">
        <v>139</v>
      </c>
      <c r="AY147" s="15" t="s">
        <v>130</v>
      </c>
      <c r="BE147" s="210">
        <f>IF(N147="základní",J147,0)</f>
        <v>0</v>
      </c>
      <c r="BF147" s="210">
        <f>IF(N147="snížená",J147,0)</f>
        <v>0</v>
      </c>
      <c r="BG147" s="210">
        <f>IF(N147="zákl. přenesená",J147,0)</f>
        <v>0</v>
      </c>
      <c r="BH147" s="210">
        <f>IF(N147="sníž. přenesená",J147,0)</f>
        <v>0</v>
      </c>
      <c r="BI147" s="210">
        <f>IF(N147="nulová",J147,0)</f>
        <v>0</v>
      </c>
      <c r="BJ147" s="15" t="s">
        <v>140</v>
      </c>
      <c r="BK147" s="210">
        <f>ROUND(I147*H147,2)</f>
        <v>0</v>
      </c>
      <c r="BL147" s="15" t="s">
        <v>180</v>
      </c>
      <c r="BM147" s="209" t="s">
        <v>239</v>
      </c>
    </row>
    <row r="148" s="2" customFormat="1">
      <c r="A148" s="36"/>
      <c r="B148" s="37"/>
      <c r="C148" s="38"/>
      <c r="D148" s="211" t="s">
        <v>142</v>
      </c>
      <c r="E148" s="38"/>
      <c r="F148" s="212" t="s">
        <v>240</v>
      </c>
      <c r="G148" s="38"/>
      <c r="H148" s="38"/>
      <c r="I148" s="213"/>
      <c r="J148" s="38"/>
      <c r="K148" s="38"/>
      <c r="L148" s="42"/>
      <c r="M148" s="214"/>
      <c r="N148" s="215"/>
      <c r="O148" s="83"/>
      <c r="P148" s="83"/>
      <c r="Q148" s="83"/>
      <c r="R148" s="83"/>
      <c r="S148" s="83"/>
      <c r="T148" s="84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5" t="s">
        <v>142</v>
      </c>
      <c r="AU148" s="15" t="s">
        <v>139</v>
      </c>
    </row>
    <row r="149" s="2" customFormat="1" ht="24.15" customHeight="1">
      <c r="A149" s="36"/>
      <c r="B149" s="37"/>
      <c r="C149" s="218" t="s">
        <v>241</v>
      </c>
      <c r="D149" s="218" t="s">
        <v>177</v>
      </c>
      <c r="E149" s="219" t="s">
        <v>242</v>
      </c>
      <c r="F149" s="220" t="s">
        <v>243</v>
      </c>
      <c r="G149" s="221" t="s">
        <v>166</v>
      </c>
      <c r="H149" s="222">
        <v>4</v>
      </c>
      <c r="I149" s="223"/>
      <c r="J149" s="224">
        <f>ROUND(I149*H149,2)</f>
        <v>0</v>
      </c>
      <c r="K149" s="225"/>
      <c r="L149" s="226"/>
      <c r="M149" s="227" t="s">
        <v>19</v>
      </c>
      <c r="N149" s="228" t="s">
        <v>50</v>
      </c>
      <c r="O149" s="83"/>
      <c r="P149" s="207">
        <f>O149*H149</f>
        <v>0</v>
      </c>
      <c r="Q149" s="207">
        <v>0.00031</v>
      </c>
      <c r="R149" s="207">
        <f>Q149*H149</f>
        <v>0.00124</v>
      </c>
      <c r="S149" s="207">
        <v>0</v>
      </c>
      <c r="T149" s="208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9" t="s">
        <v>180</v>
      </c>
      <c r="AT149" s="209" t="s">
        <v>177</v>
      </c>
      <c r="AU149" s="209" t="s">
        <v>139</v>
      </c>
      <c r="AY149" s="15" t="s">
        <v>130</v>
      </c>
      <c r="BE149" s="210">
        <f>IF(N149="základní",J149,0)</f>
        <v>0</v>
      </c>
      <c r="BF149" s="210">
        <f>IF(N149="snížená",J149,0)</f>
        <v>0</v>
      </c>
      <c r="BG149" s="210">
        <f>IF(N149="zákl. přenesená",J149,0)</f>
        <v>0</v>
      </c>
      <c r="BH149" s="210">
        <f>IF(N149="sníž. přenesená",J149,0)</f>
        <v>0</v>
      </c>
      <c r="BI149" s="210">
        <f>IF(N149="nulová",J149,0)</f>
        <v>0</v>
      </c>
      <c r="BJ149" s="15" t="s">
        <v>140</v>
      </c>
      <c r="BK149" s="210">
        <f>ROUND(I149*H149,2)</f>
        <v>0</v>
      </c>
      <c r="BL149" s="15" t="s">
        <v>180</v>
      </c>
      <c r="BM149" s="209" t="s">
        <v>244</v>
      </c>
    </row>
    <row r="150" s="2" customFormat="1">
      <c r="A150" s="36"/>
      <c r="B150" s="37"/>
      <c r="C150" s="38"/>
      <c r="D150" s="211" t="s">
        <v>142</v>
      </c>
      <c r="E150" s="38"/>
      <c r="F150" s="212" t="s">
        <v>245</v>
      </c>
      <c r="G150" s="38"/>
      <c r="H150" s="38"/>
      <c r="I150" s="213"/>
      <c r="J150" s="38"/>
      <c r="K150" s="38"/>
      <c r="L150" s="42"/>
      <c r="M150" s="214"/>
      <c r="N150" s="215"/>
      <c r="O150" s="83"/>
      <c r="P150" s="83"/>
      <c r="Q150" s="83"/>
      <c r="R150" s="83"/>
      <c r="S150" s="83"/>
      <c r="T150" s="84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5" t="s">
        <v>142</v>
      </c>
      <c r="AU150" s="15" t="s">
        <v>139</v>
      </c>
    </row>
    <row r="151" s="2" customFormat="1" ht="16.5" customHeight="1">
      <c r="A151" s="36"/>
      <c r="B151" s="37"/>
      <c r="C151" s="218" t="s">
        <v>180</v>
      </c>
      <c r="D151" s="218" t="s">
        <v>177</v>
      </c>
      <c r="E151" s="219" t="s">
        <v>246</v>
      </c>
      <c r="F151" s="220" t="s">
        <v>247</v>
      </c>
      <c r="G151" s="221" t="s">
        <v>166</v>
      </c>
      <c r="H151" s="222">
        <v>2</v>
      </c>
      <c r="I151" s="223"/>
      <c r="J151" s="224">
        <f>ROUND(I151*H151,2)</f>
        <v>0</v>
      </c>
      <c r="K151" s="225"/>
      <c r="L151" s="226"/>
      <c r="M151" s="227" t="s">
        <v>19</v>
      </c>
      <c r="N151" s="228" t="s">
        <v>50</v>
      </c>
      <c r="O151" s="83"/>
      <c r="P151" s="207">
        <f>O151*H151</f>
        <v>0</v>
      </c>
      <c r="Q151" s="207">
        <v>0.001</v>
      </c>
      <c r="R151" s="207">
        <f>Q151*H151</f>
        <v>0.002</v>
      </c>
      <c r="S151" s="207">
        <v>0</v>
      </c>
      <c r="T151" s="208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9" t="s">
        <v>180</v>
      </c>
      <c r="AT151" s="209" t="s">
        <v>177</v>
      </c>
      <c r="AU151" s="209" t="s">
        <v>139</v>
      </c>
      <c r="AY151" s="15" t="s">
        <v>130</v>
      </c>
      <c r="BE151" s="210">
        <f>IF(N151="základní",J151,0)</f>
        <v>0</v>
      </c>
      <c r="BF151" s="210">
        <f>IF(N151="snížená",J151,0)</f>
        <v>0</v>
      </c>
      <c r="BG151" s="210">
        <f>IF(N151="zákl. přenesená",J151,0)</f>
        <v>0</v>
      </c>
      <c r="BH151" s="210">
        <f>IF(N151="sníž. přenesená",J151,0)</f>
        <v>0</v>
      </c>
      <c r="BI151" s="210">
        <f>IF(N151="nulová",J151,0)</f>
        <v>0</v>
      </c>
      <c r="BJ151" s="15" t="s">
        <v>140</v>
      </c>
      <c r="BK151" s="210">
        <f>ROUND(I151*H151,2)</f>
        <v>0</v>
      </c>
      <c r="BL151" s="15" t="s">
        <v>180</v>
      </c>
      <c r="BM151" s="209" t="s">
        <v>248</v>
      </c>
    </row>
    <row r="152" s="2" customFormat="1">
      <c r="A152" s="36"/>
      <c r="B152" s="37"/>
      <c r="C152" s="38"/>
      <c r="D152" s="211" t="s">
        <v>142</v>
      </c>
      <c r="E152" s="38"/>
      <c r="F152" s="212" t="s">
        <v>247</v>
      </c>
      <c r="G152" s="38"/>
      <c r="H152" s="38"/>
      <c r="I152" s="213"/>
      <c r="J152" s="38"/>
      <c r="K152" s="38"/>
      <c r="L152" s="42"/>
      <c r="M152" s="214"/>
      <c r="N152" s="215"/>
      <c r="O152" s="83"/>
      <c r="P152" s="83"/>
      <c r="Q152" s="83"/>
      <c r="R152" s="83"/>
      <c r="S152" s="83"/>
      <c r="T152" s="84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5" t="s">
        <v>142</v>
      </c>
      <c r="AU152" s="15" t="s">
        <v>139</v>
      </c>
    </row>
    <row r="153" s="2" customFormat="1" ht="24.15" customHeight="1">
      <c r="A153" s="36"/>
      <c r="B153" s="37"/>
      <c r="C153" s="197" t="s">
        <v>249</v>
      </c>
      <c r="D153" s="197" t="s">
        <v>134</v>
      </c>
      <c r="E153" s="198" t="s">
        <v>250</v>
      </c>
      <c r="F153" s="199" t="s">
        <v>251</v>
      </c>
      <c r="G153" s="200" t="s">
        <v>252</v>
      </c>
      <c r="H153" s="201">
        <v>1</v>
      </c>
      <c r="I153" s="202"/>
      <c r="J153" s="203">
        <f>ROUND(I153*H153,2)</f>
        <v>0</v>
      </c>
      <c r="K153" s="204"/>
      <c r="L153" s="42"/>
      <c r="M153" s="205" t="s">
        <v>19</v>
      </c>
      <c r="N153" s="206" t="s">
        <v>50</v>
      </c>
      <c r="O153" s="83"/>
      <c r="P153" s="207">
        <f>O153*H153</f>
        <v>0</v>
      </c>
      <c r="Q153" s="207">
        <v>0</v>
      </c>
      <c r="R153" s="207">
        <f>Q153*H153</f>
        <v>0</v>
      </c>
      <c r="S153" s="207">
        <v>0</v>
      </c>
      <c r="T153" s="208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9" t="s">
        <v>160</v>
      </c>
      <c r="AT153" s="209" t="s">
        <v>134</v>
      </c>
      <c r="AU153" s="209" t="s">
        <v>139</v>
      </c>
      <c r="AY153" s="15" t="s">
        <v>130</v>
      </c>
      <c r="BE153" s="210">
        <f>IF(N153="základní",J153,0)</f>
        <v>0</v>
      </c>
      <c r="BF153" s="210">
        <f>IF(N153="snížená",J153,0)</f>
        <v>0</v>
      </c>
      <c r="BG153" s="210">
        <f>IF(N153="zákl. přenesená",J153,0)</f>
        <v>0</v>
      </c>
      <c r="BH153" s="210">
        <f>IF(N153="sníž. přenesená",J153,0)</f>
        <v>0</v>
      </c>
      <c r="BI153" s="210">
        <f>IF(N153="nulová",J153,0)</f>
        <v>0</v>
      </c>
      <c r="BJ153" s="15" t="s">
        <v>140</v>
      </c>
      <c r="BK153" s="210">
        <f>ROUND(I153*H153,2)</f>
        <v>0</v>
      </c>
      <c r="BL153" s="15" t="s">
        <v>160</v>
      </c>
      <c r="BM153" s="209" t="s">
        <v>253</v>
      </c>
    </row>
    <row r="154" s="2" customFormat="1">
      <c r="A154" s="36"/>
      <c r="B154" s="37"/>
      <c r="C154" s="38"/>
      <c r="D154" s="211" t="s">
        <v>142</v>
      </c>
      <c r="E154" s="38"/>
      <c r="F154" s="212" t="s">
        <v>254</v>
      </c>
      <c r="G154" s="38"/>
      <c r="H154" s="38"/>
      <c r="I154" s="213"/>
      <c r="J154" s="38"/>
      <c r="K154" s="38"/>
      <c r="L154" s="42"/>
      <c r="M154" s="214"/>
      <c r="N154" s="215"/>
      <c r="O154" s="83"/>
      <c r="P154" s="83"/>
      <c r="Q154" s="83"/>
      <c r="R154" s="83"/>
      <c r="S154" s="83"/>
      <c r="T154" s="84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T154" s="15" t="s">
        <v>142</v>
      </c>
      <c r="AU154" s="15" t="s">
        <v>139</v>
      </c>
    </row>
    <row r="155" s="2" customFormat="1">
      <c r="A155" s="36"/>
      <c r="B155" s="37"/>
      <c r="C155" s="38"/>
      <c r="D155" s="216" t="s">
        <v>144</v>
      </c>
      <c r="E155" s="38"/>
      <c r="F155" s="217" t="s">
        <v>255</v>
      </c>
      <c r="G155" s="38"/>
      <c r="H155" s="38"/>
      <c r="I155" s="213"/>
      <c r="J155" s="38"/>
      <c r="K155" s="38"/>
      <c r="L155" s="42"/>
      <c r="M155" s="214"/>
      <c r="N155" s="215"/>
      <c r="O155" s="83"/>
      <c r="P155" s="83"/>
      <c r="Q155" s="83"/>
      <c r="R155" s="83"/>
      <c r="S155" s="83"/>
      <c r="T155" s="84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T155" s="15" t="s">
        <v>144</v>
      </c>
      <c r="AU155" s="15" t="s">
        <v>139</v>
      </c>
    </row>
    <row r="156" s="12" customFormat="1" ht="22.8" customHeight="1">
      <c r="A156" s="12"/>
      <c r="B156" s="181"/>
      <c r="C156" s="182"/>
      <c r="D156" s="183" t="s">
        <v>75</v>
      </c>
      <c r="E156" s="195" t="s">
        <v>256</v>
      </c>
      <c r="F156" s="195" t="s">
        <v>257</v>
      </c>
      <c r="G156" s="182"/>
      <c r="H156" s="182"/>
      <c r="I156" s="185"/>
      <c r="J156" s="196">
        <f>BK156</f>
        <v>0</v>
      </c>
      <c r="K156" s="182"/>
      <c r="L156" s="187"/>
      <c r="M156" s="188"/>
      <c r="N156" s="189"/>
      <c r="O156" s="189"/>
      <c r="P156" s="190">
        <f>SUM(P157:P158)</f>
        <v>0</v>
      </c>
      <c r="Q156" s="189"/>
      <c r="R156" s="190">
        <f>SUM(R157:R158)</f>
        <v>0.035999999999999997</v>
      </c>
      <c r="S156" s="189"/>
      <c r="T156" s="191">
        <f>SUM(T157:T158)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92" t="s">
        <v>139</v>
      </c>
      <c r="AT156" s="193" t="s">
        <v>75</v>
      </c>
      <c r="AU156" s="193" t="s">
        <v>81</v>
      </c>
      <c r="AY156" s="192" t="s">
        <v>130</v>
      </c>
      <c r="BK156" s="194">
        <f>SUM(BK157:BK158)</f>
        <v>0</v>
      </c>
    </row>
    <row r="157" s="2" customFormat="1" ht="16.5" customHeight="1">
      <c r="A157" s="36"/>
      <c r="B157" s="37"/>
      <c r="C157" s="218" t="s">
        <v>258</v>
      </c>
      <c r="D157" s="218" t="s">
        <v>177</v>
      </c>
      <c r="E157" s="219" t="s">
        <v>259</v>
      </c>
      <c r="F157" s="220" t="s">
        <v>260</v>
      </c>
      <c r="G157" s="221" t="s">
        <v>166</v>
      </c>
      <c r="H157" s="222">
        <v>1</v>
      </c>
      <c r="I157" s="223"/>
      <c r="J157" s="224">
        <f>ROUND(I157*H157,2)</f>
        <v>0</v>
      </c>
      <c r="K157" s="225"/>
      <c r="L157" s="226"/>
      <c r="M157" s="227" t="s">
        <v>19</v>
      </c>
      <c r="N157" s="228" t="s">
        <v>50</v>
      </c>
      <c r="O157" s="83"/>
      <c r="P157" s="207">
        <f>O157*H157</f>
        <v>0</v>
      </c>
      <c r="Q157" s="207">
        <v>0.035999999999999997</v>
      </c>
      <c r="R157" s="207">
        <f>Q157*H157</f>
        <v>0.035999999999999997</v>
      </c>
      <c r="S157" s="207">
        <v>0</v>
      </c>
      <c r="T157" s="208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9" t="s">
        <v>197</v>
      </c>
      <c r="AT157" s="209" t="s">
        <v>177</v>
      </c>
      <c r="AU157" s="209" t="s">
        <v>139</v>
      </c>
      <c r="AY157" s="15" t="s">
        <v>130</v>
      </c>
      <c r="BE157" s="210">
        <f>IF(N157="základní",J157,0)</f>
        <v>0</v>
      </c>
      <c r="BF157" s="210">
        <f>IF(N157="snížená",J157,0)</f>
        <v>0</v>
      </c>
      <c r="BG157" s="210">
        <f>IF(N157="zákl. přenesená",J157,0)</f>
        <v>0</v>
      </c>
      <c r="BH157" s="210">
        <f>IF(N157="sníž. přenesená",J157,0)</f>
        <v>0</v>
      </c>
      <c r="BI157" s="210">
        <f>IF(N157="nulová",J157,0)</f>
        <v>0</v>
      </c>
      <c r="BJ157" s="15" t="s">
        <v>140</v>
      </c>
      <c r="BK157" s="210">
        <f>ROUND(I157*H157,2)</f>
        <v>0</v>
      </c>
      <c r="BL157" s="15" t="s">
        <v>160</v>
      </c>
      <c r="BM157" s="209" t="s">
        <v>261</v>
      </c>
    </row>
    <row r="158" s="2" customFormat="1">
      <c r="A158" s="36"/>
      <c r="B158" s="37"/>
      <c r="C158" s="38"/>
      <c r="D158" s="211" t="s">
        <v>142</v>
      </c>
      <c r="E158" s="38"/>
      <c r="F158" s="212" t="s">
        <v>260</v>
      </c>
      <c r="G158" s="38"/>
      <c r="H158" s="38"/>
      <c r="I158" s="213"/>
      <c r="J158" s="38"/>
      <c r="K158" s="38"/>
      <c r="L158" s="42"/>
      <c r="M158" s="214"/>
      <c r="N158" s="215"/>
      <c r="O158" s="83"/>
      <c r="P158" s="83"/>
      <c r="Q158" s="83"/>
      <c r="R158" s="83"/>
      <c r="S158" s="83"/>
      <c r="T158" s="84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5" t="s">
        <v>142</v>
      </c>
      <c r="AU158" s="15" t="s">
        <v>139</v>
      </c>
    </row>
    <row r="159" s="12" customFormat="1" ht="22.8" customHeight="1">
      <c r="A159" s="12"/>
      <c r="B159" s="181"/>
      <c r="C159" s="182"/>
      <c r="D159" s="183" t="s">
        <v>75</v>
      </c>
      <c r="E159" s="195" t="s">
        <v>262</v>
      </c>
      <c r="F159" s="195" t="s">
        <v>263</v>
      </c>
      <c r="G159" s="182"/>
      <c r="H159" s="182"/>
      <c r="I159" s="185"/>
      <c r="J159" s="196">
        <f>BK159</f>
        <v>0</v>
      </c>
      <c r="K159" s="182"/>
      <c r="L159" s="187"/>
      <c r="M159" s="188"/>
      <c r="N159" s="189"/>
      <c r="O159" s="189"/>
      <c r="P159" s="190">
        <f>SUM(P160:P214)</f>
        <v>0</v>
      </c>
      <c r="Q159" s="189"/>
      <c r="R159" s="190">
        <f>SUM(R160:R214)</f>
        <v>0.059740000000000001</v>
      </c>
      <c r="S159" s="189"/>
      <c r="T159" s="191">
        <f>SUM(T160:T214)</f>
        <v>0.12178000000000001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92" t="s">
        <v>139</v>
      </c>
      <c r="AT159" s="193" t="s">
        <v>75</v>
      </c>
      <c r="AU159" s="193" t="s">
        <v>81</v>
      </c>
      <c r="AY159" s="192" t="s">
        <v>130</v>
      </c>
      <c r="BK159" s="194">
        <f>SUM(BK160:BK214)</f>
        <v>0</v>
      </c>
    </row>
    <row r="160" s="2" customFormat="1" ht="24.15" customHeight="1">
      <c r="A160" s="36"/>
      <c r="B160" s="37"/>
      <c r="C160" s="197" t="s">
        <v>264</v>
      </c>
      <c r="D160" s="197" t="s">
        <v>134</v>
      </c>
      <c r="E160" s="198" t="s">
        <v>265</v>
      </c>
      <c r="F160" s="199" t="s">
        <v>266</v>
      </c>
      <c r="G160" s="200" t="s">
        <v>166</v>
      </c>
      <c r="H160" s="201">
        <v>1</v>
      </c>
      <c r="I160" s="202"/>
      <c r="J160" s="203">
        <f>ROUND(I160*H160,2)</f>
        <v>0</v>
      </c>
      <c r="K160" s="204"/>
      <c r="L160" s="42"/>
      <c r="M160" s="205" t="s">
        <v>19</v>
      </c>
      <c r="N160" s="206" t="s">
        <v>50</v>
      </c>
      <c r="O160" s="83"/>
      <c r="P160" s="207">
        <f>O160*H160</f>
        <v>0</v>
      </c>
      <c r="Q160" s="207">
        <v>0.00042999999999999999</v>
      </c>
      <c r="R160" s="207">
        <f>Q160*H160</f>
        <v>0.00042999999999999999</v>
      </c>
      <c r="S160" s="207">
        <v>0</v>
      </c>
      <c r="T160" s="208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9" t="s">
        <v>160</v>
      </c>
      <c r="AT160" s="209" t="s">
        <v>134</v>
      </c>
      <c r="AU160" s="209" t="s">
        <v>139</v>
      </c>
      <c r="AY160" s="15" t="s">
        <v>130</v>
      </c>
      <c r="BE160" s="210">
        <f>IF(N160="základní",J160,0)</f>
        <v>0</v>
      </c>
      <c r="BF160" s="210">
        <f>IF(N160="snížená",J160,0)</f>
        <v>0</v>
      </c>
      <c r="BG160" s="210">
        <f>IF(N160="zákl. přenesená",J160,0)</f>
        <v>0</v>
      </c>
      <c r="BH160" s="210">
        <f>IF(N160="sníž. přenesená",J160,0)</f>
        <v>0</v>
      </c>
      <c r="BI160" s="210">
        <f>IF(N160="nulová",J160,0)</f>
        <v>0</v>
      </c>
      <c r="BJ160" s="15" t="s">
        <v>140</v>
      </c>
      <c r="BK160" s="210">
        <f>ROUND(I160*H160,2)</f>
        <v>0</v>
      </c>
      <c r="BL160" s="15" t="s">
        <v>160</v>
      </c>
      <c r="BM160" s="209" t="s">
        <v>267</v>
      </c>
    </row>
    <row r="161" s="2" customFormat="1">
      <c r="A161" s="36"/>
      <c r="B161" s="37"/>
      <c r="C161" s="38"/>
      <c r="D161" s="211" t="s">
        <v>142</v>
      </c>
      <c r="E161" s="38"/>
      <c r="F161" s="212" t="s">
        <v>268</v>
      </c>
      <c r="G161" s="38"/>
      <c r="H161" s="38"/>
      <c r="I161" s="213"/>
      <c r="J161" s="38"/>
      <c r="K161" s="38"/>
      <c r="L161" s="42"/>
      <c r="M161" s="214"/>
      <c r="N161" s="215"/>
      <c r="O161" s="83"/>
      <c r="P161" s="83"/>
      <c r="Q161" s="83"/>
      <c r="R161" s="83"/>
      <c r="S161" s="83"/>
      <c r="T161" s="84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5" t="s">
        <v>142</v>
      </c>
      <c r="AU161" s="15" t="s">
        <v>139</v>
      </c>
    </row>
    <row r="162" s="2" customFormat="1">
      <c r="A162" s="36"/>
      <c r="B162" s="37"/>
      <c r="C162" s="38"/>
      <c r="D162" s="216" t="s">
        <v>144</v>
      </c>
      <c r="E162" s="38"/>
      <c r="F162" s="217" t="s">
        <v>269</v>
      </c>
      <c r="G162" s="38"/>
      <c r="H162" s="38"/>
      <c r="I162" s="213"/>
      <c r="J162" s="38"/>
      <c r="K162" s="38"/>
      <c r="L162" s="42"/>
      <c r="M162" s="214"/>
      <c r="N162" s="215"/>
      <c r="O162" s="83"/>
      <c r="P162" s="83"/>
      <c r="Q162" s="83"/>
      <c r="R162" s="83"/>
      <c r="S162" s="83"/>
      <c r="T162" s="84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T162" s="15" t="s">
        <v>144</v>
      </c>
      <c r="AU162" s="15" t="s">
        <v>139</v>
      </c>
    </row>
    <row r="163" s="2" customFormat="1" ht="16.5" customHeight="1">
      <c r="A163" s="36"/>
      <c r="B163" s="37"/>
      <c r="C163" s="197" t="s">
        <v>270</v>
      </c>
      <c r="D163" s="197" t="s">
        <v>134</v>
      </c>
      <c r="E163" s="198" t="s">
        <v>271</v>
      </c>
      <c r="F163" s="199" t="s">
        <v>272</v>
      </c>
      <c r="G163" s="200" t="s">
        <v>252</v>
      </c>
      <c r="H163" s="201">
        <v>1</v>
      </c>
      <c r="I163" s="202"/>
      <c r="J163" s="203">
        <f>ROUND(I163*H163,2)</f>
        <v>0</v>
      </c>
      <c r="K163" s="204"/>
      <c r="L163" s="42"/>
      <c r="M163" s="205" t="s">
        <v>19</v>
      </c>
      <c r="N163" s="206" t="s">
        <v>50</v>
      </c>
      <c r="O163" s="83"/>
      <c r="P163" s="207">
        <f>O163*H163</f>
        <v>0</v>
      </c>
      <c r="Q163" s="207">
        <v>0</v>
      </c>
      <c r="R163" s="207">
        <f>Q163*H163</f>
        <v>0</v>
      </c>
      <c r="S163" s="207">
        <v>0.019460000000000002</v>
      </c>
      <c r="T163" s="208">
        <f>S163*H163</f>
        <v>0.019460000000000002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9" t="s">
        <v>160</v>
      </c>
      <c r="AT163" s="209" t="s">
        <v>134</v>
      </c>
      <c r="AU163" s="209" t="s">
        <v>139</v>
      </c>
      <c r="AY163" s="15" t="s">
        <v>130</v>
      </c>
      <c r="BE163" s="210">
        <f>IF(N163="základní",J163,0)</f>
        <v>0</v>
      </c>
      <c r="BF163" s="210">
        <f>IF(N163="snížená",J163,0)</f>
        <v>0</v>
      </c>
      <c r="BG163" s="210">
        <f>IF(N163="zákl. přenesená",J163,0)</f>
        <v>0</v>
      </c>
      <c r="BH163" s="210">
        <f>IF(N163="sníž. přenesená",J163,0)</f>
        <v>0</v>
      </c>
      <c r="BI163" s="210">
        <f>IF(N163="nulová",J163,0)</f>
        <v>0</v>
      </c>
      <c r="BJ163" s="15" t="s">
        <v>140</v>
      </c>
      <c r="BK163" s="210">
        <f>ROUND(I163*H163,2)</f>
        <v>0</v>
      </c>
      <c r="BL163" s="15" t="s">
        <v>160</v>
      </c>
      <c r="BM163" s="209" t="s">
        <v>273</v>
      </c>
    </row>
    <row r="164" s="2" customFormat="1">
      <c r="A164" s="36"/>
      <c r="B164" s="37"/>
      <c r="C164" s="38"/>
      <c r="D164" s="211" t="s">
        <v>142</v>
      </c>
      <c r="E164" s="38"/>
      <c r="F164" s="212" t="s">
        <v>274</v>
      </c>
      <c r="G164" s="38"/>
      <c r="H164" s="38"/>
      <c r="I164" s="213"/>
      <c r="J164" s="38"/>
      <c r="K164" s="38"/>
      <c r="L164" s="42"/>
      <c r="M164" s="214"/>
      <c r="N164" s="215"/>
      <c r="O164" s="83"/>
      <c r="P164" s="83"/>
      <c r="Q164" s="83"/>
      <c r="R164" s="83"/>
      <c r="S164" s="83"/>
      <c r="T164" s="84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142</v>
      </c>
      <c r="AU164" s="15" t="s">
        <v>139</v>
      </c>
    </row>
    <row r="165" s="2" customFormat="1">
      <c r="A165" s="36"/>
      <c r="B165" s="37"/>
      <c r="C165" s="38"/>
      <c r="D165" s="216" t="s">
        <v>144</v>
      </c>
      <c r="E165" s="38"/>
      <c r="F165" s="217" t="s">
        <v>275</v>
      </c>
      <c r="G165" s="38"/>
      <c r="H165" s="38"/>
      <c r="I165" s="213"/>
      <c r="J165" s="38"/>
      <c r="K165" s="38"/>
      <c r="L165" s="42"/>
      <c r="M165" s="214"/>
      <c r="N165" s="215"/>
      <c r="O165" s="83"/>
      <c r="P165" s="83"/>
      <c r="Q165" s="83"/>
      <c r="R165" s="83"/>
      <c r="S165" s="83"/>
      <c r="T165" s="84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144</v>
      </c>
      <c r="AU165" s="15" t="s">
        <v>139</v>
      </c>
    </row>
    <row r="166" s="2" customFormat="1" ht="21.75" customHeight="1">
      <c r="A166" s="36"/>
      <c r="B166" s="37"/>
      <c r="C166" s="197" t="s">
        <v>276</v>
      </c>
      <c r="D166" s="197" t="s">
        <v>134</v>
      </c>
      <c r="E166" s="198" t="s">
        <v>277</v>
      </c>
      <c r="F166" s="199" t="s">
        <v>278</v>
      </c>
      <c r="G166" s="200" t="s">
        <v>217</v>
      </c>
      <c r="H166" s="201">
        <v>1</v>
      </c>
      <c r="I166" s="202"/>
      <c r="J166" s="203">
        <f>ROUND(I166*H166,2)</f>
        <v>0</v>
      </c>
      <c r="K166" s="204"/>
      <c r="L166" s="42"/>
      <c r="M166" s="205" t="s">
        <v>19</v>
      </c>
      <c r="N166" s="206" t="s">
        <v>50</v>
      </c>
      <c r="O166" s="83"/>
      <c r="P166" s="207">
        <f>O166*H166</f>
        <v>0</v>
      </c>
      <c r="Q166" s="207">
        <v>0.00173</v>
      </c>
      <c r="R166" s="207">
        <f>Q166*H166</f>
        <v>0.00173</v>
      </c>
      <c r="S166" s="207">
        <v>0</v>
      </c>
      <c r="T166" s="208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9" t="s">
        <v>160</v>
      </c>
      <c r="AT166" s="209" t="s">
        <v>134</v>
      </c>
      <c r="AU166" s="209" t="s">
        <v>139</v>
      </c>
      <c r="AY166" s="15" t="s">
        <v>130</v>
      </c>
      <c r="BE166" s="210">
        <f>IF(N166="základní",J166,0)</f>
        <v>0</v>
      </c>
      <c r="BF166" s="210">
        <f>IF(N166="snížená",J166,0)</f>
        <v>0</v>
      </c>
      <c r="BG166" s="210">
        <f>IF(N166="zákl. přenesená",J166,0)</f>
        <v>0</v>
      </c>
      <c r="BH166" s="210">
        <f>IF(N166="sníž. přenesená",J166,0)</f>
        <v>0</v>
      </c>
      <c r="BI166" s="210">
        <f>IF(N166="nulová",J166,0)</f>
        <v>0</v>
      </c>
      <c r="BJ166" s="15" t="s">
        <v>140</v>
      </c>
      <c r="BK166" s="210">
        <f>ROUND(I166*H166,2)</f>
        <v>0</v>
      </c>
      <c r="BL166" s="15" t="s">
        <v>160</v>
      </c>
      <c r="BM166" s="209" t="s">
        <v>279</v>
      </c>
    </row>
    <row r="167" s="2" customFormat="1">
      <c r="A167" s="36"/>
      <c r="B167" s="37"/>
      <c r="C167" s="38"/>
      <c r="D167" s="211" t="s">
        <v>142</v>
      </c>
      <c r="E167" s="38"/>
      <c r="F167" s="212" t="s">
        <v>280</v>
      </c>
      <c r="G167" s="38"/>
      <c r="H167" s="38"/>
      <c r="I167" s="213"/>
      <c r="J167" s="38"/>
      <c r="K167" s="38"/>
      <c r="L167" s="42"/>
      <c r="M167" s="214"/>
      <c r="N167" s="215"/>
      <c r="O167" s="83"/>
      <c r="P167" s="83"/>
      <c r="Q167" s="83"/>
      <c r="R167" s="83"/>
      <c r="S167" s="83"/>
      <c r="T167" s="84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142</v>
      </c>
      <c r="AU167" s="15" t="s">
        <v>139</v>
      </c>
    </row>
    <row r="168" s="2" customFormat="1">
      <c r="A168" s="36"/>
      <c r="B168" s="37"/>
      <c r="C168" s="38"/>
      <c r="D168" s="216" t="s">
        <v>144</v>
      </c>
      <c r="E168" s="38"/>
      <c r="F168" s="217" t="s">
        <v>281</v>
      </c>
      <c r="G168" s="38"/>
      <c r="H168" s="38"/>
      <c r="I168" s="213"/>
      <c r="J168" s="38"/>
      <c r="K168" s="38"/>
      <c r="L168" s="42"/>
      <c r="M168" s="214"/>
      <c r="N168" s="215"/>
      <c r="O168" s="83"/>
      <c r="P168" s="83"/>
      <c r="Q168" s="83"/>
      <c r="R168" s="83"/>
      <c r="S168" s="83"/>
      <c r="T168" s="84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144</v>
      </c>
      <c r="AU168" s="15" t="s">
        <v>139</v>
      </c>
    </row>
    <row r="169" s="2" customFormat="1" ht="16.5" customHeight="1">
      <c r="A169" s="36"/>
      <c r="B169" s="37"/>
      <c r="C169" s="197" t="s">
        <v>282</v>
      </c>
      <c r="D169" s="197" t="s">
        <v>134</v>
      </c>
      <c r="E169" s="198" t="s">
        <v>283</v>
      </c>
      <c r="F169" s="199" t="s">
        <v>284</v>
      </c>
      <c r="G169" s="200" t="s">
        <v>252</v>
      </c>
      <c r="H169" s="201">
        <v>1</v>
      </c>
      <c r="I169" s="202"/>
      <c r="J169" s="203">
        <f>ROUND(I169*H169,2)</f>
        <v>0</v>
      </c>
      <c r="K169" s="204"/>
      <c r="L169" s="42"/>
      <c r="M169" s="205" t="s">
        <v>19</v>
      </c>
      <c r="N169" s="206" t="s">
        <v>50</v>
      </c>
      <c r="O169" s="83"/>
      <c r="P169" s="207">
        <f>O169*H169</f>
        <v>0</v>
      </c>
      <c r="Q169" s="207">
        <v>0</v>
      </c>
      <c r="R169" s="207">
        <f>Q169*H169</f>
        <v>0</v>
      </c>
      <c r="S169" s="207">
        <v>0.032899999999999999</v>
      </c>
      <c r="T169" s="208">
        <f>S169*H169</f>
        <v>0.032899999999999999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9" t="s">
        <v>160</v>
      </c>
      <c r="AT169" s="209" t="s">
        <v>134</v>
      </c>
      <c r="AU169" s="209" t="s">
        <v>139</v>
      </c>
      <c r="AY169" s="15" t="s">
        <v>130</v>
      </c>
      <c r="BE169" s="210">
        <f>IF(N169="základní",J169,0)</f>
        <v>0</v>
      </c>
      <c r="BF169" s="210">
        <f>IF(N169="snížená",J169,0)</f>
        <v>0</v>
      </c>
      <c r="BG169" s="210">
        <f>IF(N169="zákl. přenesená",J169,0)</f>
        <v>0</v>
      </c>
      <c r="BH169" s="210">
        <f>IF(N169="sníž. přenesená",J169,0)</f>
        <v>0</v>
      </c>
      <c r="BI169" s="210">
        <f>IF(N169="nulová",J169,0)</f>
        <v>0</v>
      </c>
      <c r="BJ169" s="15" t="s">
        <v>140</v>
      </c>
      <c r="BK169" s="210">
        <f>ROUND(I169*H169,2)</f>
        <v>0</v>
      </c>
      <c r="BL169" s="15" t="s">
        <v>160</v>
      </c>
      <c r="BM169" s="209" t="s">
        <v>285</v>
      </c>
    </row>
    <row r="170" s="2" customFormat="1">
      <c r="A170" s="36"/>
      <c r="B170" s="37"/>
      <c r="C170" s="38"/>
      <c r="D170" s="211" t="s">
        <v>142</v>
      </c>
      <c r="E170" s="38"/>
      <c r="F170" s="212" t="s">
        <v>286</v>
      </c>
      <c r="G170" s="38"/>
      <c r="H170" s="38"/>
      <c r="I170" s="213"/>
      <c r="J170" s="38"/>
      <c r="K170" s="38"/>
      <c r="L170" s="42"/>
      <c r="M170" s="214"/>
      <c r="N170" s="215"/>
      <c r="O170" s="83"/>
      <c r="P170" s="83"/>
      <c r="Q170" s="83"/>
      <c r="R170" s="83"/>
      <c r="S170" s="83"/>
      <c r="T170" s="84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T170" s="15" t="s">
        <v>142</v>
      </c>
      <c r="AU170" s="15" t="s">
        <v>139</v>
      </c>
    </row>
    <row r="171" s="2" customFormat="1">
      <c r="A171" s="36"/>
      <c r="B171" s="37"/>
      <c r="C171" s="38"/>
      <c r="D171" s="216" t="s">
        <v>144</v>
      </c>
      <c r="E171" s="38"/>
      <c r="F171" s="217" t="s">
        <v>287</v>
      </c>
      <c r="G171" s="38"/>
      <c r="H171" s="38"/>
      <c r="I171" s="213"/>
      <c r="J171" s="38"/>
      <c r="K171" s="38"/>
      <c r="L171" s="42"/>
      <c r="M171" s="214"/>
      <c r="N171" s="215"/>
      <c r="O171" s="83"/>
      <c r="P171" s="83"/>
      <c r="Q171" s="83"/>
      <c r="R171" s="83"/>
      <c r="S171" s="83"/>
      <c r="T171" s="84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144</v>
      </c>
      <c r="AU171" s="15" t="s">
        <v>139</v>
      </c>
    </row>
    <row r="172" s="2" customFormat="1" ht="16.5" customHeight="1">
      <c r="A172" s="36"/>
      <c r="B172" s="37"/>
      <c r="C172" s="197" t="s">
        <v>288</v>
      </c>
      <c r="D172" s="197" t="s">
        <v>134</v>
      </c>
      <c r="E172" s="198" t="s">
        <v>289</v>
      </c>
      <c r="F172" s="199" t="s">
        <v>290</v>
      </c>
      <c r="G172" s="200" t="s">
        <v>217</v>
      </c>
      <c r="H172" s="201">
        <v>1</v>
      </c>
      <c r="I172" s="202"/>
      <c r="J172" s="203">
        <f>ROUND(I172*H172,2)</f>
        <v>0</v>
      </c>
      <c r="K172" s="204"/>
      <c r="L172" s="42"/>
      <c r="M172" s="205" t="s">
        <v>19</v>
      </c>
      <c r="N172" s="206" t="s">
        <v>50</v>
      </c>
      <c r="O172" s="83"/>
      <c r="P172" s="207">
        <f>O172*H172</f>
        <v>0</v>
      </c>
      <c r="Q172" s="207">
        <v>0.0058300000000000001</v>
      </c>
      <c r="R172" s="207">
        <f>Q172*H172</f>
        <v>0.0058300000000000001</v>
      </c>
      <c r="S172" s="207">
        <v>0</v>
      </c>
      <c r="T172" s="208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9" t="s">
        <v>160</v>
      </c>
      <c r="AT172" s="209" t="s">
        <v>134</v>
      </c>
      <c r="AU172" s="209" t="s">
        <v>139</v>
      </c>
      <c r="AY172" s="15" t="s">
        <v>130</v>
      </c>
      <c r="BE172" s="210">
        <f>IF(N172="základní",J172,0)</f>
        <v>0</v>
      </c>
      <c r="BF172" s="210">
        <f>IF(N172="snížená",J172,0)</f>
        <v>0</v>
      </c>
      <c r="BG172" s="210">
        <f>IF(N172="zákl. přenesená",J172,0)</f>
        <v>0</v>
      </c>
      <c r="BH172" s="210">
        <f>IF(N172="sníž. přenesená",J172,0)</f>
        <v>0</v>
      </c>
      <c r="BI172" s="210">
        <f>IF(N172="nulová",J172,0)</f>
        <v>0</v>
      </c>
      <c r="BJ172" s="15" t="s">
        <v>140</v>
      </c>
      <c r="BK172" s="210">
        <f>ROUND(I172*H172,2)</f>
        <v>0</v>
      </c>
      <c r="BL172" s="15" t="s">
        <v>160</v>
      </c>
      <c r="BM172" s="209" t="s">
        <v>291</v>
      </c>
    </row>
    <row r="173" s="2" customFormat="1">
      <c r="A173" s="36"/>
      <c r="B173" s="37"/>
      <c r="C173" s="38"/>
      <c r="D173" s="211" t="s">
        <v>142</v>
      </c>
      <c r="E173" s="38"/>
      <c r="F173" s="212" t="s">
        <v>292</v>
      </c>
      <c r="G173" s="38"/>
      <c r="H173" s="38"/>
      <c r="I173" s="213"/>
      <c r="J173" s="38"/>
      <c r="K173" s="38"/>
      <c r="L173" s="42"/>
      <c r="M173" s="214"/>
      <c r="N173" s="215"/>
      <c r="O173" s="83"/>
      <c r="P173" s="83"/>
      <c r="Q173" s="83"/>
      <c r="R173" s="83"/>
      <c r="S173" s="83"/>
      <c r="T173" s="84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142</v>
      </c>
      <c r="AU173" s="15" t="s">
        <v>139</v>
      </c>
    </row>
    <row r="174" s="2" customFormat="1">
      <c r="A174" s="36"/>
      <c r="B174" s="37"/>
      <c r="C174" s="38"/>
      <c r="D174" s="216" t="s">
        <v>144</v>
      </c>
      <c r="E174" s="38"/>
      <c r="F174" s="217" t="s">
        <v>293</v>
      </c>
      <c r="G174" s="38"/>
      <c r="H174" s="38"/>
      <c r="I174" s="213"/>
      <c r="J174" s="38"/>
      <c r="K174" s="38"/>
      <c r="L174" s="42"/>
      <c r="M174" s="214"/>
      <c r="N174" s="215"/>
      <c r="O174" s="83"/>
      <c r="P174" s="83"/>
      <c r="Q174" s="83"/>
      <c r="R174" s="83"/>
      <c r="S174" s="83"/>
      <c r="T174" s="84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144</v>
      </c>
      <c r="AU174" s="15" t="s">
        <v>139</v>
      </c>
    </row>
    <row r="175" s="2" customFormat="1" ht="24.15" customHeight="1">
      <c r="A175" s="36"/>
      <c r="B175" s="37"/>
      <c r="C175" s="197" t="s">
        <v>294</v>
      </c>
      <c r="D175" s="197" t="s">
        <v>134</v>
      </c>
      <c r="E175" s="198" t="s">
        <v>295</v>
      </c>
      <c r="F175" s="199" t="s">
        <v>296</v>
      </c>
      <c r="G175" s="200" t="s">
        <v>217</v>
      </c>
      <c r="H175" s="201">
        <v>1</v>
      </c>
      <c r="I175" s="202"/>
      <c r="J175" s="203">
        <f>ROUND(I175*H175,2)</f>
        <v>0</v>
      </c>
      <c r="K175" s="204"/>
      <c r="L175" s="42"/>
      <c r="M175" s="205" t="s">
        <v>19</v>
      </c>
      <c r="N175" s="206" t="s">
        <v>50</v>
      </c>
      <c r="O175" s="83"/>
      <c r="P175" s="207">
        <f>O175*H175</f>
        <v>0</v>
      </c>
      <c r="Q175" s="207">
        <v>0.00034000000000000002</v>
      </c>
      <c r="R175" s="207">
        <f>Q175*H175</f>
        <v>0.00034000000000000002</v>
      </c>
      <c r="S175" s="207">
        <v>0</v>
      </c>
      <c r="T175" s="208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9" t="s">
        <v>160</v>
      </c>
      <c r="AT175" s="209" t="s">
        <v>134</v>
      </c>
      <c r="AU175" s="209" t="s">
        <v>139</v>
      </c>
      <c r="AY175" s="15" t="s">
        <v>130</v>
      </c>
      <c r="BE175" s="210">
        <f>IF(N175="základní",J175,0)</f>
        <v>0</v>
      </c>
      <c r="BF175" s="210">
        <f>IF(N175="snížená",J175,0)</f>
        <v>0</v>
      </c>
      <c r="BG175" s="210">
        <f>IF(N175="zákl. přenesená",J175,0)</f>
        <v>0</v>
      </c>
      <c r="BH175" s="210">
        <f>IF(N175="sníž. přenesená",J175,0)</f>
        <v>0</v>
      </c>
      <c r="BI175" s="210">
        <f>IF(N175="nulová",J175,0)</f>
        <v>0</v>
      </c>
      <c r="BJ175" s="15" t="s">
        <v>140</v>
      </c>
      <c r="BK175" s="210">
        <f>ROUND(I175*H175,2)</f>
        <v>0</v>
      </c>
      <c r="BL175" s="15" t="s">
        <v>160</v>
      </c>
      <c r="BM175" s="209" t="s">
        <v>297</v>
      </c>
    </row>
    <row r="176" s="2" customFormat="1">
      <c r="A176" s="36"/>
      <c r="B176" s="37"/>
      <c r="C176" s="38"/>
      <c r="D176" s="211" t="s">
        <v>142</v>
      </c>
      <c r="E176" s="38"/>
      <c r="F176" s="212" t="s">
        <v>296</v>
      </c>
      <c r="G176" s="38"/>
      <c r="H176" s="38"/>
      <c r="I176" s="213"/>
      <c r="J176" s="38"/>
      <c r="K176" s="38"/>
      <c r="L176" s="42"/>
      <c r="M176" s="214"/>
      <c r="N176" s="215"/>
      <c r="O176" s="83"/>
      <c r="P176" s="83"/>
      <c r="Q176" s="83"/>
      <c r="R176" s="83"/>
      <c r="S176" s="83"/>
      <c r="T176" s="84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142</v>
      </c>
      <c r="AU176" s="15" t="s">
        <v>139</v>
      </c>
    </row>
    <row r="177" s="2" customFormat="1">
      <c r="A177" s="36"/>
      <c r="B177" s="37"/>
      <c r="C177" s="38"/>
      <c r="D177" s="216" t="s">
        <v>144</v>
      </c>
      <c r="E177" s="38"/>
      <c r="F177" s="217" t="s">
        <v>298</v>
      </c>
      <c r="G177" s="38"/>
      <c r="H177" s="38"/>
      <c r="I177" s="213"/>
      <c r="J177" s="38"/>
      <c r="K177" s="38"/>
      <c r="L177" s="42"/>
      <c r="M177" s="214"/>
      <c r="N177" s="215"/>
      <c r="O177" s="83"/>
      <c r="P177" s="83"/>
      <c r="Q177" s="83"/>
      <c r="R177" s="83"/>
      <c r="S177" s="83"/>
      <c r="T177" s="84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144</v>
      </c>
      <c r="AU177" s="15" t="s">
        <v>139</v>
      </c>
    </row>
    <row r="178" s="2" customFormat="1" ht="16.5" customHeight="1">
      <c r="A178" s="36"/>
      <c r="B178" s="37"/>
      <c r="C178" s="197" t="s">
        <v>131</v>
      </c>
      <c r="D178" s="197" t="s">
        <v>134</v>
      </c>
      <c r="E178" s="198" t="s">
        <v>299</v>
      </c>
      <c r="F178" s="199" t="s">
        <v>300</v>
      </c>
      <c r="G178" s="200" t="s">
        <v>252</v>
      </c>
      <c r="H178" s="201">
        <v>1</v>
      </c>
      <c r="I178" s="202"/>
      <c r="J178" s="203">
        <f>ROUND(I178*H178,2)</f>
        <v>0</v>
      </c>
      <c r="K178" s="204"/>
      <c r="L178" s="42"/>
      <c r="M178" s="205" t="s">
        <v>19</v>
      </c>
      <c r="N178" s="206" t="s">
        <v>50</v>
      </c>
      <c r="O178" s="83"/>
      <c r="P178" s="207">
        <f>O178*H178</f>
        <v>0</v>
      </c>
      <c r="Q178" s="207">
        <v>0</v>
      </c>
      <c r="R178" s="207">
        <f>Q178*H178</f>
        <v>0</v>
      </c>
      <c r="S178" s="207">
        <v>0.067000000000000004</v>
      </c>
      <c r="T178" s="208">
        <f>S178*H178</f>
        <v>0.067000000000000004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9" t="s">
        <v>160</v>
      </c>
      <c r="AT178" s="209" t="s">
        <v>134</v>
      </c>
      <c r="AU178" s="209" t="s">
        <v>139</v>
      </c>
      <c r="AY178" s="15" t="s">
        <v>130</v>
      </c>
      <c r="BE178" s="210">
        <f>IF(N178="základní",J178,0)</f>
        <v>0</v>
      </c>
      <c r="BF178" s="210">
        <f>IF(N178="snížená",J178,0)</f>
        <v>0</v>
      </c>
      <c r="BG178" s="210">
        <f>IF(N178="zákl. přenesená",J178,0)</f>
        <v>0</v>
      </c>
      <c r="BH178" s="210">
        <f>IF(N178="sníž. přenesená",J178,0)</f>
        <v>0</v>
      </c>
      <c r="BI178" s="210">
        <f>IF(N178="nulová",J178,0)</f>
        <v>0</v>
      </c>
      <c r="BJ178" s="15" t="s">
        <v>140</v>
      </c>
      <c r="BK178" s="210">
        <f>ROUND(I178*H178,2)</f>
        <v>0</v>
      </c>
      <c r="BL178" s="15" t="s">
        <v>160</v>
      </c>
      <c r="BM178" s="209" t="s">
        <v>301</v>
      </c>
    </row>
    <row r="179" s="2" customFormat="1">
      <c r="A179" s="36"/>
      <c r="B179" s="37"/>
      <c r="C179" s="38"/>
      <c r="D179" s="211" t="s">
        <v>142</v>
      </c>
      <c r="E179" s="38"/>
      <c r="F179" s="212" t="s">
        <v>302</v>
      </c>
      <c r="G179" s="38"/>
      <c r="H179" s="38"/>
      <c r="I179" s="213"/>
      <c r="J179" s="38"/>
      <c r="K179" s="38"/>
      <c r="L179" s="42"/>
      <c r="M179" s="214"/>
      <c r="N179" s="215"/>
      <c r="O179" s="83"/>
      <c r="P179" s="83"/>
      <c r="Q179" s="83"/>
      <c r="R179" s="83"/>
      <c r="S179" s="83"/>
      <c r="T179" s="84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142</v>
      </c>
      <c r="AU179" s="15" t="s">
        <v>139</v>
      </c>
    </row>
    <row r="180" s="2" customFormat="1">
      <c r="A180" s="36"/>
      <c r="B180" s="37"/>
      <c r="C180" s="38"/>
      <c r="D180" s="216" t="s">
        <v>144</v>
      </c>
      <c r="E180" s="38"/>
      <c r="F180" s="217" t="s">
        <v>303</v>
      </c>
      <c r="G180" s="38"/>
      <c r="H180" s="38"/>
      <c r="I180" s="213"/>
      <c r="J180" s="38"/>
      <c r="K180" s="38"/>
      <c r="L180" s="42"/>
      <c r="M180" s="214"/>
      <c r="N180" s="215"/>
      <c r="O180" s="83"/>
      <c r="P180" s="83"/>
      <c r="Q180" s="83"/>
      <c r="R180" s="83"/>
      <c r="S180" s="83"/>
      <c r="T180" s="84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144</v>
      </c>
      <c r="AU180" s="15" t="s">
        <v>139</v>
      </c>
    </row>
    <row r="181" s="2" customFormat="1" ht="16.5" customHeight="1">
      <c r="A181" s="36"/>
      <c r="B181" s="37"/>
      <c r="C181" s="197" t="s">
        <v>304</v>
      </c>
      <c r="D181" s="197" t="s">
        <v>134</v>
      </c>
      <c r="E181" s="198" t="s">
        <v>305</v>
      </c>
      <c r="F181" s="199" t="s">
        <v>306</v>
      </c>
      <c r="G181" s="200" t="s">
        <v>252</v>
      </c>
      <c r="H181" s="201">
        <v>1</v>
      </c>
      <c r="I181" s="202"/>
      <c r="J181" s="203">
        <f>ROUND(I181*H181,2)</f>
        <v>0</v>
      </c>
      <c r="K181" s="204"/>
      <c r="L181" s="42"/>
      <c r="M181" s="205" t="s">
        <v>19</v>
      </c>
      <c r="N181" s="206" t="s">
        <v>50</v>
      </c>
      <c r="O181" s="83"/>
      <c r="P181" s="207">
        <f>O181*H181</f>
        <v>0</v>
      </c>
      <c r="Q181" s="207">
        <v>0</v>
      </c>
      <c r="R181" s="207">
        <f>Q181*H181</f>
        <v>0</v>
      </c>
      <c r="S181" s="207">
        <v>0.00156</v>
      </c>
      <c r="T181" s="208">
        <f>S181*H181</f>
        <v>0.00156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9" t="s">
        <v>160</v>
      </c>
      <c r="AT181" s="209" t="s">
        <v>134</v>
      </c>
      <c r="AU181" s="209" t="s">
        <v>139</v>
      </c>
      <c r="AY181" s="15" t="s">
        <v>130</v>
      </c>
      <c r="BE181" s="210">
        <f>IF(N181="základní",J181,0)</f>
        <v>0</v>
      </c>
      <c r="BF181" s="210">
        <f>IF(N181="snížená",J181,0)</f>
        <v>0</v>
      </c>
      <c r="BG181" s="210">
        <f>IF(N181="zákl. přenesená",J181,0)</f>
        <v>0</v>
      </c>
      <c r="BH181" s="210">
        <f>IF(N181="sníž. přenesená",J181,0)</f>
        <v>0</v>
      </c>
      <c r="BI181" s="210">
        <f>IF(N181="nulová",J181,0)</f>
        <v>0</v>
      </c>
      <c r="BJ181" s="15" t="s">
        <v>140</v>
      </c>
      <c r="BK181" s="210">
        <f>ROUND(I181*H181,2)</f>
        <v>0</v>
      </c>
      <c r="BL181" s="15" t="s">
        <v>160</v>
      </c>
      <c r="BM181" s="209" t="s">
        <v>307</v>
      </c>
    </row>
    <row r="182" s="2" customFormat="1">
      <c r="A182" s="36"/>
      <c r="B182" s="37"/>
      <c r="C182" s="38"/>
      <c r="D182" s="211" t="s">
        <v>142</v>
      </c>
      <c r="E182" s="38"/>
      <c r="F182" s="212" t="s">
        <v>308</v>
      </c>
      <c r="G182" s="38"/>
      <c r="H182" s="38"/>
      <c r="I182" s="213"/>
      <c r="J182" s="38"/>
      <c r="K182" s="38"/>
      <c r="L182" s="42"/>
      <c r="M182" s="214"/>
      <c r="N182" s="215"/>
      <c r="O182" s="83"/>
      <c r="P182" s="83"/>
      <c r="Q182" s="83"/>
      <c r="R182" s="83"/>
      <c r="S182" s="83"/>
      <c r="T182" s="84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T182" s="15" t="s">
        <v>142</v>
      </c>
      <c r="AU182" s="15" t="s">
        <v>139</v>
      </c>
    </row>
    <row r="183" s="2" customFormat="1">
      <c r="A183" s="36"/>
      <c r="B183" s="37"/>
      <c r="C183" s="38"/>
      <c r="D183" s="216" t="s">
        <v>144</v>
      </c>
      <c r="E183" s="38"/>
      <c r="F183" s="217" t="s">
        <v>309</v>
      </c>
      <c r="G183" s="38"/>
      <c r="H183" s="38"/>
      <c r="I183" s="213"/>
      <c r="J183" s="38"/>
      <c r="K183" s="38"/>
      <c r="L183" s="42"/>
      <c r="M183" s="214"/>
      <c r="N183" s="215"/>
      <c r="O183" s="83"/>
      <c r="P183" s="83"/>
      <c r="Q183" s="83"/>
      <c r="R183" s="83"/>
      <c r="S183" s="83"/>
      <c r="T183" s="84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5" t="s">
        <v>144</v>
      </c>
      <c r="AU183" s="15" t="s">
        <v>139</v>
      </c>
    </row>
    <row r="184" s="2" customFormat="1" ht="16.5" customHeight="1">
      <c r="A184" s="36"/>
      <c r="B184" s="37"/>
      <c r="C184" s="197" t="s">
        <v>310</v>
      </c>
      <c r="D184" s="197" t="s">
        <v>134</v>
      </c>
      <c r="E184" s="198" t="s">
        <v>311</v>
      </c>
      <c r="F184" s="199" t="s">
        <v>312</v>
      </c>
      <c r="G184" s="200" t="s">
        <v>252</v>
      </c>
      <c r="H184" s="201">
        <v>1</v>
      </c>
      <c r="I184" s="202"/>
      <c r="J184" s="203">
        <f>ROUND(I184*H184,2)</f>
        <v>0</v>
      </c>
      <c r="K184" s="204"/>
      <c r="L184" s="42"/>
      <c r="M184" s="205" t="s">
        <v>19</v>
      </c>
      <c r="N184" s="206" t="s">
        <v>50</v>
      </c>
      <c r="O184" s="83"/>
      <c r="P184" s="207">
        <f>O184*H184</f>
        <v>0</v>
      </c>
      <c r="Q184" s="207">
        <v>0</v>
      </c>
      <c r="R184" s="207">
        <f>Q184*H184</f>
        <v>0</v>
      </c>
      <c r="S184" s="207">
        <v>0.00085999999999999998</v>
      </c>
      <c r="T184" s="208">
        <f>S184*H184</f>
        <v>0.00085999999999999998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9" t="s">
        <v>160</v>
      </c>
      <c r="AT184" s="209" t="s">
        <v>134</v>
      </c>
      <c r="AU184" s="209" t="s">
        <v>139</v>
      </c>
      <c r="AY184" s="15" t="s">
        <v>130</v>
      </c>
      <c r="BE184" s="210">
        <f>IF(N184="základní",J184,0)</f>
        <v>0</v>
      </c>
      <c r="BF184" s="210">
        <f>IF(N184="snížená",J184,0)</f>
        <v>0</v>
      </c>
      <c r="BG184" s="210">
        <f>IF(N184="zákl. přenesená",J184,0)</f>
        <v>0</v>
      </c>
      <c r="BH184" s="210">
        <f>IF(N184="sníž. přenesená",J184,0)</f>
        <v>0</v>
      </c>
      <c r="BI184" s="210">
        <f>IF(N184="nulová",J184,0)</f>
        <v>0</v>
      </c>
      <c r="BJ184" s="15" t="s">
        <v>140</v>
      </c>
      <c r="BK184" s="210">
        <f>ROUND(I184*H184,2)</f>
        <v>0</v>
      </c>
      <c r="BL184" s="15" t="s">
        <v>160</v>
      </c>
      <c r="BM184" s="209" t="s">
        <v>313</v>
      </c>
    </row>
    <row r="185" s="2" customFormat="1">
      <c r="A185" s="36"/>
      <c r="B185" s="37"/>
      <c r="C185" s="38"/>
      <c r="D185" s="211" t="s">
        <v>142</v>
      </c>
      <c r="E185" s="38"/>
      <c r="F185" s="212" t="s">
        <v>314</v>
      </c>
      <c r="G185" s="38"/>
      <c r="H185" s="38"/>
      <c r="I185" s="213"/>
      <c r="J185" s="38"/>
      <c r="K185" s="38"/>
      <c r="L185" s="42"/>
      <c r="M185" s="214"/>
      <c r="N185" s="215"/>
      <c r="O185" s="83"/>
      <c r="P185" s="83"/>
      <c r="Q185" s="83"/>
      <c r="R185" s="83"/>
      <c r="S185" s="83"/>
      <c r="T185" s="84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T185" s="15" t="s">
        <v>142</v>
      </c>
      <c r="AU185" s="15" t="s">
        <v>139</v>
      </c>
    </row>
    <row r="186" s="2" customFormat="1">
      <c r="A186" s="36"/>
      <c r="B186" s="37"/>
      <c r="C186" s="38"/>
      <c r="D186" s="216" t="s">
        <v>144</v>
      </c>
      <c r="E186" s="38"/>
      <c r="F186" s="217" t="s">
        <v>315</v>
      </c>
      <c r="G186" s="38"/>
      <c r="H186" s="38"/>
      <c r="I186" s="213"/>
      <c r="J186" s="38"/>
      <c r="K186" s="38"/>
      <c r="L186" s="42"/>
      <c r="M186" s="214"/>
      <c r="N186" s="215"/>
      <c r="O186" s="83"/>
      <c r="P186" s="83"/>
      <c r="Q186" s="83"/>
      <c r="R186" s="83"/>
      <c r="S186" s="83"/>
      <c r="T186" s="84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T186" s="15" t="s">
        <v>144</v>
      </c>
      <c r="AU186" s="15" t="s">
        <v>139</v>
      </c>
    </row>
    <row r="187" s="2" customFormat="1" ht="24.15" customHeight="1">
      <c r="A187" s="36"/>
      <c r="B187" s="37"/>
      <c r="C187" s="197" t="s">
        <v>316</v>
      </c>
      <c r="D187" s="197" t="s">
        <v>134</v>
      </c>
      <c r="E187" s="198" t="s">
        <v>317</v>
      </c>
      <c r="F187" s="199" t="s">
        <v>318</v>
      </c>
      <c r="G187" s="200" t="s">
        <v>166</v>
      </c>
      <c r="H187" s="201">
        <v>1</v>
      </c>
      <c r="I187" s="202"/>
      <c r="J187" s="203">
        <f>ROUND(I187*H187,2)</f>
        <v>0</v>
      </c>
      <c r="K187" s="204"/>
      <c r="L187" s="42"/>
      <c r="M187" s="205" t="s">
        <v>19</v>
      </c>
      <c r="N187" s="206" t="s">
        <v>50</v>
      </c>
      <c r="O187" s="83"/>
      <c r="P187" s="207">
        <f>O187*H187</f>
        <v>0</v>
      </c>
      <c r="Q187" s="207">
        <v>0.00016000000000000001</v>
      </c>
      <c r="R187" s="207">
        <f>Q187*H187</f>
        <v>0.00016000000000000001</v>
      </c>
      <c r="S187" s="207">
        <v>0</v>
      </c>
      <c r="T187" s="208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9" t="s">
        <v>160</v>
      </c>
      <c r="AT187" s="209" t="s">
        <v>134</v>
      </c>
      <c r="AU187" s="209" t="s">
        <v>139</v>
      </c>
      <c r="AY187" s="15" t="s">
        <v>130</v>
      </c>
      <c r="BE187" s="210">
        <f>IF(N187="základní",J187,0)</f>
        <v>0</v>
      </c>
      <c r="BF187" s="210">
        <f>IF(N187="snížená",J187,0)</f>
        <v>0</v>
      </c>
      <c r="BG187" s="210">
        <f>IF(N187="zákl. přenesená",J187,0)</f>
        <v>0</v>
      </c>
      <c r="BH187" s="210">
        <f>IF(N187="sníž. přenesená",J187,0)</f>
        <v>0</v>
      </c>
      <c r="BI187" s="210">
        <f>IF(N187="nulová",J187,0)</f>
        <v>0</v>
      </c>
      <c r="BJ187" s="15" t="s">
        <v>140</v>
      </c>
      <c r="BK187" s="210">
        <f>ROUND(I187*H187,2)</f>
        <v>0</v>
      </c>
      <c r="BL187" s="15" t="s">
        <v>160</v>
      </c>
      <c r="BM187" s="209" t="s">
        <v>319</v>
      </c>
    </row>
    <row r="188" s="2" customFormat="1">
      <c r="A188" s="36"/>
      <c r="B188" s="37"/>
      <c r="C188" s="38"/>
      <c r="D188" s="211" t="s">
        <v>142</v>
      </c>
      <c r="E188" s="38"/>
      <c r="F188" s="212" t="s">
        <v>320</v>
      </c>
      <c r="G188" s="38"/>
      <c r="H188" s="38"/>
      <c r="I188" s="213"/>
      <c r="J188" s="38"/>
      <c r="K188" s="38"/>
      <c r="L188" s="42"/>
      <c r="M188" s="214"/>
      <c r="N188" s="215"/>
      <c r="O188" s="83"/>
      <c r="P188" s="83"/>
      <c r="Q188" s="83"/>
      <c r="R188" s="83"/>
      <c r="S188" s="83"/>
      <c r="T188" s="84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T188" s="15" t="s">
        <v>142</v>
      </c>
      <c r="AU188" s="15" t="s">
        <v>139</v>
      </c>
    </row>
    <row r="189" s="2" customFormat="1">
      <c r="A189" s="36"/>
      <c r="B189" s="37"/>
      <c r="C189" s="38"/>
      <c r="D189" s="216" t="s">
        <v>144</v>
      </c>
      <c r="E189" s="38"/>
      <c r="F189" s="217" t="s">
        <v>321</v>
      </c>
      <c r="G189" s="38"/>
      <c r="H189" s="38"/>
      <c r="I189" s="213"/>
      <c r="J189" s="38"/>
      <c r="K189" s="38"/>
      <c r="L189" s="42"/>
      <c r="M189" s="214"/>
      <c r="N189" s="215"/>
      <c r="O189" s="83"/>
      <c r="P189" s="83"/>
      <c r="Q189" s="83"/>
      <c r="R189" s="83"/>
      <c r="S189" s="83"/>
      <c r="T189" s="84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5" t="s">
        <v>144</v>
      </c>
      <c r="AU189" s="15" t="s">
        <v>139</v>
      </c>
    </row>
    <row r="190" s="2" customFormat="1" ht="24.15" customHeight="1">
      <c r="A190" s="36"/>
      <c r="B190" s="37"/>
      <c r="C190" s="197" t="s">
        <v>322</v>
      </c>
      <c r="D190" s="197" t="s">
        <v>134</v>
      </c>
      <c r="E190" s="198" t="s">
        <v>323</v>
      </c>
      <c r="F190" s="199" t="s">
        <v>324</v>
      </c>
      <c r="G190" s="200" t="s">
        <v>217</v>
      </c>
      <c r="H190" s="201">
        <v>1</v>
      </c>
      <c r="I190" s="202"/>
      <c r="J190" s="203">
        <f>ROUND(I190*H190,2)</f>
        <v>0</v>
      </c>
      <c r="K190" s="204"/>
      <c r="L190" s="42"/>
      <c r="M190" s="205" t="s">
        <v>19</v>
      </c>
      <c r="N190" s="206" t="s">
        <v>50</v>
      </c>
      <c r="O190" s="83"/>
      <c r="P190" s="207">
        <f>O190*H190</f>
        <v>0</v>
      </c>
      <c r="Q190" s="207">
        <v>0.00044000000000000002</v>
      </c>
      <c r="R190" s="207">
        <f>Q190*H190</f>
        <v>0.00044000000000000002</v>
      </c>
      <c r="S190" s="207">
        <v>0</v>
      </c>
      <c r="T190" s="208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9" t="s">
        <v>160</v>
      </c>
      <c r="AT190" s="209" t="s">
        <v>134</v>
      </c>
      <c r="AU190" s="209" t="s">
        <v>139</v>
      </c>
      <c r="AY190" s="15" t="s">
        <v>130</v>
      </c>
      <c r="BE190" s="210">
        <f>IF(N190="základní",J190,0)</f>
        <v>0</v>
      </c>
      <c r="BF190" s="210">
        <f>IF(N190="snížená",J190,0)</f>
        <v>0</v>
      </c>
      <c r="BG190" s="210">
        <f>IF(N190="zákl. přenesená",J190,0)</f>
        <v>0</v>
      </c>
      <c r="BH190" s="210">
        <f>IF(N190="sníž. přenesená",J190,0)</f>
        <v>0</v>
      </c>
      <c r="BI190" s="210">
        <f>IF(N190="nulová",J190,0)</f>
        <v>0</v>
      </c>
      <c r="BJ190" s="15" t="s">
        <v>140</v>
      </c>
      <c r="BK190" s="210">
        <f>ROUND(I190*H190,2)</f>
        <v>0</v>
      </c>
      <c r="BL190" s="15" t="s">
        <v>160</v>
      </c>
      <c r="BM190" s="209" t="s">
        <v>325</v>
      </c>
    </row>
    <row r="191" s="2" customFormat="1">
      <c r="A191" s="36"/>
      <c r="B191" s="37"/>
      <c r="C191" s="38"/>
      <c r="D191" s="211" t="s">
        <v>142</v>
      </c>
      <c r="E191" s="38"/>
      <c r="F191" s="212" t="s">
        <v>326</v>
      </c>
      <c r="G191" s="38"/>
      <c r="H191" s="38"/>
      <c r="I191" s="213"/>
      <c r="J191" s="38"/>
      <c r="K191" s="38"/>
      <c r="L191" s="42"/>
      <c r="M191" s="214"/>
      <c r="N191" s="215"/>
      <c r="O191" s="83"/>
      <c r="P191" s="83"/>
      <c r="Q191" s="83"/>
      <c r="R191" s="83"/>
      <c r="S191" s="83"/>
      <c r="T191" s="84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T191" s="15" t="s">
        <v>142</v>
      </c>
      <c r="AU191" s="15" t="s">
        <v>139</v>
      </c>
    </row>
    <row r="192" s="2" customFormat="1">
      <c r="A192" s="36"/>
      <c r="B192" s="37"/>
      <c r="C192" s="38"/>
      <c r="D192" s="216" t="s">
        <v>144</v>
      </c>
      <c r="E192" s="38"/>
      <c r="F192" s="217" t="s">
        <v>327</v>
      </c>
      <c r="G192" s="38"/>
      <c r="H192" s="38"/>
      <c r="I192" s="213"/>
      <c r="J192" s="38"/>
      <c r="K192" s="38"/>
      <c r="L192" s="42"/>
      <c r="M192" s="214"/>
      <c r="N192" s="215"/>
      <c r="O192" s="83"/>
      <c r="P192" s="83"/>
      <c r="Q192" s="83"/>
      <c r="R192" s="83"/>
      <c r="S192" s="83"/>
      <c r="T192" s="84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T192" s="15" t="s">
        <v>144</v>
      </c>
      <c r="AU192" s="15" t="s">
        <v>139</v>
      </c>
    </row>
    <row r="193" s="2" customFormat="1" ht="16.5" customHeight="1">
      <c r="A193" s="36"/>
      <c r="B193" s="37"/>
      <c r="C193" s="218" t="s">
        <v>328</v>
      </c>
      <c r="D193" s="218" t="s">
        <v>177</v>
      </c>
      <c r="E193" s="219" t="s">
        <v>329</v>
      </c>
      <c r="F193" s="220" t="s">
        <v>330</v>
      </c>
      <c r="G193" s="221" t="s">
        <v>166</v>
      </c>
      <c r="H193" s="222">
        <v>1</v>
      </c>
      <c r="I193" s="223"/>
      <c r="J193" s="224">
        <f>ROUND(I193*H193,2)</f>
        <v>0</v>
      </c>
      <c r="K193" s="225"/>
      <c r="L193" s="226"/>
      <c r="M193" s="227" t="s">
        <v>19</v>
      </c>
      <c r="N193" s="228" t="s">
        <v>50</v>
      </c>
      <c r="O193" s="83"/>
      <c r="P193" s="207">
        <f>O193*H193</f>
        <v>0</v>
      </c>
      <c r="Q193" s="207">
        <v>0.0025000000000000001</v>
      </c>
      <c r="R193" s="207">
        <f>Q193*H193</f>
        <v>0.0025000000000000001</v>
      </c>
      <c r="S193" s="207">
        <v>0</v>
      </c>
      <c r="T193" s="208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9" t="s">
        <v>180</v>
      </c>
      <c r="AT193" s="209" t="s">
        <v>177</v>
      </c>
      <c r="AU193" s="209" t="s">
        <v>139</v>
      </c>
      <c r="AY193" s="15" t="s">
        <v>130</v>
      </c>
      <c r="BE193" s="210">
        <f>IF(N193="základní",J193,0)</f>
        <v>0</v>
      </c>
      <c r="BF193" s="210">
        <f>IF(N193="snížená",J193,0)</f>
        <v>0</v>
      </c>
      <c r="BG193" s="210">
        <f>IF(N193="zákl. přenesená",J193,0)</f>
        <v>0</v>
      </c>
      <c r="BH193" s="210">
        <f>IF(N193="sníž. přenesená",J193,0)</f>
        <v>0</v>
      </c>
      <c r="BI193" s="210">
        <f>IF(N193="nulová",J193,0)</f>
        <v>0</v>
      </c>
      <c r="BJ193" s="15" t="s">
        <v>140</v>
      </c>
      <c r="BK193" s="210">
        <f>ROUND(I193*H193,2)</f>
        <v>0</v>
      </c>
      <c r="BL193" s="15" t="s">
        <v>180</v>
      </c>
      <c r="BM193" s="209" t="s">
        <v>331</v>
      </c>
    </row>
    <row r="194" s="2" customFormat="1">
      <c r="A194" s="36"/>
      <c r="B194" s="37"/>
      <c r="C194" s="38"/>
      <c r="D194" s="211" t="s">
        <v>142</v>
      </c>
      <c r="E194" s="38"/>
      <c r="F194" s="212" t="s">
        <v>330</v>
      </c>
      <c r="G194" s="38"/>
      <c r="H194" s="38"/>
      <c r="I194" s="213"/>
      <c r="J194" s="38"/>
      <c r="K194" s="38"/>
      <c r="L194" s="42"/>
      <c r="M194" s="214"/>
      <c r="N194" s="215"/>
      <c r="O194" s="83"/>
      <c r="P194" s="83"/>
      <c r="Q194" s="83"/>
      <c r="R194" s="83"/>
      <c r="S194" s="83"/>
      <c r="T194" s="84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5" t="s">
        <v>142</v>
      </c>
      <c r="AU194" s="15" t="s">
        <v>139</v>
      </c>
    </row>
    <row r="195" s="2" customFormat="1" ht="16.5" customHeight="1">
      <c r="A195" s="36"/>
      <c r="B195" s="37"/>
      <c r="C195" s="218" t="s">
        <v>332</v>
      </c>
      <c r="D195" s="218" t="s">
        <v>177</v>
      </c>
      <c r="E195" s="219" t="s">
        <v>333</v>
      </c>
      <c r="F195" s="220" t="s">
        <v>334</v>
      </c>
      <c r="G195" s="221" t="s">
        <v>166</v>
      </c>
      <c r="H195" s="222">
        <v>1</v>
      </c>
      <c r="I195" s="223"/>
      <c r="J195" s="224">
        <f>ROUND(I195*H195,2)</f>
        <v>0</v>
      </c>
      <c r="K195" s="225"/>
      <c r="L195" s="226"/>
      <c r="M195" s="227" t="s">
        <v>19</v>
      </c>
      <c r="N195" s="228" t="s">
        <v>50</v>
      </c>
      <c r="O195" s="83"/>
      <c r="P195" s="207">
        <f>O195*H195</f>
        <v>0</v>
      </c>
      <c r="Q195" s="207">
        <v>0.0030000000000000001</v>
      </c>
      <c r="R195" s="207">
        <f>Q195*H195</f>
        <v>0.0030000000000000001</v>
      </c>
      <c r="S195" s="207">
        <v>0</v>
      </c>
      <c r="T195" s="208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9" t="s">
        <v>180</v>
      </c>
      <c r="AT195" s="209" t="s">
        <v>177</v>
      </c>
      <c r="AU195" s="209" t="s">
        <v>139</v>
      </c>
      <c r="AY195" s="15" t="s">
        <v>130</v>
      </c>
      <c r="BE195" s="210">
        <f>IF(N195="základní",J195,0)</f>
        <v>0</v>
      </c>
      <c r="BF195" s="210">
        <f>IF(N195="snížená",J195,0)</f>
        <v>0</v>
      </c>
      <c r="BG195" s="210">
        <f>IF(N195="zákl. přenesená",J195,0)</f>
        <v>0</v>
      </c>
      <c r="BH195" s="210">
        <f>IF(N195="sníž. přenesená",J195,0)</f>
        <v>0</v>
      </c>
      <c r="BI195" s="210">
        <f>IF(N195="nulová",J195,0)</f>
        <v>0</v>
      </c>
      <c r="BJ195" s="15" t="s">
        <v>140</v>
      </c>
      <c r="BK195" s="210">
        <f>ROUND(I195*H195,2)</f>
        <v>0</v>
      </c>
      <c r="BL195" s="15" t="s">
        <v>180</v>
      </c>
      <c r="BM195" s="209" t="s">
        <v>335</v>
      </c>
    </row>
    <row r="196" s="2" customFormat="1">
      <c r="A196" s="36"/>
      <c r="B196" s="37"/>
      <c r="C196" s="38"/>
      <c r="D196" s="211" t="s">
        <v>142</v>
      </c>
      <c r="E196" s="38"/>
      <c r="F196" s="212" t="s">
        <v>336</v>
      </c>
      <c r="G196" s="38"/>
      <c r="H196" s="38"/>
      <c r="I196" s="213"/>
      <c r="J196" s="38"/>
      <c r="K196" s="38"/>
      <c r="L196" s="42"/>
      <c r="M196" s="214"/>
      <c r="N196" s="215"/>
      <c r="O196" s="83"/>
      <c r="P196" s="83"/>
      <c r="Q196" s="83"/>
      <c r="R196" s="83"/>
      <c r="S196" s="83"/>
      <c r="T196" s="84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T196" s="15" t="s">
        <v>142</v>
      </c>
      <c r="AU196" s="15" t="s">
        <v>139</v>
      </c>
    </row>
    <row r="197" s="2" customFormat="1" ht="16.5" customHeight="1">
      <c r="A197" s="36"/>
      <c r="B197" s="37"/>
      <c r="C197" s="218" t="s">
        <v>337</v>
      </c>
      <c r="D197" s="218" t="s">
        <v>177</v>
      </c>
      <c r="E197" s="219" t="s">
        <v>338</v>
      </c>
      <c r="F197" s="220" t="s">
        <v>339</v>
      </c>
      <c r="G197" s="221" t="s">
        <v>166</v>
      </c>
      <c r="H197" s="222">
        <v>1</v>
      </c>
      <c r="I197" s="223"/>
      <c r="J197" s="224">
        <f>ROUND(I197*H197,2)</f>
        <v>0</v>
      </c>
      <c r="K197" s="225"/>
      <c r="L197" s="226"/>
      <c r="M197" s="227" t="s">
        <v>19</v>
      </c>
      <c r="N197" s="228" t="s">
        <v>50</v>
      </c>
      <c r="O197" s="83"/>
      <c r="P197" s="207">
        <f>O197*H197</f>
        <v>0</v>
      </c>
      <c r="Q197" s="207">
        <v>0.02</v>
      </c>
      <c r="R197" s="207">
        <f>Q197*H197</f>
        <v>0.02</v>
      </c>
      <c r="S197" s="207">
        <v>0</v>
      </c>
      <c r="T197" s="208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9" t="s">
        <v>180</v>
      </c>
      <c r="AT197" s="209" t="s">
        <v>177</v>
      </c>
      <c r="AU197" s="209" t="s">
        <v>139</v>
      </c>
      <c r="AY197" s="15" t="s">
        <v>130</v>
      </c>
      <c r="BE197" s="210">
        <f>IF(N197="základní",J197,0)</f>
        <v>0</v>
      </c>
      <c r="BF197" s="210">
        <f>IF(N197="snížená",J197,0)</f>
        <v>0</v>
      </c>
      <c r="BG197" s="210">
        <f>IF(N197="zákl. přenesená",J197,0)</f>
        <v>0</v>
      </c>
      <c r="BH197" s="210">
        <f>IF(N197="sníž. přenesená",J197,0)</f>
        <v>0</v>
      </c>
      <c r="BI197" s="210">
        <f>IF(N197="nulová",J197,0)</f>
        <v>0</v>
      </c>
      <c r="BJ197" s="15" t="s">
        <v>140</v>
      </c>
      <c r="BK197" s="210">
        <f>ROUND(I197*H197,2)</f>
        <v>0</v>
      </c>
      <c r="BL197" s="15" t="s">
        <v>180</v>
      </c>
      <c r="BM197" s="209" t="s">
        <v>340</v>
      </c>
    </row>
    <row r="198" s="2" customFormat="1">
      <c r="A198" s="36"/>
      <c r="B198" s="37"/>
      <c r="C198" s="38"/>
      <c r="D198" s="211" t="s">
        <v>142</v>
      </c>
      <c r="E198" s="38"/>
      <c r="F198" s="212" t="s">
        <v>339</v>
      </c>
      <c r="G198" s="38"/>
      <c r="H198" s="38"/>
      <c r="I198" s="213"/>
      <c r="J198" s="38"/>
      <c r="K198" s="38"/>
      <c r="L198" s="42"/>
      <c r="M198" s="214"/>
      <c r="N198" s="215"/>
      <c r="O198" s="83"/>
      <c r="P198" s="83"/>
      <c r="Q198" s="83"/>
      <c r="R198" s="83"/>
      <c r="S198" s="83"/>
      <c r="T198" s="84"/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T198" s="15" t="s">
        <v>142</v>
      </c>
      <c r="AU198" s="15" t="s">
        <v>139</v>
      </c>
    </row>
    <row r="199" s="2" customFormat="1" ht="16.5" customHeight="1">
      <c r="A199" s="36"/>
      <c r="B199" s="37"/>
      <c r="C199" s="218" t="s">
        <v>341</v>
      </c>
      <c r="D199" s="218" t="s">
        <v>177</v>
      </c>
      <c r="E199" s="219" t="s">
        <v>342</v>
      </c>
      <c r="F199" s="220" t="s">
        <v>343</v>
      </c>
      <c r="G199" s="221" t="s">
        <v>159</v>
      </c>
      <c r="H199" s="222">
        <v>1</v>
      </c>
      <c r="I199" s="223"/>
      <c r="J199" s="224">
        <f>ROUND(I199*H199,2)</f>
        <v>0</v>
      </c>
      <c r="K199" s="225"/>
      <c r="L199" s="226"/>
      <c r="M199" s="227" t="s">
        <v>19</v>
      </c>
      <c r="N199" s="228" t="s">
        <v>50</v>
      </c>
      <c r="O199" s="83"/>
      <c r="P199" s="207">
        <f>O199*H199</f>
        <v>0</v>
      </c>
      <c r="Q199" s="207">
        <v>0.00010000000000000001</v>
      </c>
      <c r="R199" s="207">
        <f>Q199*H199</f>
        <v>0.00010000000000000001</v>
      </c>
      <c r="S199" s="207">
        <v>0</v>
      </c>
      <c r="T199" s="208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9" t="s">
        <v>180</v>
      </c>
      <c r="AT199" s="209" t="s">
        <v>177</v>
      </c>
      <c r="AU199" s="209" t="s">
        <v>139</v>
      </c>
      <c r="AY199" s="15" t="s">
        <v>130</v>
      </c>
      <c r="BE199" s="210">
        <f>IF(N199="základní",J199,0)</f>
        <v>0</v>
      </c>
      <c r="BF199" s="210">
        <f>IF(N199="snížená",J199,0)</f>
        <v>0</v>
      </c>
      <c r="BG199" s="210">
        <f>IF(N199="zákl. přenesená",J199,0)</f>
        <v>0</v>
      </c>
      <c r="BH199" s="210">
        <f>IF(N199="sníž. přenesená",J199,0)</f>
        <v>0</v>
      </c>
      <c r="BI199" s="210">
        <f>IF(N199="nulová",J199,0)</f>
        <v>0</v>
      </c>
      <c r="BJ199" s="15" t="s">
        <v>140</v>
      </c>
      <c r="BK199" s="210">
        <f>ROUND(I199*H199,2)</f>
        <v>0</v>
      </c>
      <c r="BL199" s="15" t="s">
        <v>180</v>
      </c>
      <c r="BM199" s="209" t="s">
        <v>344</v>
      </c>
    </row>
    <row r="200" s="2" customFormat="1">
      <c r="A200" s="36"/>
      <c r="B200" s="37"/>
      <c r="C200" s="38"/>
      <c r="D200" s="211" t="s">
        <v>142</v>
      </c>
      <c r="E200" s="38"/>
      <c r="F200" s="212" t="s">
        <v>343</v>
      </c>
      <c r="G200" s="38"/>
      <c r="H200" s="38"/>
      <c r="I200" s="213"/>
      <c r="J200" s="38"/>
      <c r="K200" s="38"/>
      <c r="L200" s="42"/>
      <c r="M200" s="214"/>
      <c r="N200" s="215"/>
      <c r="O200" s="83"/>
      <c r="P200" s="83"/>
      <c r="Q200" s="83"/>
      <c r="R200" s="83"/>
      <c r="S200" s="83"/>
      <c r="T200" s="84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5" t="s">
        <v>142</v>
      </c>
      <c r="AU200" s="15" t="s">
        <v>139</v>
      </c>
    </row>
    <row r="201" s="2" customFormat="1" ht="16.5" customHeight="1">
      <c r="A201" s="36"/>
      <c r="B201" s="37"/>
      <c r="C201" s="218" t="s">
        <v>345</v>
      </c>
      <c r="D201" s="218" t="s">
        <v>177</v>
      </c>
      <c r="E201" s="219" t="s">
        <v>346</v>
      </c>
      <c r="F201" s="220" t="s">
        <v>347</v>
      </c>
      <c r="G201" s="221" t="s">
        <v>166</v>
      </c>
      <c r="H201" s="222">
        <v>1</v>
      </c>
      <c r="I201" s="223"/>
      <c r="J201" s="224">
        <f>ROUND(I201*H201,2)</f>
        <v>0</v>
      </c>
      <c r="K201" s="225"/>
      <c r="L201" s="226"/>
      <c r="M201" s="227" t="s">
        <v>19</v>
      </c>
      <c r="N201" s="228" t="s">
        <v>50</v>
      </c>
      <c r="O201" s="83"/>
      <c r="P201" s="207">
        <f>O201*H201</f>
        <v>0</v>
      </c>
      <c r="Q201" s="207">
        <v>0.00025999999999999998</v>
      </c>
      <c r="R201" s="207">
        <f>Q201*H201</f>
        <v>0.00025999999999999998</v>
      </c>
      <c r="S201" s="207">
        <v>0</v>
      </c>
      <c r="T201" s="208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9" t="s">
        <v>180</v>
      </c>
      <c r="AT201" s="209" t="s">
        <v>177</v>
      </c>
      <c r="AU201" s="209" t="s">
        <v>139</v>
      </c>
      <c r="AY201" s="15" t="s">
        <v>130</v>
      </c>
      <c r="BE201" s="210">
        <f>IF(N201="základní",J201,0)</f>
        <v>0</v>
      </c>
      <c r="BF201" s="210">
        <f>IF(N201="snížená",J201,0)</f>
        <v>0</v>
      </c>
      <c r="BG201" s="210">
        <f>IF(N201="zákl. přenesená",J201,0)</f>
        <v>0</v>
      </c>
      <c r="BH201" s="210">
        <f>IF(N201="sníž. přenesená",J201,0)</f>
        <v>0</v>
      </c>
      <c r="BI201" s="210">
        <f>IF(N201="nulová",J201,0)</f>
        <v>0</v>
      </c>
      <c r="BJ201" s="15" t="s">
        <v>140</v>
      </c>
      <c r="BK201" s="210">
        <f>ROUND(I201*H201,2)</f>
        <v>0</v>
      </c>
      <c r="BL201" s="15" t="s">
        <v>180</v>
      </c>
      <c r="BM201" s="209" t="s">
        <v>348</v>
      </c>
    </row>
    <row r="202" s="2" customFormat="1">
      <c r="A202" s="36"/>
      <c r="B202" s="37"/>
      <c r="C202" s="38"/>
      <c r="D202" s="211" t="s">
        <v>142</v>
      </c>
      <c r="E202" s="38"/>
      <c r="F202" s="212" t="s">
        <v>347</v>
      </c>
      <c r="G202" s="38"/>
      <c r="H202" s="38"/>
      <c r="I202" s="213"/>
      <c r="J202" s="38"/>
      <c r="K202" s="38"/>
      <c r="L202" s="42"/>
      <c r="M202" s="214"/>
      <c r="N202" s="215"/>
      <c r="O202" s="83"/>
      <c r="P202" s="83"/>
      <c r="Q202" s="83"/>
      <c r="R202" s="83"/>
      <c r="S202" s="83"/>
      <c r="T202" s="84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T202" s="15" t="s">
        <v>142</v>
      </c>
      <c r="AU202" s="15" t="s">
        <v>139</v>
      </c>
    </row>
    <row r="203" s="2" customFormat="1" ht="16.5" customHeight="1">
      <c r="A203" s="36"/>
      <c r="B203" s="37"/>
      <c r="C203" s="218" t="s">
        <v>349</v>
      </c>
      <c r="D203" s="218" t="s">
        <v>177</v>
      </c>
      <c r="E203" s="219" t="s">
        <v>350</v>
      </c>
      <c r="F203" s="220" t="s">
        <v>351</v>
      </c>
      <c r="G203" s="221" t="s">
        <v>352</v>
      </c>
      <c r="H203" s="222">
        <v>1</v>
      </c>
      <c r="I203" s="223"/>
      <c r="J203" s="224">
        <f>ROUND(I203*H203,2)</f>
        <v>0</v>
      </c>
      <c r="K203" s="225"/>
      <c r="L203" s="226"/>
      <c r="M203" s="227" t="s">
        <v>19</v>
      </c>
      <c r="N203" s="228" t="s">
        <v>50</v>
      </c>
      <c r="O203" s="83"/>
      <c r="P203" s="207">
        <f>O203*H203</f>
        <v>0</v>
      </c>
      <c r="Q203" s="207">
        <v>0.00050000000000000001</v>
      </c>
      <c r="R203" s="207">
        <f>Q203*H203</f>
        <v>0.00050000000000000001</v>
      </c>
      <c r="S203" s="207">
        <v>0</v>
      </c>
      <c r="T203" s="208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9" t="s">
        <v>180</v>
      </c>
      <c r="AT203" s="209" t="s">
        <v>177</v>
      </c>
      <c r="AU203" s="209" t="s">
        <v>139</v>
      </c>
      <c r="AY203" s="15" t="s">
        <v>130</v>
      </c>
      <c r="BE203" s="210">
        <f>IF(N203="základní",J203,0)</f>
        <v>0</v>
      </c>
      <c r="BF203" s="210">
        <f>IF(N203="snížená",J203,0)</f>
        <v>0</v>
      </c>
      <c r="BG203" s="210">
        <f>IF(N203="zákl. přenesená",J203,0)</f>
        <v>0</v>
      </c>
      <c r="BH203" s="210">
        <f>IF(N203="sníž. přenesená",J203,0)</f>
        <v>0</v>
      </c>
      <c r="BI203" s="210">
        <f>IF(N203="nulová",J203,0)</f>
        <v>0</v>
      </c>
      <c r="BJ203" s="15" t="s">
        <v>140</v>
      </c>
      <c r="BK203" s="210">
        <f>ROUND(I203*H203,2)</f>
        <v>0</v>
      </c>
      <c r="BL203" s="15" t="s">
        <v>180</v>
      </c>
      <c r="BM203" s="209" t="s">
        <v>353</v>
      </c>
    </row>
    <row r="204" s="2" customFormat="1">
      <c r="A204" s="36"/>
      <c r="B204" s="37"/>
      <c r="C204" s="38"/>
      <c r="D204" s="211" t="s">
        <v>142</v>
      </c>
      <c r="E204" s="38"/>
      <c r="F204" s="212" t="s">
        <v>351</v>
      </c>
      <c r="G204" s="38"/>
      <c r="H204" s="38"/>
      <c r="I204" s="213"/>
      <c r="J204" s="38"/>
      <c r="K204" s="38"/>
      <c r="L204" s="42"/>
      <c r="M204" s="214"/>
      <c r="N204" s="215"/>
      <c r="O204" s="83"/>
      <c r="P204" s="83"/>
      <c r="Q204" s="83"/>
      <c r="R204" s="83"/>
      <c r="S204" s="83"/>
      <c r="T204" s="84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T204" s="15" t="s">
        <v>142</v>
      </c>
      <c r="AU204" s="15" t="s">
        <v>139</v>
      </c>
    </row>
    <row r="205" s="2" customFormat="1" ht="16.5" customHeight="1">
      <c r="A205" s="36"/>
      <c r="B205" s="37"/>
      <c r="C205" s="218" t="s">
        <v>354</v>
      </c>
      <c r="D205" s="218" t="s">
        <v>177</v>
      </c>
      <c r="E205" s="219" t="s">
        <v>355</v>
      </c>
      <c r="F205" s="220" t="s">
        <v>356</v>
      </c>
      <c r="G205" s="221" t="s">
        <v>352</v>
      </c>
      <c r="H205" s="222">
        <v>1</v>
      </c>
      <c r="I205" s="223"/>
      <c r="J205" s="224">
        <f>ROUND(I205*H205,2)</f>
        <v>0</v>
      </c>
      <c r="K205" s="225"/>
      <c r="L205" s="226"/>
      <c r="M205" s="227" t="s">
        <v>19</v>
      </c>
      <c r="N205" s="228" t="s">
        <v>50</v>
      </c>
      <c r="O205" s="83"/>
      <c r="P205" s="207">
        <f>O205*H205</f>
        <v>0</v>
      </c>
      <c r="Q205" s="207">
        <v>0.00010000000000000001</v>
      </c>
      <c r="R205" s="207">
        <f>Q205*H205</f>
        <v>0.00010000000000000001</v>
      </c>
      <c r="S205" s="207">
        <v>0</v>
      </c>
      <c r="T205" s="208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9" t="s">
        <v>180</v>
      </c>
      <c r="AT205" s="209" t="s">
        <v>177</v>
      </c>
      <c r="AU205" s="209" t="s">
        <v>139</v>
      </c>
      <c r="AY205" s="15" t="s">
        <v>130</v>
      </c>
      <c r="BE205" s="210">
        <f>IF(N205="základní",J205,0)</f>
        <v>0</v>
      </c>
      <c r="BF205" s="210">
        <f>IF(N205="snížená",J205,0)</f>
        <v>0</v>
      </c>
      <c r="BG205" s="210">
        <f>IF(N205="zákl. přenesená",J205,0)</f>
        <v>0</v>
      </c>
      <c r="BH205" s="210">
        <f>IF(N205="sníž. přenesená",J205,0)</f>
        <v>0</v>
      </c>
      <c r="BI205" s="210">
        <f>IF(N205="nulová",J205,0)</f>
        <v>0</v>
      </c>
      <c r="BJ205" s="15" t="s">
        <v>140</v>
      </c>
      <c r="BK205" s="210">
        <f>ROUND(I205*H205,2)</f>
        <v>0</v>
      </c>
      <c r="BL205" s="15" t="s">
        <v>180</v>
      </c>
      <c r="BM205" s="209" t="s">
        <v>357</v>
      </c>
    </row>
    <row r="206" s="2" customFormat="1">
      <c r="A206" s="36"/>
      <c r="B206" s="37"/>
      <c r="C206" s="38"/>
      <c r="D206" s="211" t="s">
        <v>142</v>
      </c>
      <c r="E206" s="38"/>
      <c r="F206" s="212" t="s">
        <v>356</v>
      </c>
      <c r="G206" s="38"/>
      <c r="H206" s="38"/>
      <c r="I206" s="213"/>
      <c r="J206" s="38"/>
      <c r="K206" s="38"/>
      <c r="L206" s="42"/>
      <c r="M206" s="214"/>
      <c r="N206" s="215"/>
      <c r="O206" s="83"/>
      <c r="P206" s="83"/>
      <c r="Q206" s="83"/>
      <c r="R206" s="83"/>
      <c r="S206" s="83"/>
      <c r="T206" s="84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T206" s="15" t="s">
        <v>142</v>
      </c>
      <c r="AU206" s="15" t="s">
        <v>139</v>
      </c>
    </row>
    <row r="207" s="2" customFormat="1" ht="16.5" customHeight="1">
      <c r="A207" s="36"/>
      <c r="B207" s="37"/>
      <c r="C207" s="218" t="s">
        <v>358</v>
      </c>
      <c r="D207" s="218" t="s">
        <v>177</v>
      </c>
      <c r="E207" s="219" t="s">
        <v>359</v>
      </c>
      <c r="F207" s="220" t="s">
        <v>360</v>
      </c>
      <c r="G207" s="221" t="s">
        <v>166</v>
      </c>
      <c r="H207" s="222">
        <v>1</v>
      </c>
      <c r="I207" s="223"/>
      <c r="J207" s="224">
        <f>ROUND(I207*H207,2)</f>
        <v>0</v>
      </c>
      <c r="K207" s="225"/>
      <c r="L207" s="226"/>
      <c r="M207" s="227" t="s">
        <v>19</v>
      </c>
      <c r="N207" s="228" t="s">
        <v>50</v>
      </c>
      <c r="O207" s="83"/>
      <c r="P207" s="207">
        <f>O207*H207</f>
        <v>0</v>
      </c>
      <c r="Q207" s="207">
        <v>0.0020999999999999999</v>
      </c>
      <c r="R207" s="207">
        <f>Q207*H207</f>
        <v>0.0020999999999999999</v>
      </c>
      <c r="S207" s="207">
        <v>0</v>
      </c>
      <c r="T207" s="208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9" t="s">
        <v>180</v>
      </c>
      <c r="AT207" s="209" t="s">
        <v>177</v>
      </c>
      <c r="AU207" s="209" t="s">
        <v>139</v>
      </c>
      <c r="AY207" s="15" t="s">
        <v>130</v>
      </c>
      <c r="BE207" s="210">
        <f>IF(N207="základní",J207,0)</f>
        <v>0</v>
      </c>
      <c r="BF207" s="210">
        <f>IF(N207="snížená",J207,0)</f>
        <v>0</v>
      </c>
      <c r="BG207" s="210">
        <f>IF(N207="zákl. přenesená",J207,0)</f>
        <v>0</v>
      </c>
      <c r="BH207" s="210">
        <f>IF(N207="sníž. přenesená",J207,0)</f>
        <v>0</v>
      </c>
      <c r="BI207" s="210">
        <f>IF(N207="nulová",J207,0)</f>
        <v>0</v>
      </c>
      <c r="BJ207" s="15" t="s">
        <v>140</v>
      </c>
      <c r="BK207" s="210">
        <f>ROUND(I207*H207,2)</f>
        <v>0</v>
      </c>
      <c r="BL207" s="15" t="s">
        <v>180</v>
      </c>
      <c r="BM207" s="209" t="s">
        <v>361</v>
      </c>
    </row>
    <row r="208" s="2" customFormat="1">
      <c r="A208" s="36"/>
      <c r="B208" s="37"/>
      <c r="C208" s="38"/>
      <c r="D208" s="211" t="s">
        <v>142</v>
      </c>
      <c r="E208" s="38"/>
      <c r="F208" s="212" t="s">
        <v>360</v>
      </c>
      <c r="G208" s="38"/>
      <c r="H208" s="38"/>
      <c r="I208" s="213"/>
      <c r="J208" s="38"/>
      <c r="K208" s="38"/>
      <c r="L208" s="42"/>
      <c r="M208" s="214"/>
      <c r="N208" s="215"/>
      <c r="O208" s="83"/>
      <c r="P208" s="83"/>
      <c r="Q208" s="83"/>
      <c r="R208" s="83"/>
      <c r="S208" s="83"/>
      <c r="T208" s="84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5" t="s">
        <v>142</v>
      </c>
      <c r="AU208" s="15" t="s">
        <v>139</v>
      </c>
    </row>
    <row r="209" s="2" customFormat="1" ht="24.15" customHeight="1">
      <c r="A209" s="36"/>
      <c r="B209" s="37"/>
      <c r="C209" s="218" t="s">
        <v>362</v>
      </c>
      <c r="D209" s="218" t="s">
        <v>177</v>
      </c>
      <c r="E209" s="219" t="s">
        <v>363</v>
      </c>
      <c r="F209" s="220" t="s">
        <v>364</v>
      </c>
      <c r="G209" s="221" t="s">
        <v>166</v>
      </c>
      <c r="H209" s="222">
        <v>1</v>
      </c>
      <c r="I209" s="223"/>
      <c r="J209" s="224">
        <f>ROUND(I209*H209,2)</f>
        <v>0</v>
      </c>
      <c r="K209" s="225"/>
      <c r="L209" s="226"/>
      <c r="M209" s="227" t="s">
        <v>19</v>
      </c>
      <c r="N209" s="228" t="s">
        <v>50</v>
      </c>
      <c r="O209" s="83"/>
      <c r="P209" s="207">
        <f>O209*H209</f>
        <v>0</v>
      </c>
      <c r="Q209" s="207">
        <v>0.0218</v>
      </c>
      <c r="R209" s="207">
        <f>Q209*H209</f>
        <v>0.0218</v>
      </c>
      <c r="S209" s="207">
        <v>0</v>
      </c>
      <c r="T209" s="208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9" t="s">
        <v>180</v>
      </c>
      <c r="AT209" s="209" t="s">
        <v>177</v>
      </c>
      <c r="AU209" s="209" t="s">
        <v>139</v>
      </c>
      <c r="AY209" s="15" t="s">
        <v>130</v>
      </c>
      <c r="BE209" s="210">
        <f>IF(N209="základní",J209,0)</f>
        <v>0</v>
      </c>
      <c r="BF209" s="210">
        <f>IF(N209="snížená",J209,0)</f>
        <v>0</v>
      </c>
      <c r="BG209" s="210">
        <f>IF(N209="zákl. přenesená",J209,0)</f>
        <v>0</v>
      </c>
      <c r="BH209" s="210">
        <f>IF(N209="sníž. přenesená",J209,0)</f>
        <v>0</v>
      </c>
      <c r="BI209" s="210">
        <f>IF(N209="nulová",J209,0)</f>
        <v>0</v>
      </c>
      <c r="BJ209" s="15" t="s">
        <v>140</v>
      </c>
      <c r="BK209" s="210">
        <f>ROUND(I209*H209,2)</f>
        <v>0</v>
      </c>
      <c r="BL209" s="15" t="s">
        <v>180</v>
      </c>
      <c r="BM209" s="209" t="s">
        <v>365</v>
      </c>
    </row>
    <row r="210" s="2" customFormat="1">
      <c r="A210" s="36"/>
      <c r="B210" s="37"/>
      <c r="C210" s="38"/>
      <c r="D210" s="211" t="s">
        <v>142</v>
      </c>
      <c r="E210" s="38"/>
      <c r="F210" s="212" t="s">
        <v>366</v>
      </c>
      <c r="G210" s="38"/>
      <c r="H210" s="38"/>
      <c r="I210" s="213"/>
      <c r="J210" s="38"/>
      <c r="K210" s="38"/>
      <c r="L210" s="42"/>
      <c r="M210" s="214"/>
      <c r="N210" s="215"/>
      <c r="O210" s="83"/>
      <c r="P210" s="83"/>
      <c r="Q210" s="83"/>
      <c r="R210" s="83"/>
      <c r="S210" s="83"/>
      <c r="T210" s="84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5" t="s">
        <v>142</v>
      </c>
      <c r="AU210" s="15" t="s">
        <v>139</v>
      </c>
    </row>
    <row r="211" s="2" customFormat="1" ht="16.5" customHeight="1">
      <c r="A211" s="36"/>
      <c r="B211" s="37"/>
      <c r="C211" s="218" t="s">
        <v>367</v>
      </c>
      <c r="D211" s="218" t="s">
        <v>177</v>
      </c>
      <c r="E211" s="219" t="s">
        <v>368</v>
      </c>
      <c r="F211" s="220" t="s">
        <v>369</v>
      </c>
      <c r="G211" s="221" t="s">
        <v>166</v>
      </c>
      <c r="H211" s="222">
        <v>1</v>
      </c>
      <c r="I211" s="223"/>
      <c r="J211" s="224">
        <f>ROUND(I211*H211,2)</f>
        <v>0</v>
      </c>
      <c r="K211" s="225"/>
      <c r="L211" s="226"/>
      <c r="M211" s="227" t="s">
        <v>19</v>
      </c>
      <c r="N211" s="228" t="s">
        <v>50</v>
      </c>
      <c r="O211" s="83"/>
      <c r="P211" s="207">
        <f>O211*H211</f>
        <v>0</v>
      </c>
      <c r="Q211" s="207">
        <v>0.00025000000000000001</v>
      </c>
      <c r="R211" s="207">
        <f>Q211*H211</f>
        <v>0.00025000000000000001</v>
      </c>
      <c r="S211" s="207">
        <v>0</v>
      </c>
      <c r="T211" s="208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9" t="s">
        <v>180</v>
      </c>
      <c r="AT211" s="209" t="s">
        <v>177</v>
      </c>
      <c r="AU211" s="209" t="s">
        <v>139</v>
      </c>
      <c r="AY211" s="15" t="s">
        <v>130</v>
      </c>
      <c r="BE211" s="210">
        <f>IF(N211="základní",J211,0)</f>
        <v>0</v>
      </c>
      <c r="BF211" s="210">
        <f>IF(N211="snížená",J211,0)</f>
        <v>0</v>
      </c>
      <c r="BG211" s="210">
        <f>IF(N211="zákl. přenesená",J211,0)</f>
        <v>0</v>
      </c>
      <c r="BH211" s="210">
        <f>IF(N211="sníž. přenesená",J211,0)</f>
        <v>0</v>
      </c>
      <c r="BI211" s="210">
        <f>IF(N211="nulová",J211,0)</f>
        <v>0</v>
      </c>
      <c r="BJ211" s="15" t="s">
        <v>140</v>
      </c>
      <c r="BK211" s="210">
        <f>ROUND(I211*H211,2)</f>
        <v>0</v>
      </c>
      <c r="BL211" s="15" t="s">
        <v>180</v>
      </c>
      <c r="BM211" s="209" t="s">
        <v>370</v>
      </c>
    </row>
    <row r="212" s="2" customFormat="1">
      <c r="A212" s="36"/>
      <c r="B212" s="37"/>
      <c r="C212" s="38"/>
      <c r="D212" s="211" t="s">
        <v>142</v>
      </c>
      <c r="E212" s="38"/>
      <c r="F212" s="212" t="s">
        <v>369</v>
      </c>
      <c r="G212" s="38"/>
      <c r="H212" s="38"/>
      <c r="I212" s="213"/>
      <c r="J212" s="38"/>
      <c r="K212" s="38"/>
      <c r="L212" s="42"/>
      <c r="M212" s="214"/>
      <c r="N212" s="215"/>
      <c r="O212" s="83"/>
      <c r="P212" s="83"/>
      <c r="Q212" s="83"/>
      <c r="R212" s="83"/>
      <c r="S212" s="83"/>
      <c r="T212" s="84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5" t="s">
        <v>142</v>
      </c>
      <c r="AU212" s="15" t="s">
        <v>139</v>
      </c>
    </row>
    <row r="213" s="2" customFormat="1" ht="16.5" customHeight="1">
      <c r="A213" s="36"/>
      <c r="B213" s="37"/>
      <c r="C213" s="218" t="s">
        <v>371</v>
      </c>
      <c r="D213" s="218" t="s">
        <v>177</v>
      </c>
      <c r="E213" s="219" t="s">
        <v>372</v>
      </c>
      <c r="F213" s="220" t="s">
        <v>373</v>
      </c>
      <c r="G213" s="221" t="s">
        <v>166</v>
      </c>
      <c r="H213" s="222">
        <v>1</v>
      </c>
      <c r="I213" s="223"/>
      <c r="J213" s="224">
        <f>ROUND(I213*H213,2)</f>
        <v>0</v>
      </c>
      <c r="K213" s="225"/>
      <c r="L213" s="226"/>
      <c r="M213" s="227" t="s">
        <v>19</v>
      </c>
      <c r="N213" s="228" t="s">
        <v>50</v>
      </c>
      <c r="O213" s="83"/>
      <c r="P213" s="207">
        <f>O213*H213</f>
        <v>0</v>
      </c>
      <c r="Q213" s="207">
        <v>0.00020000000000000001</v>
      </c>
      <c r="R213" s="207">
        <f>Q213*H213</f>
        <v>0.00020000000000000001</v>
      </c>
      <c r="S213" s="207">
        <v>0</v>
      </c>
      <c r="T213" s="208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9" t="s">
        <v>180</v>
      </c>
      <c r="AT213" s="209" t="s">
        <v>177</v>
      </c>
      <c r="AU213" s="209" t="s">
        <v>139</v>
      </c>
      <c r="AY213" s="15" t="s">
        <v>130</v>
      </c>
      <c r="BE213" s="210">
        <f>IF(N213="základní",J213,0)</f>
        <v>0</v>
      </c>
      <c r="BF213" s="210">
        <f>IF(N213="snížená",J213,0)</f>
        <v>0</v>
      </c>
      <c r="BG213" s="210">
        <f>IF(N213="zákl. přenesená",J213,0)</f>
        <v>0</v>
      </c>
      <c r="BH213" s="210">
        <f>IF(N213="sníž. přenesená",J213,0)</f>
        <v>0</v>
      </c>
      <c r="BI213" s="210">
        <f>IF(N213="nulová",J213,0)</f>
        <v>0</v>
      </c>
      <c r="BJ213" s="15" t="s">
        <v>140</v>
      </c>
      <c r="BK213" s="210">
        <f>ROUND(I213*H213,2)</f>
        <v>0</v>
      </c>
      <c r="BL213" s="15" t="s">
        <v>180</v>
      </c>
      <c r="BM213" s="209" t="s">
        <v>374</v>
      </c>
    </row>
    <row r="214" s="2" customFormat="1">
      <c r="A214" s="36"/>
      <c r="B214" s="37"/>
      <c r="C214" s="38"/>
      <c r="D214" s="211" t="s">
        <v>142</v>
      </c>
      <c r="E214" s="38"/>
      <c r="F214" s="212" t="s">
        <v>373</v>
      </c>
      <c r="G214" s="38"/>
      <c r="H214" s="38"/>
      <c r="I214" s="213"/>
      <c r="J214" s="38"/>
      <c r="K214" s="38"/>
      <c r="L214" s="42"/>
      <c r="M214" s="214"/>
      <c r="N214" s="215"/>
      <c r="O214" s="83"/>
      <c r="P214" s="83"/>
      <c r="Q214" s="83"/>
      <c r="R214" s="83"/>
      <c r="S214" s="83"/>
      <c r="T214" s="84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T214" s="15" t="s">
        <v>142</v>
      </c>
      <c r="AU214" s="15" t="s">
        <v>139</v>
      </c>
    </row>
    <row r="215" s="12" customFormat="1" ht="22.8" customHeight="1">
      <c r="A215" s="12"/>
      <c r="B215" s="181"/>
      <c r="C215" s="182"/>
      <c r="D215" s="183" t="s">
        <v>75</v>
      </c>
      <c r="E215" s="195" t="s">
        <v>375</v>
      </c>
      <c r="F215" s="195" t="s">
        <v>376</v>
      </c>
      <c r="G215" s="182"/>
      <c r="H215" s="182"/>
      <c r="I215" s="185"/>
      <c r="J215" s="196">
        <f>BK215</f>
        <v>0</v>
      </c>
      <c r="K215" s="182"/>
      <c r="L215" s="187"/>
      <c r="M215" s="188"/>
      <c r="N215" s="189"/>
      <c r="O215" s="189"/>
      <c r="P215" s="190">
        <f>SUM(P216:P221)</f>
        <v>0</v>
      </c>
      <c r="Q215" s="189"/>
      <c r="R215" s="190">
        <f>SUM(R216:R221)</f>
        <v>0.00092000000000000003</v>
      </c>
      <c r="S215" s="189"/>
      <c r="T215" s="191">
        <f>SUM(T216:T221)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192" t="s">
        <v>139</v>
      </c>
      <c r="AT215" s="193" t="s">
        <v>75</v>
      </c>
      <c r="AU215" s="193" t="s">
        <v>81</v>
      </c>
      <c r="AY215" s="192" t="s">
        <v>130</v>
      </c>
      <c r="BK215" s="194">
        <f>SUM(BK216:BK221)</f>
        <v>0</v>
      </c>
    </row>
    <row r="216" s="2" customFormat="1" ht="24.15" customHeight="1">
      <c r="A216" s="36"/>
      <c r="B216" s="37"/>
      <c r="C216" s="197" t="s">
        <v>377</v>
      </c>
      <c r="D216" s="197" t="s">
        <v>134</v>
      </c>
      <c r="E216" s="198" t="s">
        <v>378</v>
      </c>
      <c r="F216" s="199" t="s">
        <v>379</v>
      </c>
      <c r="G216" s="200" t="s">
        <v>159</v>
      </c>
      <c r="H216" s="201">
        <v>2</v>
      </c>
      <c r="I216" s="202"/>
      <c r="J216" s="203">
        <f>ROUND(I216*H216,2)</f>
        <v>0</v>
      </c>
      <c r="K216" s="204"/>
      <c r="L216" s="42"/>
      <c r="M216" s="205" t="s">
        <v>19</v>
      </c>
      <c r="N216" s="206" t="s">
        <v>50</v>
      </c>
      <c r="O216" s="83"/>
      <c r="P216" s="207">
        <f>O216*H216</f>
        <v>0</v>
      </c>
      <c r="Q216" s="207">
        <v>0.00046000000000000001</v>
      </c>
      <c r="R216" s="207">
        <f>Q216*H216</f>
        <v>0.00092000000000000003</v>
      </c>
      <c r="S216" s="207">
        <v>0</v>
      </c>
      <c r="T216" s="208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9" t="s">
        <v>160</v>
      </c>
      <c r="AT216" s="209" t="s">
        <v>134</v>
      </c>
      <c r="AU216" s="209" t="s">
        <v>139</v>
      </c>
      <c r="AY216" s="15" t="s">
        <v>130</v>
      </c>
      <c r="BE216" s="210">
        <f>IF(N216="základní",J216,0)</f>
        <v>0</v>
      </c>
      <c r="BF216" s="210">
        <f>IF(N216="snížená",J216,0)</f>
        <v>0</v>
      </c>
      <c r="BG216" s="210">
        <f>IF(N216="zákl. přenesená",J216,0)</f>
        <v>0</v>
      </c>
      <c r="BH216" s="210">
        <f>IF(N216="sníž. přenesená",J216,0)</f>
        <v>0</v>
      </c>
      <c r="BI216" s="210">
        <f>IF(N216="nulová",J216,0)</f>
        <v>0</v>
      </c>
      <c r="BJ216" s="15" t="s">
        <v>140</v>
      </c>
      <c r="BK216" s="210">
        <f>ROUND(I216*H216,2)</f>
        <v>0</v>
      </c>
      <c r="BL216" s="15" t="s">
        <v>160</v>
      </c>
      <c r="BM216" s="209" t="s">
        <v>380</v>
      </c>
    </row>
    <row r="217" s="2" customFormat="1">
      <c r="A217" s="36"/>
      <c r="B217" s="37"/>
      <c r="C217" s="38"/>
      <c r="D217" s="211" t="s">
        <v>142</v>
      </c>
      <c r="E217" s="38"/>
      <c r="F217" s="212" t="s">
        <v>381</v>
      </c>
      <c r="G217" s="38"/>
      <c r="H217" s="38"/>
      <c r="I217" s="213"/>
      <c r="J217" s="38"/>
      <c r="K217" s="38"/>
      <c r="L217" s="42"/>
      <c r="M217" s="214"/>
      <c r="N217" s="215"/>
      <c r="O217" s="83"/>
      <c r="P217" s="83"/>
      <c r="Q217" s="83"/>
      <c r="R217" s="83"/>
      <c r="S217" s="83"/>
      <c r="T217" s="84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5" t="s">
        <v>142</v>
      </c>
      <c r="AU217" s="15" t="s">
        <v>139</v>
      </c>
    </row>
    <row r="218" s="2" customFormat="1">
      <c r="A218" s="36"/>
      <c r="B218" s="37"/>
      <c r="C218" s="38"/>
      <c r="D218" s="216" t="s">
        <v>144</v>
      </c>
      <c r="E218" s="38"/>
      <c r="F218" s="217" t="s">
        <v>382</v>
      </c>
      <c r="G218" s="38"/>
      <c r="H218" s="38"/>
      <c r="I218" s="213"/>
      <c r="J218" s="38"/>
      <c r="K218" s="38"/>
      <c r="L218" s="42"/>
      <c r="M218" s="214"/>
      <c r="N218" s="215"/>
      <c r="O218" s="83"/>
      <c r="P218" s="83"/>
      <c r="Q218" s="83"/>
      <c r="R218" s="83"/>
      <c r="S218" s="83"/>
      <c r="T218" s="84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5" t="s">
        <v>144</v>
      </c>
      <c r="AU218" s="15" t="s">
        <v>139</v>
      </c>
    </row>
    <row r="219" s="2" customFormat="1" ht="16.5" customHeight="1">
      <c r="A219" s="36"/>
      <c r="B219" s="37"/>
      <c r="C219" s="197" t="s">
        <v>383</v>
      </c>
      <c r="D219" s="197" t="s">
        <v>134</v>
      </c>
      <c r="E219" s="198" t="s">
        <v>384</v>
      </c>
      <c r="F219" s="199" t="s">
        <v>385</v>
      </c>
      <c r="G219" s="200" t="s">
        <v>159</v>
      </c>
      <c r="H219" s="201">
        <v>1</v>
      </c>
      <c r="I219" s="202"/>
      <c r="J219" s="203">
        <f>ROUND(I219*H219,2)</f>
        <v>0</v>
      </c>
      <c r="K219" s="204"/>
      <c r="L219" s="42"/>
      <c r="M219" s="205" t="s">
        <v>19</v>
      </c>
      <c r="N219" s="206" t="s">
        <v>50</v>
      </c>
      <c r="O219" s="83"/>
      <c r="P219" s="207">
        <f>O219*H219</f>
        <v>0</v>
      </c>
      <c r="Q219" s="207">
        <v>0</v>
      </c>
      <c r="R219" s="207">
        <f>Q219*H219</f>
        <v>0</v>
      </c>
      <c r="S219" s="207">
        <v>0</v>
      </c>
      <c r="T219" s="208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9" t="s">
        <v>160</v>
      </c>
      <c r="AT219" s="209" t="s">
        <v>134</v>
      </c>
      <c r="AU219" s="209" t="s">
        <v>139</v>
      </c>
      <c r="AY219" s="15" t="s">
        <v>130</v>
      </c>
      <c r="BE219" s="210">
        <f>IF(N219="základní",J219,0)</f>
        <v>0</v>
      </c>
      <c r="BF219" s="210">
        <f>IF(N219="snížená",J219,0)</f>
        <v>0</v>
      </c>
      <c r="BG219" s="210">
        <f>IF(N219="zákl. přenesená",J219,0)</f>
        <v>0</v>
      </c>
      <c r="BH219" s="210">
        <f>IF(N219="sníž. přenesená",J219,0)</f>
        <v>0</v>
      </c>
      <c r="BI219" s="210">
        <f>IF(N219="nulová",J219,0)</f>
        <v>0</v>
      </c>
      <c r="BJ219" s="15" t="s">
        <v>140</v>
      </c>
      <c r="BK219" s="210">
        <f>ROUND(I219*H219,2)</f>
        <v>0</v>
      </c>
      <c r="BL219" s="15" t="s">
        <v>160</v>
      </c>
      <c r="BM219" s="209" t="s">
        <v>386</v>
      </c>
    </row>
    <row r="220" s="2" customFormat="1">
      <c r="A220" s="36"/>
      <c r="B220" s="37"/>
      <c r="C220" s="38"/>
      <c r="D220" s="211" t="s">
        <v>142</v>
      </c>
      <c r="E220" s="38"/>
      <c r="F220" s="212" t="s">
        <v>387</v>
      </c>
      <c r="G220" s="38"/>
      <c r="H220" s="38"/>
      <c r="I220" s="213"/>
      <c r="J220" s="38"/>
      <c r="K220" s="38"/>
      <c r="L220" s="42"/>
      <c r="M220" s="214"/>
      <c r="N220" s="215"/>
      <c r="O220" s="83"/>
      <c r="P220" s="83"/>
      <c r="Q220" s="83"/>
      <c r="R220" s="83"/>
      <c r="S220" s="83"/>
      <c r="T220" s="84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5" t="s">
        <v>142</v>
      </c>
      <c r="AU220" s="15" t="s">
        <v>139</v>
      </c>
    </row>
    <row r="221" s="2" customFormat="1">
      <c r="A221" s="36"/>
      <c r="B221" s="37"/>
      <c r="C221" s="38"/>
      <c r="D221" s="216" t="s">
        <v>144</v>
      </c>
      <c r="E221" s="38"/>
      <c r="F221" s="217" t="s">
        <v>388</v>
      </c>
      <c r="G221" s="38"/>
      <c r="H221" s="38"/>
      <c r="I221" s="213"/>
      <c r="J221" s="38"/>
      <c r="K221" s="38"/>
      <c r="L221" s="42"/>
      <c r="M221" s="214"/>
      <c r="N221" s="215"/>
      <c r="O221" s="83"/>
      <c r="P221" s="83"/>
      <c r="Q221" s="83"/>
      <c r="R221" s="83"/>
      <c r="S221" s="83"/>
      <c r="T221" s="84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T221" s="15" t="s">
        <v>144</v>
      </c>
      <c r="AU221" s="15" t="s">
        <v>139</v>
      </c>
    </row>
    <row r="222" s="12" customFormat="1" ht="22.8" customHeight="1">
      <c r="A222" s="12"/>
      <c r="B222" s="181"/>
      <c r="C222" s="182"/>
      <c r="D222" s="183" t="s">
        <v>75</v>
      </c>
      <c r="E222" s="195" t="s">
        <v>389</v>
      </c>
      <c r="F222" s="195" t="s">
        <v>390</v>
      </c>
      <c r="G222" s="182"/>
      <c r="H222" s="182"/>
      <c r="I222" s="185"/>
      <c r="J222" s="196">
        <f>BK222</f>
        <v>0</v>
      </c>
      <c r="K222" s="182"/>
      <c r="L222" s="187"/>
      <c r="M222" s="188"/>
      <c r="N222" s="189"/>
      <c r="O222" s="189"/>
      <c r="P222" s="190">
        <f>SUM(P223:P234)</f>
        <v>0</v>
      </c>
      <c r="Q222" s="189"/>
      <c r="R222" s="190">
        <f>SUM(R223:R234)</f>
        <v>0.01899</v>
      </c>
      <c r="S222" s="189"/>
      <c r="T222" s="191">
        <f>SUM(T223:T234)</f>
        <v>0.01057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192" t="s">
        <v>139</v>
      </c>
      <c r="AT222" s="193" t="s">
        <v>75</v>
      </c>
      <c r="AU222" s="193" t="s">
        <v>81</v>
      </c>
      <c r="AY222" s="192" t="s">
        <v>130</v>
      </c>
      <c r="BK222" s="194">
        <f>SUM(BK223:BK234)</f>
        <v>0</v>
      </c>
    </row>
    <row r="223" s="2" customFormat="1" ht="16.5" customHeight="1">
      <c r="A223" s="36"/>
      <c r="B223" s="37"/>
      <c r="C223" s="197" t="s">
        <v>391</v>
      </c>
      <c r="D223" s="197" t="s">
        <v>134</v>
      </c>
      <c r="E223" s="198" t="s">
        <v>392</v>
      </c>
      <c r="F223" s="199" t="s">
        <v>393</v>
      </c>
      <c r="G223" s="200" t="s">
        <v>217</v>
      </c>
      <c r="H223" s="201">
        <v>1</v>
      </c>
      <c r="I223" s="202"/>
      <c r="J223" s="203">
        <f>ROUND(I223*H223,2)</f>
        <v>0</v>
      </c>
      <c r="K223" s="204"/>
      <c r="L223" s="42"/>
      <c r="M223" s="205" t="s">
        <v>19</v>
      </c>
      <c r="N223" s="206" t="s">
        <v>50</v>
      </c>
      <c r="O223" s="83"/>
      <c r="P223" s="207">
        <f>O223*H223</f>
        <v>0</v>
      </c>
      <c r="Q223" s="207">
        <v>0</v>
      </c>
      <c r="R223" s="207">
        <f>Q223*H223</f>
        <v>0</v>
      </c>
      <c r="S223" s="207">
        <v>0.01057</v>
      </c>
      <c r="T223" s="208">
        <f>S223*H223</f>
        <v>0.01057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9" t="s">
        <v>160</v>
      </c>
      <c r="AT223" s="209" t="s">
        <v>134</v>
      </c>
      <c r="AU223" s="209" t="s">
        <v>139</v>
      </c>
      <c r="AY223" s="15" t="s">
        <v>130</v>
      </c>
      <c r="BE223" s="210">
        <f>IF(N223="základní",J223,0)</f>
        <v>0</v>
      </c>
      <c r="BF223" s="210">
        <f>IF(N223="snížená",J223,0)</f>
        <v>0</v>
      </c>
      <c r="BG223" s="210">
        <f>IF(N223="zákl. přenesená",J223,0)</f>
        <v>0</v>
      </c>
      <c r="BH223" s="210">
        <f>IF(N223="sníž. přenesená",J223,0)</f>
        <v>0</v>
      </c>
      <c r="BI223" s="210">
        <f>IF(N223="nulová",J223,0)</f>
        <v>0</v>
      </c>
      <c r="BJ223" s="15" t="s">
        <v>140</v>
      </c>
      <c r="BK223" s="210">
        <f>ROUND(I223*H223,2)</f>
        <v>0</v>
      </c>
      <c r="BL223" s="15" t="s">
        <v>160</v>
      </c>
      <c r="BM223" s="209" t="s">
        <v>394</v>
      </c>
    </row>
    <row r="224" s="2" customFormat="1">
      <c r="A224" s="36"/>
      <c r="B224" s="37"/>
      <c r="C224" s="38"/>
      <c r="D224" s="211" t="s">
        <v>142</v>
      </c>
      <c r="E224" s="38"/>
      <c r="F224" s="212" t="s">
        <v>395</v>
      </c>
      <c r="G224" s="38"/>
      <c r="H224" s="38"/>
      <c r="I224" s="213"/>
      <c r="J224" s="38"/>
      <c r="K224" s="38"/>
      <c r="L224" s="42"/>
      <c r="M224" s="214"/>
      <c r="N224" s="215"/>
      <c r="O224" s="83"/>
      <c r="P224" s="83"/>
      <c r="Q224" s="83"/>
      <c r="R224" s="83"/>
      <c r="S224" s="83"/>
      <c r="T224" s="84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T224" s="15" t="s">
        <v>142</v>
      </c>
      <c r="AU224" s="15" t="s">
        <v>139</v>
      </c>
    </row>
    <row r="225" s="2" customFormat="1">
      <c r="A225" s="36"/>
      <c r="B225" s="37"/>
      <c r="C225" s="38"/>
      <c r="D225" s="216" t="s">
        <v>144</v>
      </c>
      <c r="E225" s="38"/>
      <c r="F225" s="217" t="s">
        <v>396</v>
      </c>
      <c r="G225" s="38"/>
      <c r="H225" s="38"/>
      <c r="I225" s="213"/>
      <c r="J225" s="38"/>
      <c r="K225" s="38"/>
      <c r="L225" s="42"/>
      <c r="M225" s="214"/>
      <c r="N225" s="215"/>
      <c r="O225" s="83"/>
      <c r="P225" s="83"/>
      <c r="Q225" s="83"/>
      <c r="R225" s="83"/>
      <c r="S225" s="83"/>
      <c r="T225" s="84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T225" s="15" t="s">
        <v>144</v>
      </c>
      <c r="AU225" s="15" t="s">
        <v>139</v>
      </c>
    </row>
    <row r="226" s="2" customFormat="1" ht="33" customHeight="1">
      <c r="A226" s="36"/>
      <c r="B226" s="37"/>
      <c r="C226" s="197" t="s">
        <v>397</v>
      </c>
      <c r="D226" s="197" t="s">
        <v>134</v>
      </c>
      <c r="E226" s="198" t="s">
        <v>398</v>
      </c>
      <c r="F226" s="199" t="s">
        <v>399</v>
      </c>
      <c r="G226" s="200" t="s">
        <v>252</v>
      </c>
      <c r="H226" s="201">
        <v>1</v>
      </c>
      <c r="I226" s="202"/>
      <c r="J226" s="203">
        <f>ROUND(I226*H226,2)</f>
        <v>0</v>
      </c>
      <c r="K226" s="204"/>
      <c r="L226" s="42"/>
      <c r="M226" s="205" t="s">
        <v>19</v>
      </c>
      <c r="N226" s="206" t="s">
        <v>50</v>
      </c>
      <c r="O226" s="83"/>
      <c r="P226" s="207">
        <f>O226*H226</f>
        <v>0</v>
      </c>
      <c r="Q226" s="207">
        <v>0.0020999999999999999</v>
      </c>
      <c r="R226" s="207">
        <f>Q226*H226</f>
        <v>0.0020999999999999999</v>
      </c>
      <c r="S226" s="207">
        <v>0</v>
      </c>
      <c r="T226" s="208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9" t="s">
        <v>160</v>
      </c>
      <c r="AT226" s="209" t="s">
        <v>134</v>
      </c>
      <c r="AU226" s="209" t="s">
        <v>139</v>
      </c>
      <c r="AY226" s="15" t="s">
        <v>130</v>
      </c>
      <c r="BE226" s="210">
        <f>IF(N226="základní",J226,0)</f>
        <v>0</v>
      </c>
      <c r="BF226" s="210">
        <f>IF(N226="snížená",J226,0)</f>
        <v>0</v>
      </c>
      <c r="BG226" s="210">
        <f>IF(N226="zákl. přenesená",J226,0)</f>
        <v>0</v>
      </c>
      <c r="BH226" s="210">
        <f>IF(N226="sníž. přenesená",J226,0)</f>
        <v>0</v>
      </c>
      <c r="BI226" s="210">
        <f>IF(N226="nulová",J226,0)</f>
        <v>0</v>
      </c>
      <c r="BJ226" s="15" t="s">
        <v>140</v>
      </c>
      <c r="BK226" s="210">
        <f>ROUND(I226*H226,2)</f>
        <v>0</v>
      </c>
      <c r="BL226" s="15" t="s">
        <v>160</v>
      </c>
      <c r="BM226" s="209" t="s">
        <v>400</v>
      </c>
    </row>
    <row r="227" s="2" customFormat="1">
      <c r="A227" s="36"/>
      <c r="B227" s="37"/>
      <c r="C227" s="38"/>
      <c r="D227" s="211" t="s">
        <v>142</v>
      </c>
      <c r="E227" s="38"/>
      <c r="F227" s="212" t="s">
        <v>401</v>
      </c>
      <c r="G227" s="38"/>
      <c r="H227" s="38"/>
      <c r="I227" s="213"/>
      <c r="J227" s="38"/>
      <c r="K227" s="38"/>
      <c r="L227" s="42"/>
      <c r="M227" s="214"/>
      <c r="N227" s="215"/>
      <c r="O227" s="83"/>
      <c r="P227" s="83"/>
      <c r="Q227" s="83"/>
      <c r="R227" s="83"/>
      <c r="S227" s="83"/>
      <c r="T227" s="84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T227" s="15" t="s">
        <v>142</v>
      </c>
      <c r="AU227" s="15" t="s">
        <v>139</v>
      </c>
    </row>
    <row r="228" s="2" customFormat="1">
      <c r="A228" s="36"/>
      <c r="B228" s="37"/>
      <c r="C228" s="38"/>
      <c r="D228" s="216" t="s">
        <v>144</v>
      </c>
      <c r="E228" s="38"/>
      <c r="F228" s="217" t="s">
        <v>402</v>
      </c>
      <c r="G228" s="38"/>
      <c r="H228" s="38"/>
      <c r="I228" s="213"/>
      <c r="J228" s="38"/>
      <c r="K228" s="38"/>
      <c r="L228" s="42"/>
      <c r="M228" s="214"/>
      <c r="N228" s="215"/>
      <c r="O228" s="83"/>
      <c r="P228" s="83"/>
      <c r="Q228" s="83"/>
      <c r="R228" s="83"/>
      <c r="S228" s="83"/>
      <c r="T228" s="84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T228" s="15" t="s">
        <v>144</v>
      </c>
      <c r="AU228" s="15" t="s">
        <v>139</v>
      </c>
    </row>
    <row r="229" s="2" customFormat="1" ht="16.5" customHeight="1">
      <c r="A229" s="36"/>
      <c r="B229" s="37"/>
      <c r="C229" s="218" t="s">
        <v>403</v>
      </c>
      <c r="D229" s="218" t="s">
        <v>177</v>
      </c>
      <c r="E229" s="219" t="s">
        <v>404</v>
      </c>
      <c r="F229" s="220" t="s">
        <v>405</v>
      </c>
      <c r="G229" s="221" t="s">
        <v>166</v>
      </c>
      <c r="H229" s="222">
        <v>1</v>
      </c>
      <c r="I229" s="223"/>
      <c r="J229" s="224">
        <f>ROUND(I229*H229,2)</f>
        <v>0</v>
      </c>
      <c r="K229" s="225"/>
      <c r="L229" s="226"/>
      <c r="M229" s="227" t="s">
        <v>19</v>
      </c>
      <c r="N229" s="228" t="s">
        <v>50</v>
      </c>
      <c r="O229" s="83"/>
      <c r="P229" s="207">
        <f>O229*H229</f>
        <v>0</v>
      </c>
      <c r="Q229" s="207">
        <v>0.016299999999999999</v>
      </c>
      <c r="R229" s="207">
        <f>Q229*H229</f>
        <v>0.016299999999999999</v>
      </c>
      <c r="S229" s="207">
        <v>0</v>
      </c>
      <c r="T229" s="208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9" t="s">
        <v>180</v>
      </c>
      <c r="AT229" s="209" t="s">
        <v>177</v>
      </c>
      <c r="AU229" s="209" t="s">
        <v>139</v>
      </c>
      <c r="AY229" s="15" t="s">
        <v>130</v>
      </c>
      <c r="BE229" s="210">
        <f>IF(N229="základní",J229,0)</f>
        <v>0</v>
      </c>
      <c r="BF229" s="210">
        <f>IF(N229="snížená",J229,0)</f>
        <v>0</v>
      </c>
      <c r="BG229" s="210">
        <f>IF(N229="zákl. přenesená",J229,0)</f>
        <v>0</v>
      </c>
      <c r="BH229" s="210">
        <f>IF(N229="sníž. přenesená",J229,0)</f>
        <v>0</v>
      </c>
      <c r="BI229" s="210">
        <f>IF(N229="nulová",J229,0)</f>
        <v>0</v>
      </c>
      <c r="BJ229" s="15" t="s">
        <v>140</v>
      </c>
      <c r="BK229" s="210">
        <f>ROUND(I229*H229,2)</f>
        <v>0</v>
      </c>
      <c r="BL229" s="15" t="s">
        <v>180</v>
      </c>
      <c r="BM229" s="209" t="s">
        <v>406</v>
      </c>
    </row>
    <row r="230" s="2" customFormat="1">
      <c r="A230" s="36"/>
      <c r="B230" s="37"/>
      <c r="C230" s="38"/>
      <c r="D230" s="211" t="s">
        <v>142</v>
      </c>
      <c r="E230" s="38"/>
      <c r="F230" s="212" t="s">
        <v>405</v>
      </c>
      <c r="G230" s="38"/>
      <c r="H230" s="38"/>
      <c r="I230" s="213"/>
      <c r="J230" s="38"/>
      <c r="K230" s="38"/>
      <c r="L230" s="42"/>
      <c r="M230" s="214"/>
      <c r="N230" s="215"/>
      <c r="O230" s="83"/>
      <c r="P230" s="83"/>
      <c r="Q230" s="83"/>
      <c r="R230" s="83"/>
      <c r="S230" s="83"/>
      <c r="T230" s="84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5" t="s">
        <v>142</v>
      </c>
      <c r="AU230" s="15" t="s">
        <v>139</v>
      </c>
    </row>
    <row r="231" s="2" customFormat="1" ht="24.15" customHeight="1">
      <c r="A231" s="36"/>
      <c r="B231" s="37"/>
      <c r="C231" s="218" t="s">
        <v>407</v>
      </c>
      <c r="D231" s="218" t="s">
        <v>177</v>
      </c>
      <c r="E231" s="219" t="s">
        <v>408</v>
      </c>
      <c r="F231" s="220" t="s">
        <v>409</v>
      </c>
      <c r="G231" s="221" t="s">
        <v>166</v>
      </c>
      <c r="H231" s="222">
        <v>1</v>
      </c>
      <c r="I231" s="223"/>
      <c r="J231" s="224">
        <f>ROUND(I231*H231,2)</f>
        <v>0</v>
      </c>
      <c r="K231" s="225"/>
      <c r="L231" s="226"/>
      <c r="M231" s="227" t="s">
        <v>19</v>
      </c>
      <c r="N231" s="228" t="s">
        <v>50</v>
      </c>
      <c r="O231" s="83"/>
      <c r="P231" s="207">
        <f>O231*H231</f>
        <v>0</v>
      </c>
      <c r="Q231" s="207">
        <v>0.00013999999999999999</v>
      </c>
      <c r="R231" s="207">
        <f>Q231*H231</f>
        <v>0.00013999999999999999</v>
      </c>
      <c r="S231" s="207">
        <v>0</v>
      </c>
      <c r="T231" s="208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9" t="s">
        <v>180</v>
      </c>
      <c r="AT231" s="209" t="s">
        <v>177</v>
      </c>
      <c r="AU231" s="209" t="s">
        <v>139</v>
      </c>
      <c r="AY231" s="15" t="s">
        <v>130</v>
      </c>
      <c r="BE231" s="210">
        <f>IF(N231="základní",J231,0)</f>
        <v>0</v>
      </c>
      <c r="BF231" s="210">
        <f>IF(N231="snížená",J231,0)</f>
        <v>0</v>
      </c>
      <c r="BG231" s="210">
        <f>IF(N231="zákl. přenesená",J231,0)</f>
        <v>0</v>
      </c>
      <c r="BH231" s="210">
        <f>IF(N231="sníž. přenesená",J231,0)</f>
        <v>0</v>
      </c>
      <c r="BI231" s="210">
        <f>IF(N231="nulová",J231,0)</f>
        <v>0</v>
      </c>
      <c r="BJ231" s="15" t="s">
        <v>140</v>
      </c>
      <c r="BK231" s="210">
        <f>ROUND(I231*H231,2)</f>
        <v>0</v>
      </c>
      <c r="BL231" s="15" t="s">
        <v>180</v>
      </c>
      <c r="BM231" s="209" t="s">
        <v>410</v>
      </c>
    </row>
    <row r="232" s="2" customFormat="1">
      <c r="A232" s="36"/>
      <c r="B232" s="37"/>
      <c r="C232" s="38"/>
      <c r="D232" s="211" t="s">
        <v>142</v>
      </c>
      <c r="E232" s="38"/>
      <c r="F232" s="212" t="s">
        <v>409</v>
      </c>
      <c r="G232" s="38"/>
      <c r="H232" s="38"/>
      <c r="I232" s="213"/>
      <c r="J232" s="38"/>
      <c r="K232" s="38"/>
      <c r="L232" s="42"/>
      <c r="M232" s="214"/>
      <c r="N232" s="215"/>
      <c r="O232" s="83"/>
      <c r="P232" s="83"/>
      <c r="Q232" s="83"/>
      <c r="R232" s="83"/>
      <c r="S232" s="83"/>
      <c r="T232" s="84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5" t="s">
        <v>142</v>
      </c>
      <c r="AU232" s="15" t="s">
        <v>139</v>
      </c>
    </row>
    <row r="233" s="2" customFormat="1" ht="24.15" customHeight="1">
      <c r="A233" s="36"/>
      <c r="B233" s="37"/>
      <c r="C233" s="218" t="s">
        <v>411</v>
      </c>
      <c r="D233" s="218" t="s">
        <v>177</v>
      </c>
      <c r="E233" s="219" t="s">
        <v>412</v>
      </c>
      <c r="F233" s="220" t="s">
        <v>413</v>
      </c>
      <c r="G233" s="221" t="s">
        <v>414</v>
      </c>
      <c r="H233" s="222">
        <v>1</v>
      </c>
      <c r="I233" s="223"/>
      <c r="J233" s="224">
        <f>ROUND(I233*H233,2)</f>
        <v>0</v>
      </c>
      <c r="K233" s="225"/>
      <c r="L233" s="226"/>
      <c r="M233" s="227" t="s">
        <v>19</v>
      </c>
      <c r="N233" s="228" t="s">
        <v>50</v>
      </c>
      <c r="O233" s="83"/>
      <c r="P233" s="207">
        <f>O233*H233</f>
        <v>0</v>
      </c>
      <c r="Q233" s="207">
        <v>0.00044999999999999999</v>
      </c>
      <c r="R233" s="207">
        <f>Q233*H233</f>
        <v>0.00044999999999999999</v>
      </c>
      <c r="S233" s="207">
        <v>0</v>
      </c>
      <c r="T233" s="208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9" t="s">
        <v>180</v>
      </c>
      <c r="AT233" s="209" t="s">
        <v>177</v>
      </c>
      <c r="AU233" s="209" t="s">
        <v>139</v>
      </c>
      <c r="AY233" s="15" t="s">
        <v>130</v>
      </c>
      <c r="BE233" s="210">
        <f>IF(N233="základní",J233,0)</f>
        <v>0</v>
      </c>
      <c r="BF233" s="210">
        <f>IF(N233="snížená",J233,0)</f>
        <v>0</v>
      </c>
      <c r="BG233" s="210">
        <f>IF(N233="zákl. přenesená",J233,0)</f>
        <v>0</v>
      </c>
      <c r="BH233" s="210">
        <f>IF(N233="sníž. přenesená",J233,0)</f>
        <v>0</v>
      </c>
      <c r="BI233" s="210">
        <f>IF(N233="nulová",J233,0)</f>
        <v>0</v>
      </c>
      <c r="BJ233" s="15" t="s">
        <v>140</v>
      </c>
      <c r="BK233" s="210">
        <f>ROUND(I233*H233,2)</f>
        <v>0</v>
      </c>
      <c r="BL233" s="15" t="s">
        <v>180</v>
      </c>
      <c r="BM233" s="209" t="s">
        <v>415</v>
      </c>
    </row>
    <row r="234" s="2" customFormat="1">
      <c r="A234" s="36"/>
      <c r="B234" s="37"/>
      <c r="C234" s="38"/>
      <c r="D234" s="211" t="s">
        <v>142</v>
      </c>
      <c r="E234" s="38"/>
      <c r="F234" s="212" t="s">
        <v>416</v>
      </c>
      <c r="G234" s="38"/>
      <c r="H234" s="38"/>
      <c r="I234" s="213"/>
      <c r="J234" s="38"/>
      <c r="K234" s="38"/>
      <c r="L234" s="42"/>
      <c r="M234" s="214"/>
      <c r="N234" s="215"/>
      <c r="O234" s="83"/>
      <c r="P234" s="83"/>
      <c r="Q234" s="83"/>
      <c r="R234" s="83"/>
      <c r="S234" s="83"/>
      <c r="T234" s="84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5" t="s">
        <v>142</v>
      </c>
      <c r="AU234" s="15" t="s">
        <v>139</v>
      </c>
    </row>
    <row r="235" s="12" customFormat="1" ht="22.8" customHeight="1">
      <c r="A235" s="12"/>
      <c r="B235" s="181"/>
      <c r="C235" s="182"/>
      <c r="D235" s="183" t="s">
        <v>75</v>
      </c>
      <c r="E235" s="195" t="s">
        <v>417</v>
      </c>
      <c r="F235" s="195" t="s">
        <v>418</v>
      </c>
      <c r="G235" s="182"/>
      <c r="H235" s="182"/>
      <c r="I235" s="185"/>
      <c r="J235" s="196">
        <f>BK235</f>
        <v>0</v>
      </c>
      <c r="K235" s="182"/>
      <c r="L235" s="187"/>
      <c r="M235" s="188"/>
      <c r="N235" s="189"/>
      <c r="O235" s="189"/>
      <c r="P235" s="190">
        <f>SUM(P236:P288)</f>
        <v>0</v>
      </c>
      <c r="Q235" s="189"/>
      <c r="R235" s="190">
        <f>SUM(R236:R288)</f>
        <v>42.435169999999999</v>
      </c>
      <c r="S235" s="189"/>
      <c r="T235" s="191">
        <f>SUM(T236:T288)</f>
        <v>9.6000000000000002E-05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192" t="s">
        <v>139</v>
      </c>
      <c r="AT235" s="193" t="s">
        <v>75</v>
      </c>
      <c r="AU235" s="193" t="s">
        <v>81</v>
      </c>
      <c r="AY235" s="192" t="s">
        <v>130</v>
      </c>
      <c r="BK235" s="194">
        <f>SUM(BK236:BK288)</f>
        <v>0</v>
      </c>
    </row>
    <row r="236" s="2" customFormat="1" ht="24.15" customHeight="1">
      <c r="A236" s="36"/>
      <c r="B236" s="37"/>
      <c r="C236" s="197" t="s">
        <v>419</v>
      </c>
      <c r="D236" s="197" t="s">
        <v>134</v>
      </c>
      <c r="E236" s="198" t="s">
        <v>420</v>
      </c>
      <c r="F236" s="199" t="s">
        <v>421</v>
      </c>
      <c r="G236" s="200" t="s">
        <v>159</v>
      </c>
      <c r="H236" s="201">
        <v>93.076999999999998</v>
      </c>
      <c r="I236" s="202"/>
      <c r="J236" s="203">
        <f>ROUND(I236*H236,2)</f>
        <v>0</v>
      </c>
      <c r="K236" s="204"/>
      <c r="L236" s="42"/>
      <c r="M236" s="205" t="s">
        <v>19</v>
      </c>
      <c r="N236" s="206" t="s">
        <v>50</v>
      </c>
      <c r="O236" s="83"/>
      <c r="P236" s="207">
        <f>O236*H236</f>
        <v>0</v>
      </c>
      <c r="Q236" s="207">
        <v>0</v>
      </c>
      <c r="R236" s="207">
        <f>Q236*H236</f>
        <v>0</v>
      </c>
      <c r="S236" s="207">
        <v>0</v>
      </c>
      <c r="T236" s="208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9" t="s">
        <v>160</v>
      </c>
      <c r="AT236" s="209" t="s">
        <v>134</v>
      </c>
      <c r="AU236" s="209" t="s">
        <v>139</v>
      </c>
      <c r="AY236" s="15" t="s">
        <v>130</v>
      </c>
      <c r="BE236" s="210">
        <f>IF(N236="základní",J236,0)</f>
        <v>0</v>
      </c>
      <c r="BF236" s="210">
        <f>IF(N236="snížená",J236,0)</f>
        <v>0</v>
      </c>
      <c r="BG236" s="210">
        <f>IF(N236="zákl. přenesená",J236,0)</f>
        <v>0</v>
      </c>
      <c r="BH236" s="210">
        <f>IF(N236="sníž. přenesená",J236,0)</f>
        <v>0</v>
      </c>
      <c r="BI236" s="210">
        <f>IF(N236="nulová",J236,0)</f>
        <v>0</v>
      </c>
      <c r="BJ236" s="15" t="s">
        <v>140</v>
      </c>
      <c r="BK236" s="210">
        <f>ROUND(I236*H236,2)</f>
        <v>0</v>
      </c>
      <c r="BL236" s="15" t="s">
        <v>160</v>
      </c>
      <c r="BM236" s="209" t="s">
        <v>422</v>
      </c>
    </row>
    <row r="237" s="2" customFormat="1">
      <c r="A237" s="36"/>
      <c r="B237" s="37"/>
      <c r="C237" s="38"/>
      <c r="D237" s="211" t="s">
        <v>142</v>
      </c>
      <c r="E237" s="38"/>
      <c r="F237" s="212" t="s">
        <v>423</v>
      </c>
      <c r="G237" s="38"/>
      <c r="H237" s="38"/>
      <c r="I237" s="213"/>
      <c r="J237" s="38"/>
      <c r="K237" s="38"/>
      <c r="L237" s="42"/>
      <c r="M237" s="214"/>
      <c r="N237" s="215"/>
      <c r="O237" s="83"/>
      <c r="P237" s="83"/>
      <c r="Q237" s="83"/>
      <c r="R237" s="83"/>
      <c r="S237" s="83"/>
      <c r="T237" s="84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5" t="s">
        <v>142</v>
      </c>
      <c r="AU237" s="15" t="s">
        <v>139</v>
      </c>
    </row>
    <row r="238" s="2" customFormat="1">
      <c r="A238" s="36"/>
      <c r="B238" s="37"/>
      <c r="C238" s="38"/>
      <c r="D238" s="216" t="s">
        <v>144</v>
      </c>
      <c r="E238" s="38"/>
      <c r="F238" s="217" t="s">
        <v>424</v>
      </c>
      <c r="G238" s="38"/>
      <c r="H238" s="38"/>
      <c r="I238" s="213"/>
      <c r="J238" s="38"/>
      <c r="K238" s="38"/>
      <c r="L238" s="42"/>
      <c r="M238" s="214"/>
      <c r="N238" s="215"/>
      <c r="O238" s="83"/>
      <c r="P238" s="83"/>
      <c r="Q238" s="83"/>
      <c r="R238" s="83"/>
      <c r="S238" s="83"/>
      <c r="T238" s="84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144</v>
      </c>
      <c r="AU238" s="15" t="s">
        <v>139</v>
      </c>
    </row>
    <row r="239" s="2" customFormat="1" ht="16.5" customHeight="1">
      <c r="A239" s="36"/>
      <c r="B239" s="37"/>
      <c r="C239" s="218" t="s">
        <v>425</v>
      </c>
      <c r="D239" s="218" t="s">
        <v>177</v>
      </c>
      <c r="E239" s="219" t="s">
        <v>426</v>
      </c>
      <c r="F239" s="220" t="s">
        <v>427</v>
      </c>
      <c r="G239" s="221" t="s">
        <v>159</v>
      </c>
      <c r="H239" s="222">
        <v>110</v>
      </c>
      <c r="I239" s="223"/>
      <c r="J239" s="224">
        <f>ROUND(I239*H239,2)</f>
        <v>0</v>
      </c>
      <c r="K239" s="225"/>
      <c r="L239" s="226"/>
      <c r="M239" s="227" t="s">
        <v>19</v>
      </c>
      <c r="N239" s="228" t="s">
        <v>50</v>
      </c>
      <c r="O239" s="83"/>
      <c r="P239" s="207">
        <f>O239*H239</f>
        <v>0</v>
      </c>
      <c r="Q239" s="207">
        <v>0.12</v>
      </c>
      <c r="R239" s="207">
        <f>Q239*H239</f>
        <v>13.199999999999999</v>
      </c>
      <c r="S239" s="207">
        <v>0</v>
      </c>
      <c r="T239" s="208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9" t="s">
        <v>197</v>
      </c>
      <c r="AT239" s="209" t="s">
        <v>177</v>
      </c>
      <c r="AU239" s="209" t="s">
        <v>139</v>
      </c>
      <c r="AY239" s="15" t="s">
        <v>130</v>
      </c>
      <c r="BE239" s="210">
        <f>IF(N239="základní",J239,0)</f>
        <v>0</v>
      </c>
      <c r="BF239" s="210">
        <f>IF(N239="snížená",J239,0)</f>
        <v>0</v>
      </c>
      <c r="BG239" s="210">
        <f>IF(N239="zákl. přenesená",J239,0)</f>
        <v>0</v>
      </c>
      <c r="BH239" s="210">
        <f>IF(N239="sníž. přenesená",J239,0)</f>
        <v>0</v>
      </c>
      <c r="BI239" s="210">
        <f>IF(N239="nulová",J239,0)</f>
        <v>0</v>
      </c>
      <c r="BJ239" s="15" t="s">
        <v>140</v>
      </c>
      <c r="BK239" s="210">
        <f>ROUND(I239*H239,2)</f>
        <v>0</v>
      </c>
      <c r="BL239" s="15" t="s">
        <v>160</v>
      </c>
      <c r="BM239" s="209" t="s">
        <v>428</v>
      </c>
    </row>
    <row r="240" s="2" customFormat="1">
      <c r="A240" s="36"/>
      <c r="B240" s="37"/>
      <c r="C240" s="38"/>
      <c r="D240" s="211" t="s">
        <v>142</v>
      </c>
      <c r="E240" s="38"/>
      <c r="F240" s="212" t="s">
        <v>427</v>
      </c>
      <c r="G240" s="38"/>
      <c r="H240" s="38"/>
      <c r="I240" s="213"/>
      <c r="J240" s="38"/>
      <c r="K240" s="38"/>
      <c r="L240" s="42"/>
      <c r="M240" s="214"/>
      <c r="N240" s="215"/>
      <c r="O240" s="83"/>
      <c r="P240" s="83"/>
      <c r="Q240" s="83"/>
      <c r="R240" s="83"/>
      <c r="S240" s="83"/>
      <c r="T240" s="84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5" t="s">
        <v>142</v>
      </c>
      <c r="AU240" s="15" t="s">
        <v>139</v>
      </c>
    </row>
    <row r="241" s="13" customFormat="1">
      <c r="A241" s="13"/>
      <c r="B241" s="229"/>
      <c r="C241" s="230"/>
      <c r="D241" s="211" t="s">
        <v>429</v>
      </c>
      <c r="E241" s="230"/>
      <c r="F241" s="231" t="s">
        <v>430</v>
      </c>
      <c r="G241" s="230"/>
      <c r="H241" s="232">
        <v>110</v>
      </c>
      <c r="I241" s="233"/>
      <c r="J241" s="230"/>
      <c r="K241" s="230"/>
      <c r="L241" s="234"/>
      <c r="M241" s="235"/>
      <c r="N241" s="236"/>
      <c r="O241" s="236"/>
      <c r="P241" s="236"/>
      <c r="Q241" s="236"/>
      <c r="R241" s="236"/>
      <c r="S241" s="236"/>
      <c r="T241" s="237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38" t="s">
        <v>429</v>
      </c>
      <c r="AU241" s="238" t="s">
        <v>139</v>
      </c>
      <c r="AV241" s="13" t="s">
        <v>139</v>
      </c>
      <c r="AW241" s="13" t="s">
        <v>4</v>
      </c>
      <c r="AX241" s="13" t="s">
        <v>81</v>
      </c>
      <c r="AY241" s="238" t="s">
        <v>130</v>
      </c>
    </row>
    <row r="242" s="2" customFormat="1" ht="33" customHeight="1">
      <c r="A242" s="36"/>
      <c r="B242" s="37"/>
      <c r="C242" s="197" t="s">
        <v>431</v>
      </c>
      <c r="D242" s="197" t="s">
        <v>134</v>
      </c>
      <c r="E242" s="198" t="s">
        <v>432</v>
      </c>
      <c r="F242" s="199" t="s">
        <v>433</v>
      </c>
      <c r="G242" s="200" t="s">
        <v>159</v>
      </c>
      <c r="H242" s="201">
        <v>155</v>
      </c>
      <c r="I242" s="202"/>
      <c r="J242" s="203">
        <f>ROUND(I242*H242,2)</f>
        <v>0</v>
      </c>
      <c r="K242" s="204"/>
      <c r="L242" s="42"/>
      <c r="M242" s="205" t="s">
        <v>19</v>
      </c>
      <c r="N242" s="206" t="s">
        <v>50</v>
      </c>
      <c r="O242" s="83"/>
      <c r="P242" s="207">
        <f>O242*H242</f>
        <v>0</v>
      </c>
      <c r="Q242" s="207">
        <v>0</v>
      </c>
      <c r="R242" s="207">
        <f>Q242*H242</f>
        <v>0</v>
      </c>
      <c r="S242" s="207">
        <v>0</v>
      </c>
      <c r="T242" s="208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9" t="s">
        <v>160</v>
      </c>
      <c r="AT242" s="209" t="s">
        <v>134</v>
      </c>
      <c r="AU242" s="209" t="s">
        <v>139</v>
      </c>
      <c r="AY242" s="15" t="s">
        <v>130</v>
      </c>
      <c r="BE242" s="210">
        <f>IF(N242="základní",J242,0)</f>
        <v>0</v>
      </c>
      <c r="BF242" s="210">
        <f>IF(N242="snížená",J242,0)</f>
        <v>0</v>
      </c>
      <c r="BG242" s="210">
        <f>IF(N242="zákl. přenesená",J242,0)</f>
        <v>0</v>
      </c>
      <c r="BH242" s="210">
        <f>IF(N242="sníž. přenesená",J242,0)</f>
        <v>0</v>
      </c>
      <c r="BI242" s="210">
        <f>IF(N242="nulová",J242,0)</f>
        <v>0</v>
      </c>
      <c r="BJ242" s="15" t="s">
        <v>140</v>
      </c>
      <c r="BK242" s="210">
        <f>ROUND(I242*H242,2)</f>
        <v>0</v>
      </c>
      <c r="BL242" s="15" t="s">
        <v>160</v>
      </c>
      <c r="BM242" s="209" t="s">
        <v>434</v>
      </c>
    </row>
    <row r="243" s="2" customFormat="1">
      <c r="A243" s="36"/>
      <c r="B243" s="37"/>
      <c r="C243" s="38"/>
      <c r="D243" s="211" t="s">
        <v>142</v>
      </c>
      <c r="E243" s="38"/>
      <c r="F243" s="212" t="s">
        <v>435</v>
      </c>
      <c r="G243" s="38"/>
      <c r="H243" s="38"/>
      <c r="I243" s="213"/>
      <c r="J243" s="38"/>
      <c r="K243" s="38"/>
      <c r="L243" s="42"/>
      <c r="M243" s="214"/>
      <c r="N243" s="215"/>
      <c r="O243" s="83"/>
      <c r="P243" s="83"/>
      <c r="Q243" s="83"/>
      <c r="R243" s="83"/>
      <c r="S243" s="83"/>
      <c r="T243" s="84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5" t="s">
        <v>142</v>
      </c>
      <c r="AU243" s="15" t="s">
        <v>139</v>
      </c>
    </row>
    <row r="244" s="2" customFormat="1">
      <c r="A244" s="36"/>
      <c r="B244" s="37"/>
      <c r="C244" s="38"/>
      <c r="D244" s="216" t="s">
        <v>144</v>
      </c>
      <c r="E244" s="38"/>
      <c r="F244" s="217" t="s">
        <v>436</v>
      </c>
      <c r="G244" s="38"/>
      <c r="H244" s="38"/>
      <c r="I244" s="213"/>
      <c r="J244" s="38"/>
      <c r="K244" s="38"/>
      <c r="L244" s="42"/>
      <c r="M244" s="214"/>
      <c r="N244" s="215"/>
      <c r="O244" s="83"/>
      <c r="P244" s="83"/>
      <c r="Q244" s="83"/>
      <c r="R244" s="83"/>
      <c r="S244" s="83"/>
      <c r="T244" s="84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144</v>
      </c>
      <c r="AU244" s="15" t="s">
        <v>139</v>
      </c>
    </row>
    <row r="245" s="2" customFormat="1" ht="16.5" customHeight="1">
      <c r="A245" s="36"/>
      <c r="B245" s="37"/>
      <c r="C245" s="218" t="s">
        <v>437</v>
      </c>
      <c r="D245" s="218" t="s">
        <v>177</v>
      </c>
      <c r="E245" s="219" t="s">
        <v>438</v>
      </c>
      <c r="F245" s="220" t="s">
        <v>439</v>
      </c>
      <c r="G245" s="221" t="s">
        <v>159</v>
      </c>
      <c r="H245" s="222">
        <v>155</v>
      </c>
      <c r="I245" s="223"/>
      <c r="J245" s="224">
        <f>ROUND(I245*H245,2)</f>
        <v>0</v>
      </c>
      <c r="K245" s="225"/>
      <c r="L245" s="226"/>
      <c r="M245" s="227" t="s">
        <v>19</v>
      </c>
      <c r="N245" s="228" t="s">
        <v>50</v>
      </c>
      <c r="O245" s="83"/>
      <c r="P245" s="207">
        <f>O245*H245</f>
        <v>0</v>
      </c>
      <c r="Q245" s="207">
        <v>0.17000000000000001</v>
      </c>
      <c r="R245" s="207">
        <f>Q245*H245</f>
        <v>26.350000000000001</v>
      </c>
      <c r="S245" s="207">
        <v>0</v>
      </c>
      <c r="T245" s="208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209" t="s">
        <v>197</v>
      </c>
      <c r="AT245" s="209" t="s">
        <v>177</v>
      </c>
      <c r="AU245" s="209" t="s">
        <v>139</v>
      </c>
      <c r="AY245" s="15" t="s">
        <v>130</v>
      </c>
      <c r="BE245" s="210">
        <f>IF(N245="základní",J245,0)</f>
        <v>0</v>
      </c>
      <c r="BF245" s="210">
        <f>IF(N245="snížená",J245,0)</f>
        <v>0</v>
      </c>
      <c r="BG245" s="210">
        <f>IF(N245="zákl. přenesená",J245,0)</f>
        <v>0</v>
      </c>
      <c r="BH245" s="210">
        <f>IF(N245="sníž. přenesená",J245,0)</f>
        <v>0</v>
      </c>
      <c r="BI245" s="210">
        <f>IF(N245="nulová",J245,0)</f>
        <v>0</v>
      </c>
      <c r="BJ245" s="15" t="s">
        <v>140</v>
      </c>
      <c r="BK245" s="210">
        <f>ROUND(I245*H245,2)</f>
        <v>0</v>
      </c>
      <c r="BL245" s="15" t="s">
        <v>160</v>
      </c>
      <c r="BM245" s="209" t="s">
        <v>440</v>
      </c>
    </row>
    <row r="246" s="2" customFormat="1">
      <c r="A246" s="36"/>
      <c r="B246" s="37"/>
      <c r="C246" s="38"/>
      <c r="D246" s="211" t="s">
        <v>142</v>
      </c>
      <c r="E246" s="38"/>
      <c r="F246" s="212" t="s">
        <v>439</v>
      </c>
      <c r="G246" s="38"/>
      <c r="H246" s="38"/>
      <c r="I246" s="213"/>
      <c r="J246" s="38"/>
      <c r="K246" s="38"/>
      <c r="L246" s="42"/>
      <c r="M246" s="214"/>
      <c r="N246" s="215"/>
      <c r="O246" s="83"/>
      <c r="P246" s="83"/>
      <c r="Q246" s="83"/>
      <c r="R246" s="83"/>
      <c r="S246" s="83"/>
      <c r="T246" s="84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5" t="s">
        <v>142</v>
      </c>
      <c r="AU246" s="15" t="s">
        <v>139</v>
      </c>
    </row>
    <row r="247" s="13" customFormat="1">
      <c r="A247" s="13"/>
      <c r="B247" s="229"/>
      <c r="C247" s="230"/>
      <c r="D247" s="211" t="s">
        <v>429</v>
      </c>
      <c r="E247" s="230"/>
      <c r="F247" s="231" t="s">
        <v>441</v>
      </c>
      <c r="G247" s="230"/>
      <c r="H247" s="232">
        <v>155</v>
      </c>
      <c r="I247" s="233"/>
      <c r="J247" s="230"/>
      <c r="K247" s="230"/>
      <c r="L247" s="234"/>
      <c r="M247" s="235"/>
      <c r="N247" s="236"/>
      <c r="O247" s="236"/>
      <c r="P247" s="236"/>
      <c r="Q247" s="236"/>
      <c r="R247" s="236"/>
      <c r="S247" s="236"/>
      <c r="T247" s="237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8" t="s">
        <v>429</v>
      </c>
      <c r="AU247" s="238" t="s">
        <v>139</v>
      </c>
      <c r="AV247" s="13" t="s">
        <v>139</v>
      </c>
      <c r="AW247" s="13" t="s">
        <v>4</v>
      </c>
      <c r="AX247" s="13" t="s">
        <v>81</v>
      </c>
      <c r="AY247" s="238" t="s">
        <v>130</v>
      </c>
    </row>
    <row r="248" s="2" customFormat="1" ht="33" customHeight="1">
      <c r="A248" s="36"/>
      <c r="B248" s="37"/>
      <c r="C248" s="197" t="s">
        <v>442</v>
      </c>
      <c r="D248" s="197" t="s">
        <v>134</v>
      </c>
      <c r="E248" s="198" t="s">
        <v>443</v>
      </c>
      <c r="F248" s="199" t="s">
        <v>444</v>
      </c>
      <c r="G248" s="200" t="s">
        <v>159</v>
      </c>
      <c r="H248" s="201">
        <v>10</v>
      </c>
      <c r="I248" s="202"/>
      <c r="J248" s="203">
        <f>ROUND(I248*H248,2)</f>
        <v>0</v>
      </c>
      <c r="K248" s="204"/>
      <c r="L248" s="42"/>
      <c r="M248" s="205" t="s">
        <v>19</v>
      </c>
      <c r="N248" s="206" t="s">
        <v>50</v>
      </c>
      <c r="O248" s="83"/>
      <c r="P248" s="207">
        <f>O248*H248</f>
        <v>0</v>
      </c>
      <c r="Q248" s="207">
        <v>0</v>
      </c>
      <c r="R248" s="207">
        <f>Q248*H248</f>
        <v>0</v>
      </c>
      <c r="S248" s="207">
        <v>0</v>
      </c>
      <c r="T248" s="208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9" t="s">
        <v>160</v>
      </c>
      <c r="AT248" s="209" t="s">
        <v>134</v>
      </c>
      <c r="AU248" s="209" t="s">
        <v>139</v>
      </c>
      <c r="AY248" s="15" t="s">
        <v>130</v>
      </c>
      <c r="BE248" s="210">
        <f>IF(N248="základní",J248,0)</f>
        <v>0</v>
      </c>
      <c r="BF248" s="210">
        <f>IF(N248="snížená",J248,0)</f>
        <v>0</v>
      </c>
      <c r="BG248" s="210">
        <f>IF(N248="zákl. přenesená",J248,0)</f>
        <v>0</v>
      </c>
      <c r="BH248" s="210">
        <f>IF(N248="sníž. přenesená",J248,0)</f>
        <v>0</v>
      </c>
      <c r="BI248" s="210">
        <f>IF(N248="nulová",J248,0)</f>
        <v>0</v>
      </c>
      <c r="BJ248" s="15" t="s">
        <v>140</v>
      </c>
      <c r="BK248" s="210">
        <f>ROUND(I248*H248,2)</f>
        <v>0</v>
      </c>
      <c r="BL248" s="15" t="s">
        <v>160</v>
      </c>
      <c r="BM248" s="209" t="s">
        <v>445</v>
      </c>
    </row>
    <row r="249" s="2" customFormat="1">
      <c r="A249" s="36"/>
      <c r="B249" s="37"/>
      <c r="C249" s="38"/>
      <c r="D249" s="211" t="s">
        <v>142</v>
      </c>
      <c r="E249" s="38"/>
      <c r="F249" s="212" t="s">
        <v>446</v>
      </c>
      <c r="G249" s="38"/>
      <c r="H249" s="38"/>
      <c r="I249" s="213"/>
      <c r="J249" s="38"/>
      <c r="K249" s="38"/>
      <c r="L249" s="42"/>
      <c r="M249" s="214"/>
      <c r="N249" s="215"/>
      <c r="O249" s="83"/>
      <c r="P249" s="83"/>
      <c r="Q249" s="83"/>
      <c r="R249" s="83"/>
      <c r="S249" s="83"/>
      <c r="T249" s="84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T249" s="15" t="s">
        <v>142</v>
      </c>
      <c r="AU249" s="15" t="s">
        <v>139</v>
      </c>
    </row>
    <row r="250" s="2" customFormat="1">
      <c r="A250" s="36"/>
      <c r="B250" s="37"/>
      <c r="C250" s="38"/>
      <c r="D250" s="216" t="s">
        <v>144</v>
      </c>
      <c r="E250" s="38"/>
      <c r="F250" s="217" t="s">
        <v>447</v>
      </c>
      <c r="G250" s="38"/>
      <c r="H250" s="38"/>
      <c r="I250" s="213"/>
      <c r="J250" s="38"/>
      <c r="K250" s="38"/>
      <c r="L250" s="42"/>
      <c r="M250" s="214"/>
      <c r="N250" s="215"/>
      <c r="O250" s="83"/>
      <c r="P250" s="83"/>
      <c r="Q250" s="83"/>
      <c r="R250" s="83"/>
      <c r="S250" s="83"/>
      <c r="T250" s="84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5" t="s">
        <v>144</v>
      </c>
      <c r="AU250" s="15" t="s">
        <v>139</v>
      </c>
    </row>
    <row r="251" s="2" customFormat="1" ht="16.5" customHeight="1">
      <c r="A251" s="36"/>
      <c r="B251" s="37"/>
      <c r="C251" s="218" t="s">
        <v>448</v>
      </c>
      <c r="D251" s="218" t="s">
        <v>177</v>
      </c>
      <c r="E251" s="219" t="s">
        <v>449</v>
      </c>
      <c r="F251" s="220" t="s">
        <v>450</v>
      </c>
      <c r="G251" s="221" t="s">
        <v>159</v>
      </c>
      <c r="H251" s="222">
        <v>11.5</v>
      </c>
      <c r="I251" s="223"/>
      <c r="J251" s="224">
        <f>ROUND(I251*H251,2)</f>
        <v>0</v>
      </c>
      <c r="K251" s="225"/>
      <c r="L251" s="226"/>
      <c r="M251" s="227" t="s">
        <v>19</v>
      </c>
      <c r="N251" s="228" t="s">
        <v>50</v>
      </c>
      <c r="O251" s="83"/>
      <c r="P251" s="207">
        <f>O251*H251</f>
        <v>0</v>
      </c>
      <c r="Q251" s="207">
        <v>0.25</v>
      </c>
      <c r="R251" s="207">
        <f>Q251*H251</f>
        <v>2.875</v>
      </c>
      <c r="S251" s="207">
        <v>0</v>
      </c>
      <c r="T251" s="208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9" t="s">
        <v>197</v>
      </c>
      <c r="AT251" s="209" t="s">
        <v>177</v>
      </c>
      <c r="AU251" s="209" t="s">
        <v>139</v>
      </c>
      <c r="AY251" s="15" t="s">
        <v>130</v>
      </c>
      <c r="BE251" s="210">
        <f>IF(N251="základní",J251,0)</f>
        <v>0</v>
      </c>
      <c r="BF251" s="210">
        <f>IF(N251="snížená",J251,0)</f>
        <v>0</v>
      </c>
      <c r="BG251" s="210">
        <f>IF(N251="zákl. přenesená",J251,0)</f>
        <v>0</v>
      </c>
      <c r="BH251" s="210">
        <f>IF(N251="sníž. přenesená",J251,0)</f>
        <v>0</v>
      </c>
      <c r="BI251" s="210">
        <f>IF(N251="nulová",J251,0)</f>
        <v>0</v>
      </c>
      <c r="BJ251" s="15" t="s">
        <v>140</v>
      </c>
      <c r="BK251" s="210">
        <f>ROUND(I251*H251,2)</f>
        <v>0</v>
      </c>
      <c r="BL251" s="15" t="s">
        <v>160</v>
      </c>
      <c r="BM251" s="209" t="s">
        <v>451</v>
      </c>
    </row>
    <row r="252" s="2" customFormat="1">
      <c r="A252" s="36"/>
      <c r="B252" s="37"/>
      <c r="C252" s="38"/>
      <c r="D252" s="211" t="s">
        <v>142</v>
      </c>
      <c r="E252" s="38"/>
      <c r="F252" s="212" t="s">
        <v>450</v>
      </c>
      <c r="G252" s="38"/>
      <c r="H252" s="38"/>
      <c r="I252" s="213"/>
      <c r="J252" s="38"/>
      <c r="K252" s="38"/>
      <c r="L252" s="42"/>
      <c r="M252" s="214"/>
      <c r="N252" s="215"/>
      <c r="O252" s="83"/>
      <c r="P252" s="83"/>
      <c r="Q252" s="83"/>
      <c r="R252" s="83"/>
      <c r="S252" s="83"/>
      <c r="T252" s="84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T252" s="15" t="s">
        <v>142</v>
      </c>
      <c r="AU252" s="15" t="s">
        <v>139</v>
      </c>
    </row>
    <row r="253" s="13" customFormat="1">
      <c r="A253" s="13"/>
      <c r="B253" s="229"/>
      <c r="C253" s="230"/>
      <c r="D253" s="211" t="s">
        <v>429</v>
      </c>
      <c r="E253" s="230"/>
      <c r="F253" s="231" t="s">
        <v>452</v>
      </c>
      <c r="G253" s="230"/>
      <c r="H253" s="232">
        <v>11.5</v>
      </c>
      <c r="I253" s="233"/>
      <c r="J253" s="230"/>
      <c r="K253" s="230"/>
      <c r="L253" s="234"/>
      <c r="M253" s="235"/>
      <c r="N253" s="236"/>
      <c r="O253" s="236"/>
      <c r="P253" s="236"/>
      <c r="Q253" s="236"/>
      <c r="R253" s="236"/>
      <c r="S253" s="236"/>
      <c r="T253" s="237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8" t="s">
        <v>429</v>
      </c>
      <c r="AU253" s="238" t="s">
        <v>139</v>
      </c>
      <c r="AV253" s="13" t="s">
        <v>139</v>
      </c>
      <c r="AW253" s="13" t="s">
        <v>4</v>
      </c>
      <c r="AX253" s="13" t="s">
        <v>81</v>
      </c>
      <c r="AY253" s="238" t="s">
        <v>130</v>
      </c>
    </row>
    <row r="254" s="2" customFormat="1" ht="24.15" customHeight="1">
      <c r="A254" s="36"/>
      <c r="B254" s="37"/>
      <c r="C254" s="197" t="s">
        <v>453</v>
      </c>
      <c r="D254" s="197" t="s">
        <v>134</v>
      </c>
      <c r="E254" s="198" t="s">
        <v>454</v>
      </c>
      <c r="F254" s="199" t="s">
        <v>455</v>
      </c>
      <c r="G254" s="200" t="s">
        <v>166</v>
      </c>
      <c r="H254" s="201">
        <v>8</v>
      </c>
      <c r="I254" s="202"/>
      <c r="J254" s="203">
        <f>ROUND(I254*H254,2)</f>
        <v>0</v>
      </c>
      <c r="K254" s="204"/>
      <c r="L254" s="42"/>
      <c r="M254" s="205" t="s">
        <v>19</v>
      </c>
      <c r="N254" s="206" t="s">
        <v>50</v>
      </c>
      <c r="O254" s="83"/>
      <c r="P254" s="207">
        <f>O254*H254</f>
        <v>0</v>
      </c>
      <c r="Q254" s="207">
        <v>0</v>
      </c>
      <c r="R254" s="207">
        <f>Q254*H254</f>
        <v>0</v>
      </c>
      <c r="S254" s="207">
        <v>0</v>
      </c>
      <c r="T254" s="208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09" t="s">
        <v>160</v>
      </c>
      <c r="AT254" s="209" t="s">
        <v>134</v>
      </c>
      <c r="AU254" s="209" t="s">
        <v>139</v>
      </c>
      <c r="AY254" s="15" t="s">
        <v>130</v>
      </c>
      <c r="BE254" s="210">
        <f>IF(N254="základní",J254,0)</f>
        <v>0</v>
      </c>
      <c r="BF254" s="210">
        <f>IF(N254="snížená",J254,0)</f>
        <v>0</v>
      </c>
      <c r="BG254" s="210">
        <f>IF(N254="zákl. přenesená",J254,0)</f>
        <v>0</v>
      </c>
      <c r="BH254" s="210">
        <f>IF(N254="sníž. přenesená",J254,0)</f>
        <v>0</v>
      </c>
      <c r="BI254" s="210">
        <f>IF(N254="nulová",J254,0)</f>
        <v>0</v>
      </c>
      <c r="BJ254" s="15" t="s">
        <v>140</v>
      </c>
      <c r="BK254" s="210">
        <f>ROUND(I254*H254,2)</f>
        <v>0</v>
      </c>
      <c r="BL254" s="15" t="s">
        <v>160</v>
      </c>
      <c r="BM254" s="209" t="s">
        <v>456</v>
      </c>
    </row>
    <row r="255" s="2" customFormat="1">
      <c r="A255" s="36"/>
      <c r="B255" s="37"/>
      <c r="C255" s="38"/>
      <c r="D255" s="211" t="s">
        <v>142</v>
      </c>
      <c r="E255" s="38"/>
      <c r="F255" s="212" t="s">
        <v>457</v>
      </c>
      <c r="G255" s="38"/>
      <c r="H255" s="38"/>
      <c r="I255" s="213"/>
      <c r="J255" s="38"/>
      <c r="K255" s="38"/>
      <c r="L255" s="42"/>
      <c r="M255" s="214"/>
      <c r="N255" s="215"/>
      <c r="O255" s="83"/>
      <c r="P255" s="83"/>
      <c r="Q255" s="83"/>
      <c r="R255" s="83"/>
      <c r="S255" s="83"/>
      <c r="T255" s="84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T255" s="15" t="s">
        <v>142</v>
      </c>
      <c r="AU255" s="15" t="s">
        <v>139</v>
      </c>
    </row>
    <row r="256" s="2" customFormat="1">
      <c r="A256" s="36"/>
      <c r="B256" s="37"/>
      <c r="C256" s="38"/>
      <c r="D256" s="216" t="s">
        <v>144</v>
      </c>
      <c r="E256" s="38"/>
      <c r="F256" s="217" t="s">
        <v>458</v>
      </c>
      <c r="G256" s="38"/>
      <c r="H256" s="38"/>
      <c r="I256" s="213"/>
      <c r="J256" s="38"/>
      <c r="K256" s="38"/>
      <c r="L256" s="42"/>
      <c r="M256" s="214"/>
      <c r="N256" s="215"/>
      <c r="O256" s="83"/>
      <c r="P256" s="83"/>
      <c r="Q256" s="83"/>
      <c r="R256" s="83"/>
      <c r="S256" s="83"/>
      <c r="T256" s="84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5" t="s">
        <v>144</v>
      </c>
      <c r="AU256" s="15" t="s">
        <v>139</v>
      </c>
    </row>
    <row r="257" s="2" customFormat="1" ht="24.15" customHeight="1">
      <c r="A257" s="36"/>
      <c r="B257" s="37"/>
      <c r="C257" s="218" t="s">
        <v>459</v>
      </c>
      <c r="D257" s="218" t="s">
        <v>177</v>
      </c>
      <c r="E257" s="219" t="s">
        <v>460</v>
      </c>
      <c r="F257" s="220" t="s">
        <v>461</v>
      </c>
      <c r="G257" s="221" t="s">
        <v>166</v>
      </c>
      <c r="H257" s="222">
        <v>8</v>
      </c>
      <c r="I257" s="223"/>
      <c r="J257" s="224">
        <f>ROUND(I257*H257,2)</f>
        <v>0</v>
      </c>
      <c r="K257" s="225"/>
      <c r="L257" s="226"/>
      <c r="M257" s="227" t="s">
        <v>19</v>
      </c>
      <c r="N257" s="228" t="s">
        <v>50</v>
      </c>
      <c r="O257" s="83"/>
      <c r="P257" s="207">
        <f>O257*H257</f>
        <v>0</v>
      </c>
      <c r="Q257" s="207">
        <v>0.00011</v>
      </c>
      <c r="R257" s="207">
        <f>Q257*H257</f>
        <v>0.00088000000000000003</v>
      </c>
      <c r="S257" s="207">
        <v>0</v>
      </c>
      <c r="T257" s="208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09" t="s">
        <v>197</v>
      </c>
      <c r="AT257" s="209" t="s">
        <v>177</v>
      </c>
      <c r="AU257" s="209" t="s">
        <v>139</v>
      </c>
      <c r="AY257" s="15" t="s">
        <v>130</v>
      </c>
      <c r="BE257" s="210">
        <f>IF(N257="základní",J257,0)</f>
        <v>0</v>
      </c>
      <c r="BF257" s="210">
        <f>IF(N257="snížená",J257,0)</f>
        <v>0</v>
      </c>
      <c r="BG257" s="210">
        <f>IF(N257="zákl. přenesená",J257,0)</f>
        <v>0</v>
      </c>
      <c r="BH257" s="210">
        <f>IF(N257="sníž. přenesená",J257,0)</f>
        <v>0</v>
      </c>
      <c r="BI257" s="210">
        <f>IF(N257="nulová",J257,0)</f>
        <v>0</v>
      </c>
      <c r="BJ257" s="15" t="s">
        <v>140</v>
      </c>
      <c r="BK257" s="210">
        <f>ROUND(I257*H257,2)</f>
        <v>0</v>
      </c>
      <c r="BL257" s="15" t="s">
        <v>160</v>
      </c>
      <c r="BM257" s="209" t="s">
        <v>462</v>
      </c>
    </row>
    <row r="258" s="2" customFormat="1">
      <c r="A258" s="36"/>
      <c r="B258" s="37"/>
      <c r="C258" s="38"/>
      <c r="D258" s="211" t="s">
        <v>142</v>
      </c>
      <c r="E258" s="38"/>
      <c r="F258" s="212" t="s">
        <v>461</v>
      </c>
      <c r="G258" s="38"/>
      <c r="H258" s="38"/>
      <c r="I258" s="213"/>
      <c r="J258" s="38"/>
      <c r="K258" s="38"/>
      <c r="L258" s="42"/>
      <c r="M258" s="214"/>
      <c r="N258" s="215"/>
      <c r="O258" s="83"/>
      <c r="P258" s="83"/>
      <c r="Q258" s="83"/>
      <c r="R258" s="83"/>
      <c r="S258" s="83"/>
      <c r="T258" s="84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T258" s="15" t="s">
        <v>142</v>
      </c>
      <c r="AU258" s="15" t="s">
        <v>139</v>
      </c>
    </row>
    <row r="259" s="2" customFormat="1" ht="33" customHeight="1">
      <c r="A259" s="36"/>
      <c r="B259" s="37"/>
      <c r="C259" s="197" t="s">
        <v>463</v>
      </c>
      <c r="D259" s="197" t="s">
        <v>134</v>
      </c>
      <c r="E259" s="198" t="s">
        <v>464</v>
      </c>
      <c r="F259" s="199" t="s">
        <v>465</v>
      </c>
      <c r="G259" s="200" t="s">
        <v>466</v>
      </c>
      <c r="H259" s="201">
        <v>1</v>
      </c>
      <c r="I259" s="202"/>
      <c r="J259" s="203">
        <f>ROUND(I259*H259,2)</f>
        <v>0</v>
      </c>
      <c r="K259" s="204"/>
      <c r="L259" s="42"/>
      <c r="M259" s="205" t="s">
        <v>19</v>
      </c>
      <c r="N259" s="206" t="s">
        <v>50</v>
      </c>
      <c r="O259" s="83"/>
      <c r="P259" s="207">
        <f>O259*H259</f>
        <v>0</v>
      </c>
      <c r="Q259" s="207">
        <v>0</v>
      </c>
      <c r="R259" s="207">
        <f>Q259*H259</f>
        <v>0</v>
      </c>
      <c r="S259" s="207">
        <v>4.8000000000000001E-05</v>
      </c>
      <c r="T259" s="208">
        <f>S259*H259</f>
        <v>4.8000000000000001E-05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209" t="s">
        <v>160</v>
      </c>
      <c r="AT259" s="209" t="s">
        <v>134</v>
      </c>
      <c r="AU259" s="209" t="s">
        <v>139</v>
      </c>
      <c r="AY259" s="15" t="s">
        <v>130</v>
      </c>
      <c r="BE259" s="210">
        <f>IF(N259="základní",J259,0)</f>
        <v>0</v>
      </c>
      <c r="BF259" s="210">
        <f>IF(N259="snížená",J259,0)</f>
        <v>0</v>
      </c>
      <c r="BG259" s="210">
        <f>IF(N259="zákl. přenesená",J259,0)</f>
        <v>0</v>
      </c>
      <c r="BH259" s="210">
        <f>IF(N259="sníž. přenesená",J259,0)</f>
        <v>0</v>
      </c>
      <c r="BI259" s="210">
        <f>IF(N259="nulová",J259,0)</f>
        <v>0</v>
      </c>
      <c r="BJ259" s="15" t="s">
        <v>140</v>
      </c>
      <c r="BK259" s="210">
        <f>ROUND(I259*H259,2)</f>
        <v>0</v>
      </c>
      <c r="BL259" s="15" t="s">
        <v>160</v>
      </c>
      <c r="BM259" s="209" t="s">
        <v>467</v>
      </c>
    </row>
    <row r="260" s="2" customFormat="1">
      <c r="A260" s="36"/>
      <c r="B260" s="37"/>
      <c r="C260" s="38"/>
      <c r="D260" s="211" t="s">
        <v>142</v>
      </c>
      <c r="E260" s="38"/>
      <c r="F260" s="212" t="s">
        <v>468</v>
      </c>
      <c r="G260" s="38"/>
      <c r="H260" s="38"/>
      <c r="I260" s="213"/>
      <c r="J260" s="38"/>
      <c r="K260" s="38"/>
      <c r="L260" s="42"/>
      <c r="M260" s="214"/>
      <c r="N260" s="215"/>
      <c r="O260" s="83"/>
      <c r="P260" s="83"/>
      <c r="Q260" s="83"/>
      <c r="R260" s="83"/>
      <c r="S260" s="83"/>
      <c r="T260" s="84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5" t="s">
        <v>142</v>
      </c>
      <c r="AU260" s="15" t="s">
        <v>139</v>
      </c>
    </row>
    <row r="261" s="2" customFormat="1">
      <c r="A261" s="36"/>
      <c r="B261" s="37"/>
      <c r="C261" s="38"/>
      <c r="D261" s="216" t="s">
        <v>144</v>
      </c>
      <c r="E261" s="38"/>
      <c r="F261" s="217" t="s">
        <v>469</v>
      </c>
      <c r="G261" s="38"/>
      <c r="H261" s="38"/>
      <c r="I261" s="213"/>
      <c r="J261" s="38"/>
      <c r="K261" s="38"/>
      <c r="L261" s="42"/>
      <c r="M261" s="214"/>
      <c r="N261" s="215"/>
      <c r="O261" s="83"/>
      <c r="P261" s="83"/>
      <c r="Q261" s="83"/>
      <c r="R261" s="83"/>
      <c r="S261" s="83"/>
      <c r="T261" s="84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T261" s="15" t="s">
        <v>144</v>
      </c>
      <c r="AU261" s="15" t="s">
        <v>139</v>
      </c>
    </row>
    <row r="262" s="2" customFormat="1" ht="24.15" customHeight="1">
      <c r="A262" s="36"/>
      <c r="B262" s="37"/>
      <c r="C262" s="197" t="s">
        <v>470</v>
      </c>
      <c r="D262" s="197" t="s">
        <v>134</v>
      </c>
      <c r="E262" s="198" t="s">
        <v>471</v>
      </c>
      <c r="F262" s="199" t="s">
        <v>472</v>
      </c>
      <c r="G262" s="200" t="s">
        <v>166</v>
      </c>
      <c r="H262" s="201">
        <v>16</v>
      </c>
      <c r="I262" s="202"/>
      <c r="J262" s="203">
        <f>ROUND(I262*H262,2)</f>
        <v>0</v>
      </c>
      <c r="K262" s="204"/>
      <c r="L262" s="42"/>
      <c r="M262" s="205" t="s">
        <v>19</v>
      </c>
      <c r="N262" s="206" t="s">
        <v>50</v>
      </c>
      <c r="O262" s="83"/>
      <c r="P262" s="207">
        <f>O262*H262</f>
        <v>0</v>
      </c>
      <c r="Q262" s="207">
        <v>0</v>
      </c>
      <c r="R262" s="207">
        <f>Q262*H262</f>
        <v>0</v>
      </c>
      <c r="S262" s="207">
        <v>0</v>
      </c>
      <c r="T262" s="208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9" t="s">
        <v>160</v>
      </c>
      <c r="AT262" s="209" t="s">
        <v>134</v>
      </c>
      <c r="AU262" s="209" t="s">
        <v>139</v>
      </c>
      <c r="AY262" s="15" t="s">
        <v>130</v>
      </c>
      <c r="BE262" s="210">
        <f>IF(N262="základní",J262,0)</f>
        <v>0</v>
      </c>
      <c r="BF262" s="210">
        <f>IF(N262="snížená",J262,0)</f>
        <v>0</v>
      </c>
      <c r="BG262" s="210">
        <f>IF(N262="zákl. přenesená",J262,0)</f>
        <v>0</v>
      </c>
      <c r="BH262" s="210">
        <f>IF(N262="sníž. přenesená",J262,0)</f>
        <v>0</v>
      </c>
      <c r="BI262" s="210">
        <f>IF(N262="nulová",J262,0)</f>
        <v>0</v>
      </c>
      <c r="BJ262" s="15" t="s">
        <v>140</v>
      </c>
      <c r="BK262" s="210">
        <f>ROUND(I262*H262,2)</f>
        <v>0</v>
      </c>
      <c r="BL262" s="15" t="s">
        <v>160</v>
      </c>
      <c r="BM262" s="209" t="s">
        <v>473</v>
      </c>
    </row>
    <row r="263" s="2" customFormat="1">
      <c r="A263" s="36"/>
      <c r="B263" s="37"/>
      <c r="C263" s="38"/>
      <c r="D263" s="211" t="s">
        <v>142</v>
      </c>
      <c r="E263" s="38"/>
      <c r="F263" s="212" t="s">
        <v>474</v>
      </c>
      <c r="G263" s="38"/>
      <c r="H263" s="38"/>
      <c r="I263" s="213"/>
      <c r="J263" s="38"/>
      <c r="K263" s="38"/>
      <c r="L263" s="42"/>
      <c r="M263" s="214"/>
      <c r="N263" s="215"/>
      <c r="O263" s="83"/>
      <c r="P263" s="83"/>
      <c r="Q263" s="83"/>
      <c r="R263" s="83"/>
      <c r="S263" s="83"/>
      <c r="T263" s="84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5" t="s">
        <v>142</v>
      </c>
      <c r="AU263" s="15" t="s">
        <v>139</v>
      </c>
    </row>
    <row r="264" s="2" customFormat="1">
      <c r="A264" s="36"/>
      <c r="B264" s="37"/>
      <c r="C264" s="38"/>
      <c r="D264" s="216" t="s">
        <v>144</v>
      </c>
      <c r="E264" s="38"/>
      <c r="F264" s="217" t="s">
        <v>475</v>
      </c>
      <c r="G264" s="38"/>
      <c r="H264" s="38"/>
      <c r="I264" s="213"/>
      <c r="J264" s="38"/>
      <c r="K264" s="38"/>
      <c r="L264" s="42"/>
      <c r="M264" s="214"/>
      <c r="N264" s="215"/>
      <c r="O264" s="83"/>
      <c r="P264" s="83"/>
      <c r="Q264" s="83"/>
      <c r="R264" s="83"/>
      <c r="S264" s="83"/>
      <c r="T264" s="84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5" t="s">
        <v>144</v>
      </c>
      <c r="AU264" s="15" t="s">
        <v>139</v>
      </c>
    </row>
    <row r="265" s="2" customFormat="1" ht="24.15" customHeight="1">
      <c r="A265" s="36"/>
      <c r="B265" s="37"/>
      <c r="C265" s="218" t="s">
        <v>476</v>
      </c>
      <c r="D265" s="218" t="s">
        <v>177</v>
      </c>
      <c r="E265" s="219" t="s">
        <v>477</v>
      </c>
      <c r="F265" s="220" t="s">
        <v>478</v>
      </c>
      <c r="G265" s="221" t="s">
        <v>166</v>
      </c>
      <c r="H265" s="222">
        <v>16</v>
      </c>
      <c r="I265" s="223"/>
      <c r="J265" s="224">
        <f>ROUND(I265*H265,2)</f>
        <v>0</v>
      </c>
      <c r="K265" s="225"/>
      <c r="L265" s="226"/>
      <c r="M265" s="227" t="s">
        <v>19</v>
      </c>
      <c r="N265" s="228" t="s">
        <v>50</v>
      </c>
      <c r="O265" s="83"/>
      <c r="P265" s="207">
        <f>O265*H265</f>
        <v>0</v>
      </c>
      <c r="Q265" s="207">
        <v>0.00010000000000000001</v>
      </c>
      <c r="R265" s="207">
        <f>Q265*H265</f>
        <v>0.0016000000000000001</v>
      </c>
      <c r="S265" s="207">
        <v>0</v>
      </c>
      <c r="T265" s="208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09" t="s">
        <v>197</v>
      </c>
      <c r="AT265" s="209" t="s">
        <v>177</v>
      </c>
      <c r="AU265" s="209" t="s">
        <v>139</v>
      </c>
      <c r="AY265" s="15" t="s">
        <v>130</v>
      </c>
      <c r="BE265" s="210">
        <f>IF(N265="základní",J265,0)</f>
        <v>0</v>
      </c>
      <c r="BF265" s="210">
        <f>IF(N265="snížená",J265,0)</f>
        <v>0</v>
      </c>
      <c r="BG265" s="210">
        <f>IF(N265="zákl. přenesená",J265,0)</f>
        <v>0</v>
      </c>
      <c r="BH265" s="210">
        <f>IF(N265="sníž. přenesená",J265,0)</f>
        <v>0</v>
      </c>
      <c r="BI265" s="210">
        <f>IF(N265="nulová",J265,0)</f>
        <v>0</v>
      </c>
      <c r="BJ265" s="15" t="s">
        <v>140</v>
      </c>
      <c r="BK265" s="210">
        <f>ROUND(I265*H265,2)</f>
        <v>0</v>
      </c>
      <c r="BL265" s="15" t="s">
        <v>160</v>
      </c>
      <c r="BM265" s="209" t="s">
        <v>479</v>
      </c>
    </row>
    <row r="266" s="2" customFormat="1">
      <c r="A266" s="36"/>
      <c r="B266" s="37"/>
      <c r="C266" s="38"/>
      <c r="D266" s="211" t="s">
        <v>142</v>
      </c>
      <c r="E266" s="38"/>
      <c r="F266" s="212" t="s">
        <v>478</v>
      </c>
      <c r="G266" s="38"/>
      <c r="H266" s="38"/>
      <c r="I266" s="213"/>
      <c r="J266" s="38"/>
      <c r="K266" s="38"/>
      <c r="L266" s="42"/>
      <c r="M266" s="214"/>
      <c r="N266" s="215"/>
      <c r="O266" s="83"/>
      <c r="P266" s="83"/>
      <c r="Q266" s="83"/>
      <c r="R266" s="83"/>
      <c r="S266" s="83"/>
      <c r="T266" s="84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T266" s="15" t="s">
        <v>142</v>
      </c>
      <c r="AU266" s="15" t="s">
        <v>139</v>
      </c>
    </row>
    <row r="267" s="2" customFormat="1" ht="37.8" customHeight="1">
      <c r="A267" s="36"/>
      <c r="B267" s="37"/>
      <c r="C267" s="197" t="s">
        <v>480</v>
      </c>
      <c r="D267" s="197" t="s">
        <v>134</v>
      </c>
      <c r="E267" s="198" t="s">
        <v>481</v>
      </c>
      <c r="F267" s="199" t="s">
        <v>482</v>
      </c>
      <c r="G267" s="200" t="s">
        <v>466</v>
      </c>
      <c r="H267" s="201">
        <v>1</v>
      </c>
      <c r="I267" s="202"/>
      <c r="J267" s="203">
        <f>ROUND(I267*H267,2)</f>
        <v>0</v>
      </c>
      <c r="K267" s="204"/>
      <c r="L267" s="42"/>
      <c r="M267" s="205" t="s">
        <v>19</v>
      </c>
      <c r="N267" s="206" t="s">
        <v>50</v>
      </c>
      <c r="O267" s="83"/>
      <c r="P267" s="207">
        <f>O267*H267</f>
        <v>0</v>
      </c>
      <c r="Q267" s="207">
        <v>0</v>
      </c>
      <c r="R267" s="207">
        <f>Q267*H267</f>
        <v>0</v>
      </c>
      <c r="S267" s="207">
        <v>4.8000000000000001E-05</v>
      </c>
      <c r="T267" s="208">
        <f>S267*H267</f>
        <v>4.8000000000000001E-05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09" t="s">
        <v>160</v>
      </c>
      <c r="AT267" s="209" t="s">
        <v>134</v>
      </c>
      <c r="AU267" s="209" t="s">
        <v>139</v>
      </c>
      <c r="AY267" s="15" t="s">
        <v>130</v>
      </c>
      <c r="BE267" s="210">
        <f>IF(N267="základní",J267,0)</f>
        <v>0</v>
      </c>
      <c r="BF267" s="210">
        <f>IF(N267="snížená",J267,0)</f>
        <v>0</v>
      </c>
      <c r="BG267" s="210">
        <f>IF(N267="zákl. přenesená",J267,0)</f>
        <v>0</v>
      </c>
      <c r="BH267" s="210">
        <f>IF(N267="sníž. přenesená",J267,0)</f>
        <v>0</v>
      </c>
      <c r="BI267" s="210">
        <f>IF(N267="nulová",J267,0)</f>
        <v>0</v>
      </c>
      <c r="BJ267" s="15" t="s">
        <v>140</v>
      </c>
      <c r="BK267" s="210">
        <f>ROUND(I267*H267,2)</f>
        <v>0</v>
      </c>
      <c r="BL267" s="15" t="s">
        <v>160</v>
      </c>
      <c r="BM267" s="209" t="s">
        <v>483</v>
      </c>
    </row>
    <row r="268" s="2" customFormat="1">
      <c r="A268" s="36"/>
      <c r="B268" s="37"/>
      <c r="C268" s="38"/>
      <c r="D268" s="211" t="s">
        <v>142</v>
      </c>
      <c r="E268" s="38"/>
      <c r="F268" s="212" t="s">
        <v>484</v>
      </c>
      <c r="G268" s="38"/>
      <c r="H268" s="38"/>
      <c r="I268" s="213"/>
      <c r="J268" s="38"/>
      <c r="K268" s="38"/>
      <c r="L268" s="42"/>
      <c r="M268" s="214"/>
      <c r="N268" s="215"/>
      <c r="O268" s="83"/>
      <c r="P268" s="83"/>
      <c r="Q268" s="83"/>
      <c r="R268" s="83"/>
      <c r="S268" s="83"/>
      <c r="T268" s="84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5" t="s">
        <v>142</v>
      </c>
      <c r="AU268" s="15" t="s">
        <v>139</v>
      </c>
    </row>
    <row r="269" s="2" customFormat="1">
      <c r="A269" s="36"/>
      <c r="B269" s="37"/>
      <c r="C269" s="38"/>
      <c r="D269" s="216" t="s">
        <v>144</v>
      </c>
      <c r="E269" s="38"/>
      <c r="F269" s="217" t="s">
        <v>485</v>
      </c>
      <c r="G269" s="38"/>
      <c r="H269" s="38"/>
      <c r="I269" s="213"/>
      <c r="J269" s="38"/>
      <c r="K269" s="38"/>
      <c r="L269" s="42"/>
      <c r="M269" s="214"/>
      <c r="N269" s="215"/>
      <c r="O269" s="83"/>
      <c r="P269" s="83"/>
      <c r="Q269" s="83"/>
      <c r="R269" s="83"/>
      <c r="S269" s="83"/>
      <c r="T269" s="84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T269" s="15" t="s">
        <v>144</v>
      </c>
      <c r="AU269" s="15" t="s">
        <v>139</v>
      </c>
    </row>
    <row r="270" s="2" customFormat="1" ht="21.75" customHeight="1">
      <c r="A270" s="36"/>
      <c r="B270" s="37"/>
      <c r="C270" s="197" t="s">
        <v>486</v>
      </c>
      <c r="D270" s="197" t="s">
        <v>134</v>
      </c>
      <c r="E270" s="198" t="s">
        <v>487</v>
      </c>
      <c r="F270" s="199" t="s">
        <v>488</v>
      </c>
      <c r="G270" s="200" t="s">
        <v>166</v>
      </c>
      <c r="H270" s="201">
        <v>8</v>
      </c>
      <c r="I270" s="202"/>
      <c r="J270" s="203">
        <f>ROUND(I270*H270,2)</f>
        <v>0</v>
      </c>
      <c r="K270" s="204"/>
      <c r="L270" s="42"/>
      <c r="M270" s="205" t="s">
        <v>19</v>
      </c>
      <c r="N270" s="206" t="s">
        <v>50</v>
      </c>
      <c r="O270" s="83"/>
      <c r="P270" s="207">
        <f>O270*H270</f>
        <v>0</v>
      </c>
      <c r="Q270" s="207">
        <v>0</v>
      </c>
      <c r="R270" s="207">
        <f>Q270*H270</f>
        <v>0</v>
      </c>
      <c r="S270" s="207">
        <v>0</v>
      </c>
      <c r="T270" s="208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9" t="s">
        <v>160</v>
      </c>
      <c r="AT270" s="209" t="s">
        <v>134</v>
      </c>
      <c r="AU270" s="209" t="s">
        <v>139</v>
      </c>
      <c r="AY270" s="15" t="s">
        <v>130</v>
      </c>
      <c r="BE270" s="210">
        <f>IF(N270="základní",J270,0)</f>
        <v>0</v>
      </c>
      <c r="BF270" s="210">
        <f>IF(N270="snížená",J270,0)</f>
        <v>0</v>
      </c>
      <c r="BG270" s="210">
        <f>IF(N270="zákl. přenesená",J270,0)</f>
        <v>0</v>
      </c>
      <c r="BH270" s="210">
        <f>IF(N270="sníž. přenesená",J270,0)</f>
        <v>0</v>
      </c>
      <c r="BI270" s="210">
        <f>IF(N270="nulová",J270,0)</f>
        <v>0</v>
      </c>
      <c r="BJ270" s="15" t="s">
        <v>140</v>
      </c>
      <c r="BK270" s="210">
        <f>ROUND(I270*H270,2)</f>
        <v>0</v>
      </c>
      <c r="BL270" s="15" t="s">
        <v>160</v>
      </c>
      <c r="BM270" s="209" t="s">
        <v>489</v>
      </c>
    </row>
    <row r="271" s="2" customFormat="1">
      <c r="A271" s="36"/>
      <c r="B271" s="37"/>
      <c r="C271" s="38"/>
      <c r="D271" s="211" t="s">
        <v>142</v>
      </c>
      <c r="E271" s="38"/>
      <c r="F271" s="212" t="s">
        <v>490</v>
      </c>
      <c r="G271" s="38"/>
      <c r="H271" s="38"/>
      <c r="I271" s="213"/>
      <c r="J271" s="38"/>
      <c r="K271" s="38"/>
      <c r="L271" s="42"/>
      <c r="M271" s="214"/>
      <c r="N271" s="215"/>
      <c r="O271" s="83"/>
      <c r="P271" s="83"/>
      <c r="Q271" s="83"/>
      <c r="R271" s="83"/>
      <c r="S271" s="83"/>
      <c r="T271" s="84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5" t="s">
        <v>142</v>
      </c>
      <c r="AU271" s="15" t="s">
        <v>139</v>
      </c>
    </row>
    <row r="272" s="2" customFormat="1">
      <c r="A272" s="36"/>
      <c r="B272" s="37"/>
      <c r="C272" s="38"/>
      <c r="D272" s="216" t="s">
        <v>144</v>
      </c>
      <c r="E272" s="38"/>
      <c r="F272" s="217" t="s">
        <v>491</v>
      </c>
      <c r="G272" s="38"/>
      <c r="H272" s="38"/>
      <c r="I272" s="213"/>
      <c r="J272" s="38"/>
      <c r="K272" s="38"/>
      <c r="L272" s="42"/>
      <c r="M272" s="214"/>
      <c r="N272" s="215"/>
      <c r="O272" s="83"/>
      <c r="P272" s="83"/>
      <c r="Q272" s="83"/>
      <c r="R272" s="83"/>
      <c r="S272" s="83"/>
      <c r="T272" s="84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T272" s="15" t="s">
        <v>144</v>
      </c>
      <c r="AU272" s="15" t="s">
        <v>139</v>
      </c>
    </row>
    <row r="273" s="2" customFormat="1" ht="16.5" customHeight="1">
      <c r="A273" s="36"/>
      <c r="B273" s="37"/>
      <c r="C273" s="218" t="s">
        <v>492</v>
      </c>
      <c r="D273" s="218" t="s">
        <v>177</v>
      </c>
      <c r="E273" s="219" t="s">
        <v>493</v>
      </c>
      <c r="F273" s="220" t="s">
        <v>494</v>
      </c>
      <c r="G273" s="221" t="s">
        <v>166</v>
      </c>
      <c r="H273" s="222">
        <v>8</v>
      </c>
      <c r="I273" s="223"/>
      <c r="J273" s="224">
        <f>ROUND(I273*H273,2)</f>
        <v>0</v>
      </c>
      <c r="K273" s="225"/>
      <c r="L273" s="226"/>
      <c r="M273" s="227" t="s">
        <v>19</v>
      </c>
      <c r="N273" s="228" t="s">
        <v>50</v>
      </c>
      <c r="O273" s="83"/>
      <c r="P273" s="207">
        <f>O273*H273</f>
        <v>0</v>
      </c>
      <c r="Q273" s="207">
        <v>0.00040000000000000002</v>
      </c>
      <c r="R273" s="207">
        <f>Q273*H273</f>
        <v>0.0032000000000000002</v>
      </c>
      <c r="S273" s="207">
        <v>0</v>
      </c>
      <c r="T273" s="208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9" t="s">
        <v>197</v>
      </c>
      <c r="AT273" s="209" t="s">
        <v>177</v>
      </c>
      <c r="AU273" s="209" t="s">
        <v>139</v>
      </c>
      <c r="AY273" s="15" t="s">
        <v>130</v>
      </c>
      <c r="BE273" s="210">
        <f>IF(N273="základní",J273,0)</f>
        <v>0</v>
      </c>
      <c r="BF273" s="210">
        <f>IF(N273="snížená",J273,0)</f>
        <v>0</v>
      </c>
      <c r="BG273" s="210">
        <f>IF(N273="zákl. přenesená",J273,0)</f>
        <v>0</v>
      </c>
      <c r="BH273" s="210">
        <f>IF(N273="sníž. přenesená",J273,0)</f>
        <v>0</v>
      </c>
      <c r="BI273" s="210">
        <f>IF(N273="nulová",J273,0)</f>
        <v>0</v>
      </c>
      <c r="BJ273" s="15" t="s">
        <v>140</v>
      </c>
      <c r="BK273" s="210">
        <f>ROUND(I273*H273,2)</f>
        <v>0</v>
      </c>
      <c r="BL273" s="15" t="s">
        <v>160</v>
      </c>
      <c r="BM273" s="209" t="s">
        <v>495</v>
      </c>
    </row>
    <row r="274" s="2" customFormat="1">
      <c r="A274" s="36"/>
      <c r="B274" s="37"/>
      <c r="C274" s="38"/>
      <c r="D274" s="211" t="s">
        <v>142</v>
      </c>
      <c r="E274" s="38"/>
      <c r="F274" s="212" t="s">
        <v>494</v>
      </c>
      <c r="G274" s="38"/>
      <c r="H274" s="38"/>
      <c r="I274" s="213"/>
      <c r="J274" s="38"/>
      <c r="K274" s="38"/>
      <c r="L274" s="42"/>
      <c r="M274" s="214"/>
      <c r="N274" s="215"/>
      <c r="O274" s="83"/>
      <c r="P274" s="83"/>
      <c r="Q274" s="83"/>
      <c r="R274" s="83"/>
      <c r="S274" s="83"/>
      <c r="T274" s="84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5" t="s">
        <v>142</v>
      </c>
      <c r="AU274" s="15" t="s">
        <v>139</v>
      </c>
    </row>
    <row r="275" s="2" customFormat="1" ht="24.15" customHeight="1">
      <c r="A275" s="36"/>
      <c r="B275" s="37"/>
      <c r="C275" s="197" t="s">
        <v>496</v>
      </c>
      <c r="D275" s="197" t="s">
        <v>134</v>
      </c>
      <c r="E275" s="198" t="s">
        <v>497</v>
      </c>
      <c r="F275" s="199" t="s">
        <v>498</v>
      </c>
      <c r="G275" s="200" t="s">
        <v>166</v>
      </c>
      <c r="H275" s="201">
        <v>2</v>
      </c>
      <c r="I275" s="202"/>
      <c r="J275" s="203">
        <f>ROUND(I275*H275,2)</f>
        <v>0</v>
      </c>
      <c r="K275" s="204"/>
      <c r="L275" s="42"/>
      <c r="M275" s="205" t="s">
        <v>19</v>
      </c>
      <c r="N275" s="206" t="s">
        <v>50</v>
      </c>
      <c r="O275" s="83"/>
      <c r="P275" s="207">
        <f>O275*H275</f>
        <v>0</v>
      </c>
      <c r="Q275" s="207">
        <v>0</v>
      </c>
      <c r="R275" s="207">
        <f>Q275*H275</f>
        <v>0</v>
      </c>
      <c r="S275" s="207">
        <v>0</v>
      </c>
      <c r="T275" s="208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09" t="s">
        <v>160</v>
      </c>
      <c r="AT275" s="209" t="s">
        <v>134</v>
      </c>
      <c r="AU275" s="209" t="s">
        <v>139</v>
      </c>
      <c r="AY275" s="15" t="s">
        <v>130</v>
      </c>
      <c r="BE275" s="210">
        <f>IF(N275="základní",J275,0)</f>
        <v>0</v>
      </c>
      <c r="BF275" s="210">
        <f>IF(N275="snížená",J275,0)</f>
        <v>0</v>
      </c>
      <c r="BG275" s="210">
        <f>IF(N275="zákl. přenesená",J275,0)</f>
        <v>0</v>
      </c>
      <c r="BH275" s="210">
        <f>IF(N275="sníž. přenesená",J275,0)</f>
        <v>0</v>
      </c>
      <c r="BI275" s="210">
        <f>IF(N275="nulová",J275,0)</f>
        <v>0</v>
      </c>
      <c r="BJ275" s="15" t="s">
        <v>140</v>
      </c>
      <c r="BK275" s="210">
        <f>ROUND(I275*H275,2)</f>
        <v>0</v>
      </c>
      <c r="BL275" s="15" t="s">
        <v>160</v>
      </c>
      <c r="BM275" s="209" t="s">
        <v>499</v>
      </c>
    </row>
    <row r="276" s="2" customFormat="1">
      <c r="A276" s="36"/>
      <c r="B276" s="37"/>
      <c r="C276" s="38"/>
      <c r="D276" s="211" t="s">
        <v>142</v>
      </c>
      <c r="E276" s="38"/>
      <c r="F276" s="212" t="s">
        <v>500</v>
      </c>
      <c r="G276" s="38"/>
      <c r="H276" s="38"/>
      <c r="I276" s="213"/>
      <c r="J276" s="38"/>
      <c r="K276" s="38"/>
      <c r="L276" s="42"/>
      <c r="M276" s="214"/>
      <c r="N276" s="215"/>
      <c r="O276" s="83"/>
      <c r="P276" s="83"/>
      <c r="Q276" s="83"/>
      <c r="R276" s="83"/>
      <c r="S276" s="83"/>
      <c r="T276" s="84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T276" s="15" t="s">
        <v>142</v>
      </c>
      <c r="AU276" s="15" t="s">
        <v>139</v>
      </c>
    </row>
    <row r="277" s="2" customFormat="1">
      <c r="A277" s="36"/>
      <c r="B277" s="37"/>
      <c r="C277" s="38"/>
      <c r="D277" s="216" t="s">
        <v>144</v>
      </c>
      <c r="E277" s="38"/>
      <c r="F277" s="217" t="s">
        <v>501</v>
      </c>
      <c r="G277" s="38"/>
      <c r="H277" s="38"/>
      <c r="I277" s="213"/>
      <c r="J277" s="38"/>
      <c r="K277" s="38"/>
      <c r="L277" s="42"/>
      <c r="M277" s="214"/>
      <c r="N277" s="215"/>
      <c r="O277" s="83"/>
      <c r="P277" s="83"/>
      <c r="Q277" s="83"/>
      <c r="R277" s="83"/>
      <c r="S277" s="83"/>
      <c r="T277" s="84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5" t="s">
        <v>144</v>
      </c>
      <c r="AU277" s="15" t="s">
        <v>139</v>
      </c>
    </row>
    <row r="278" s="2" customFormat="1" ht="24.15" customHeight="1">
      <c r="A278" s="36"/>
      <c r="B278" s="37"/>
      <c r="C278" s="197" t="s">
        <v>502</v>
      </c>
      <c r="D278" s="197" t="s">
        <v>134</v>
      </c>
      <c r="E278" s="198" t="s">
        <v>503</v>
      </c>
      <c r="F278" s="199" t="s">
        <v>504</v>
      </c>
      <c r="G278" s="200" t="s">
        <v>166</v>
      </c>
      <c r="H278" s="201">
        <v>1</v>
      </c>
      <c r="I278" s="202"/>
      <c r="J278" s="203">
        <f>ROUND(I278*H278,2)</f>
        <v>0</v>
      </c>
      <c r="K278" s="204"/>
      <c r="L278" s="42"/>
      <c r="M278" s="205" t="s">
        <v>19</v>
      </c>
      <c r="N278" s="206" t="s">
        <v>50</v>
      </c>
      <c r="O278" s="83"/>
      <c r="P278" s="207">
        <f>O278*H278</f>
        <v>0</v>
      </c>
      <c r="Q278" s="207">
        <v>0</v>
      </c>
      <c r="R278" s="207">
        <f>Q278*H278</f>
        <v>0</v>
      </c>
      <c r="S278" s="207">
        <v>0</v>
      </c>
      <c r="T278" s="208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9" t="s">
        <v>160</v>
      </c>
      <c r="AT278" s="209" t="s">
        <v>134</v>
      </c>
      <c r="AU278" s="209" t="s">
        <v>139</v>
      </c>
      <c r="AY278" s="15" t="s">
        <v>130</v>
      </c>
      <c r="BE278" s="210">
        <f>IF(N278="základní",J278,0)</f>
        <v>0</v>
      </c>
      <c r="BF278" s="210">
        <f>IF(N278="snížená",J278,0)</f>
        <v>0</v>
      </c>
      <c r="BG278" s="210">
        <f>IF(N278="zákl. přenesená",J278,0)</f>
        <v>0</v>
      </c>
      <c r="BH278" s="210">
        <f>IF(N278="sníž. přenesená",J278,0)</f>
        <v>0</v>
      </c>
      <c r="BI278" s="210">
        <f>IF(N278="nulová",J278,0)</f>
        <v>0</v>
      </c>
      <c r="BJ278" s="15" t="s">
        <v>140</v>
      </c>
      <c r="BK278" s="210">
        <f>ROUND(I278*H278,2)</f>
        <v>0</v>
      </c>
      <c r="BL278" s="15" t="s">
        <v>160</v>
      </c>
      <c r="BM278" s="209" t="s">
        <v>505</v>
      </c>
    </row>
    <row r="279" s="2" customFormat="1">
      <c r="A279" s="36"/>
      <c r="B279" s="37"/>
      <c r="C279" s="38"/>
      <c r="D279" s="211" t="s">
        <v>142</v>
      </c>
      <c r="E279" s="38"/>
      <c r="F279" s="212" t="s">
        <v>506</v>
      </c>
      <c r="G279" s="38"/>
      <c r="H279" s="38"/>
      <c r="I279" s="213"/>
      <c r="J279" s="38"/>
      <c r="K279" s="38"/>
      <c r="L279" s="42"/>
      <c r="M279" s="214"/>
      <c r="N279" s="215"/>
      <c r="O279" s="83"/>
      <c r="P279" s="83"/>
      <c r="Q279" s="83"/>
      <c r="R279" s="83"/>
      <c r="S279" s="83"/>
      <c r="T279" s="84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T279" s="15" t="s">
        <v>142</v>
      </c>
      <c r="AU279" s="15" t="s">
        <v>139</v>
      </c>
    </row>
    <row r="280" s="2" customFormat="1">
      <c r="A280" s="36"/>
      <c r="B280" s="37"/>
      <c r="C280" s="38"/>
      <c r="D280" s="216" t="s">
        <v>144</v>
      </c>
      <c r="E280" s="38"/>
      <c r="F280" s="217" t="s">
        <v>507</v>
      </c>
      <c r="G280" s="38"/>
      <c r="H280" s="38"/>
      <c r="I280" s="213"/>
      <c r="J280" s="38"/>
      <c r="K280" s="38"/>
      <c r="L280" s="42"/>
      <c r="M280" s="214"/>
      <c r="N280" s="215"/>
      <c r="O280" s="83"/>
      <c r="P280" s="83"/>
      <c r="Q280" s="83"/>
      <c r="R280" s="83"/>
      <c r="S280" s="83"/>
      <c r="T280" s="84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T280" s="15" t="s">
        <v>144</v>
      </c>
      <c r="AU280" s="15" t="s">
        <v>139</v>
      </c>
    </row>
    <row r="281" s="2" customFormat="1" ht="16.5" customHeight="1">
      <c r="A281" s="36"/>
      <c r="B281" s="37"/>
      <c r="C281" s="218" t="s">
        <v>508</v>
      </c>
      <c r="D281" s="218" t="s">
        <v>177</v>
      </c>
      <c r="E281" s="219" t="s">
        <v>509</v>
      </c>
      <c r="F281" s="220" t="s">
        <v>510</v>
      </c>
      <c r="G281" s="221" t="s">
        <v>166</v>
      </c>
      <c r="H281" s="222">
        <v>1</v>
      </c>
      <c r="I281" s="223"/>
      <c r="J281" s="224">
        <f>ROUND(I281*H281,2)</f>
        <v>0</v>
      </c>
      <c r="K281" s="225"/>
      <c r="L281" s="226"/>
      <c r="M281" s="227" t="s">
        <v>19</v>
      </c>
      <c r="N281" s="228" t="s">
        <v>50</v>
      </c>
      <c r="O281" s="83"/>
      <c r="P281" s="207">
        <f>O281*H281</f>
        <v>0</v>
      </c>
      <c r="Q281" s="207">
        <v>1.0000000000000001E-05</v>
      </c>
      <c r="R281" s="207">
        <f>Q281*H281</f>
        <v>1.0000000000000001E-05</v>
      </c>
      <c r="S281" s="207">
        <v>0</v>
      </c>
      <c r="T281" s="208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9" t="s">
        <v>197</v>
      </c>
      <c r="AT281" s="209" t="s">
        <v>177</v>
      </c>
      <c r="AU281" s="209" t="s">
        <v>139</v>
      </c>
      <c r="AY281" s="15" t="s">
        <v>130</v>
      </c>
      <c r="BE281" s="210">
        <f>IF(N281="základní",J281,0)</f>
        <v>0</v>
      </c>
      <c r="BF281" s="210">
        <f>IF(N281="snížená",J281,0)</f>
        <v>0</v>
      </c>
      <c r="BG281" s="210">
        <f>IF(N281="zákl. přenesená",J281,0)</f>
        <v>0</v>
      </c>
      <c r="BH281" s="210">
        <f>IF(N281="sníž. přenesená",J281,0)</f>
        <v>0</v>
      </c>
      <c r="BI281" s="210">
        <f>IF(N281="nulová",J281,0)</f>
        <v>0</v>
      </c>
      <c r="BJ281" s="15" t="s">
        <v>140</v>
      </c>
      <c r="BK281" s="210">
        <f>ROUND(I281*H281,2)</f>
        <v>0</v>
      </c>
      <c r="BL281" s="15" t="s">
        <v>160</v>
      </c>
      <c r="BM281" s="209" t="s">
        <v>511</v>
      </c>
    </row>
    <row r="282" s="2" customFormat="1">
      <c r="A282" s="36"/>
      <c r="B282" s="37"/>
      <c r="C282" s="38"/>
      <c r="D282" s="211" t="s">
        <v>142</v>
      </c>
      <c r="E282" s="38"/>
      <c r="F282" s="212" t="s">
        <v>510</v>
      </c>
      <c r="G282" s="38"/>
      <c r="H282" s="38"/>
      <c r="I282" s="213"/>
      <c r="J282" s="38"/>
      <c r="K282" s="38"/>
      <c r="L282" s="42"/>
      <c r="M282" s="214"/>
      <c r="N282" s="215"/>
      <c r="O282" s="83"/>
      <c r="P282" s="83"/>
      <c r="Q282" s="83"/>
      <c r="R282" s="83"/>
      <c r="S282" s="83"/>
      <c r="T282" s="84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T282" s="15" t="s">
        <v>142</v>
      </c>
      <c r="AU282" s="15" t="s">
        <v>139</v>
      </c>
    </row>
    <row r="283" s="2" customFormat="1" ht="16.5" customHeight="1">
      <c r="A283" s="36"/>
      <c r="B283" s="37"/>
      <c r="C283" s="218" t="s">
        <v>512</v>
      </c>
      <c r="D283" s="218" t="s">
        <v>177</v>
      </c>
      <c r="E283" s="219" t="s">
        <v>513</v>
      </c>
      <c r="F283" s="220" t="s">
        <v>514</v>
      </c>
      <c r="G283" s="221" t="s">
        <v>166</v>
      </c>
      <c r="H283" s="222">
        <v>1</v>
      </c>
      <c r="I283" s="223"/>
      <c r="J283" s="224">
        <f>ROUND(I283*H283,2)</f>
        <v>0</v>
      </c>
      <c r="K283" s="225"/>
      <c r="L283" s="226"/>
      <c r="M283" s="227" t="s">
        <v>19</v>
      </c>
      <c r="N283" s="228" t="s">
        <v>50</v>
      </c>
      <c r="O283" s="83"/>
      <c r="P283" s="207">
        <f>O283*H283</f>
        <v>0</v>
      </c>
      <c r="Q283" s="207">
        <v>8.0000000000000007E-05</v>
      </c>
      <c r="R283" s="207">
        <f>Q283*H283</f>
        <v>8.0000000000000007E-05</v>
      </c>
      <c r="S283" s="207">
        <v>0</v>
      </c>
      <c r="T283" s="208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09" t="s">
        <v>197</v>
      </c>
      <c r="AT283" s="209" t="s">
        <v>177</v>
      </c>
      <c r="AU283" s="209" t="s">
        <v>139</v>
      </c>
      <c r="AY283" s="15" t="s">
        <v>130</v>
      </c>
      <c r="BE283" s="210">
        <f>IF(N283="základní",J283,0)</f>
        <v>0</v>
      </c>
      <c r="BF283" s="210">
        <f>IF(N283="snížená",J283,0)</f>
        <v>0</v>
      </c>
      <c r="BG283" s="210">
        <f>IF(N283="zákl. přenesená",J283,0)</f>
        <v>0</v>
      </c>
      <c r="BH283" s="210">
        <f>IF(N283="sníž. přenesená",J283,0)</f>
        <v>0</v>
      </c>
      <c r="BI283" s="210">
        <f>IF(N283="nulová",J283,0)</f>
        <v>0</v>
      </c>
      <c r="BJ283" s="15" t="s">
        <v>140</v>
      </c>
      <c r="BK283" s="210">
        <f>ROUND(I283*H283,2)</f>
        <v>0</v>
      </c>
      <c r="BL283" s="15" t="s">
        <v>160</v>
      </c>
      <c r="BM283" s="209" t="s">
        <v>515</v>
      </c>
    </row>
    <row r="284" s="2" customFormat="1">
      <c r="A284" s="36"/>
      <c r="B284" s="37"/>
      <c r="C284" s="38"/>
      <c r="D284" s="211" t="s">
        <v>142</v>
      </c>
      <c r="E284" s="38"/>
      <c r="F284" s="212" t="s">
        <v>514</v>
      </c>
      <c r="G284" s="38"/>
      <c r="H284" s="38"/>
      <c r="I284" s="213"/>
      <c r="J284" s="38"/>
      <c r="K284" s="38"/>
      <c r="L284" s="42"/>
      <c r="M284" s="214"/>
      <c r="N284" s="215"/>
      <c r="O284" s="83"/>
      <c r="P284" s="83"/>
      <c r="Q284" s="83"/>
      <c r="R284" s="83"/>
      <c r="S284" s="83"/>
      <c r="T284" s="84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5" t="s">
        <v>142</v>
      </c>
      <c r="AU284" s="15" t="s">
        <v>139</v>
      </c>
    </row>
    <row r="285" s="2" customFormat="1" ht="16.5" customHeight="1">
      <c r="A285" s="36"/>
      <c r="B285" s="37"/>
      <c r="C285" s="218" t="s">
        <v>516</v>
      </c>
      <c r="D285" s="218" t="s">
        <v>177</v>
      </c>
      <c r="E285" s="219" t="s">
        <v>517</v>
      </c>
      <c r="F285" s="220" t="s">
        <v>518</v>
      </c>
      <c r="G285" s="221" t="s">
        <v>166</v>
      </c>
      <c r="H285" s="222">
        <v>12</v>
      </c>
      <c r="I285" s="223"/>
      <c r="J285" s="224">
        <f>ROUND(I285*H285,2)</f>
        <v>0</v>
      </c>
      <c r="K285" s="225"/>
      <c r="L285" s="226"/>
      <c r="M285" s="227" t="s">
        <v>19</v>
      </c>
      <c r="N285" s="228" t="s">
        <v>50</v>
      </c>
      <c r="O285" s="83"/>
      <c r="P285" s="207">
        <f>O285*H285</f>
        <v>0</v>
      </c>
      <c r="Q285" s="207">
        <v>0.00020000000000000001</v>
      </c>
      <c r="R285" s="207">
        <f>Q285*H285</f>
        <v>0.0024000000000000002</v>
      </c>
      <c r="S285" s="207">
        <v>0</v>
      </c>
      <c r="T285" s="208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9" t="s">
        <v>197</v>
      </c>
      <c r="AT285" s="209" t="s">
        <v>177</v>
      </c>
      <c r="AU285" s="209" t="s">
        <v>139</v>
      </c>
      <c r="AY285" s="15" t="s">
        <v>130</v>
      </c>
      <c r="BE285" s="210">
        <f>IF(N285="základní",J285,0)</f>
        <v>0</v>
      </c>
      <c r="BF285" s="210">
        <f>IF(N285="snížená",J285,0)</f>
        <v>0</v>
      </c>
      <c r="BG285" s="210">
        <f>IF(N285="zákl. přenesená",J285,0)</f>
        <v>0</v>
      </c>
      <c r="BH285" s="210">
        <f>IF(N285="sníž. přenesená",J285,0)</f>
        <v>0</v>
      </c>
      <c r="BI285" s="210">
        <f>IF(N285="nulová",J285,0)</f>
        <v>0</v>
      </c>
      <c r="BJ285" s="15" t="s">
        <v>140</v>
      </c>
      <c r="BK285" s="210">
        <f>ROUND(I285*H285,2)</f>
        <v>0</v>
      </c>
      <c r="BL285" s="15" t="s">
        <v>160</v>
      </c>
      <c r="BM285" s="209" t="s">
        <v>519</v>
      </c>
    </row>
    <row r="286" s="2" customFormat="1">
      <c r="A286" s="36"/>
      <c r="B286" s="37"/>
      <c r="C286" s="38"/>
      <c r="D286" s="211" t="s">
        <v>142</v>
      </c>
      <c r="E286" s="38"/>
      <c r="F286" s="212" t="s">
        <v>520</v>
      </c>
      <c r="G286" s="38"/>
      <c r="H286" s="38"/>
      <c r="I286" s="213"/>
      <c r="J286" s="38"/>
      <c r="K286" s="38"/>
      <c r="L286" s="42"/>
      <c r="M286" s="214"/>
      <c r="N286" s="215"/>
      <c r="O286" s="83"/>
      <c r="P286" s="83"/>
      <c r="Q286" s="83"/>
      <c r="R286" s="83"/>
      <c r="S286" s="83"/>
      <c r="T286" s="84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5" t="s">
        <v>142</v>
      </c>
      <c r="AU286" s="15" t="s">
        <v>139</v>
      </c>
    </row>
    <row r="287" s="2" customFormat="1" ht="24.15" customHeight="1">
      <c r="A287" s="36"/>
      <c r="B287" s="37"/>
      <c r="C287" s="218" t="s">
        <v>521</v>
      </c>
      <c r="D287" s="218" t="s">
        <v>177</v>
      </c>
      <c r="E287" s="219" t="s">
        <v>522</v>
      </c>
      <c r="F287" s="220" t="s">
        <v>523</v>
      </c>
      <c r="G287" s="221" t="s">
        <v>166</v>
      </c>
      <c r="H287" s="222">
        <v>10</v>
      </c>
      <c r="I287" s="223"/>
      <c r="J287" s="224">
        <f>ROUND(I287*H287,2)</f>
        <v>0</v>
      </c>
      <c r="K287" s="225"/>
      <c r="L287" s="226"/>
      <c r="M287" s="227" t="s">
        <v>19</v>
      </c>
      <c r="N287" s="228" t="s">
        <v>50</v>
      </c>
      <c r="O287" s="83"/>
      <c r="P287" s="207">
        <f>O287*H287</f>
        <v>0</v>
      </c>
      <c r="Q287" s="207">
        <v>0.00020000000000000001</v>
      </c>
      <c r="R287" s="207">
        <f>Q287*H287</f>
        <v>0.002</v>
      </c>
      <c r="S287" s="207">
        <v>0</v>
      </c>
      <c r="T287" s="208">
        <f>S287*H287</f>
        <v>0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09" t="s">
        <v>197</v>
      </c>
      <c r="AT287" s="209" t="s">
        <v>177</v>
      </c>
      <c r="AU287" s="209" t="s">
        <v>139</v>
      </c>
      <c r="AY287" s="15" t="s">
        <v>130</v>
      </c>
      <c r="BE287" s="210">
        <f>IF(N287="základní",J287,0)</f>
        <v>0</v>
      </c>
      <c r="BF287" s="210">
        <f>IF(N287="snížená",J287,0)</f>
        <v>0</v>
      </c>
      <c r="BG287" s="210">
        <f>IF(N287="zákl. přenesená",J287,0)</f>
        <v>0</v>
      </c>
      <c r="BH287" s="210">
        <f>IF(N287="sníž. přenesená",J287,0)</f>
        <v>0</v>
      </c>
      <c r="BI287" s="210">
        <f>IF(N287="nulová",J287,0)</f>
        <v>0</v>
      </c>
      <c r="BJ287" s="15" t="s">
        <v>140</v>
      </c>
      <c r="BK287" s="210">
        <f>ROUND(I287*H287,2)</f>
        <v>0</v>
      </c>
      <c r="BL287" s="15" t="s">
        <v>160</v>
      </c>
      <c r="BM287" s="209" t="s">
        <v>524</v>
      </c>
    </row>
    <row r="288" s="2" customFormat="1">
      <c r="A288" s="36"/>
      <c r="B288" s="37"/>
      <c r="C288" s="38"/>
      <c r="D288" s="211" t="s">
        <v>142</v>
      </c>
      <c r="E288" s="38"/>
      <c r="F288" s="212" t="s">
        <v>525</v>
      </c>
      <c r="G288" s="38"/>
      <c r="H288" s="38"/>
      <c r="I288" s="213"/>
      <c r="J288" s="38"/>
      <c r="K288" s="38"/>
      <c r="L288" s="42"/>
      <c r="M288" s="214"/>
      <c r="N288" s="215"/>
      <c r="O288" s="83"/>
      <c r="P288" s="83"/>
      <c r="Q288" s="83"/>
      <c r="R288" s="83"/>
      <c r="S288" s="83"/>
      <c r="T288" s="84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T288" s="15" t="s">
        <v>142</v>
      </c>
      <c r="AU288" s="15" t="s">
        <v>139</v>
      </c>
    </row>
    <row r="289" s="12" customFormat="1" ht="22.8" customHeight="1">
      <c r="A289" s="12"/>
      <c r="B289" s="181"/>
      <c r="C289" s="182"/>
      <c r="D289" s="183" t="s">
        <v>75</v>
      </c>
      <c r="E289" s="195" t="s">
        <v>526</v>
      </c>
      <c r="F289" s="195" t="s">
        <v>527</v>
      </c>
      <c r="G289" s="182"/>
      <c r="H289" s="182"/>
      <c r="I289" s="185"/>
      <c r="J289" s="196">
        <f>BK289</f>
        <v>0</v>
      </c>
      <c r="K289" s="182"/>
      <c r="L289" s="187"/>
      <c r="M289" s="188"/>
      <c r="N289" s="189"/>
      <c r="O289" s="189"/>
      <c r="P289" s="190">
        <f>SUM(P290:P346)</f>
        <v>0</v>
      </c>
      <c r="Q289" s="189"/>
      <c r="R289" s="190">
        <f>SUM(R290:R346)</f>
        <v>0.22020999999999999</v>
      </c>
      <c r="S289" s="189"/>
      <c r="T289" s="191">
        <f>SUM(T290:T346)</f>
        <v>0.2782</v>
      </c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R289" s="192" t="s">
        <v>139</v>
      </c>
      <c r="AT289" s="193" t="s">
        <v>75</v>
      </c>
      <c r="AU289" s="193" t="s">
        <v>81</v>
      </c>
      <c r="AY289" s="192" t="s">
        <v>130</v>
      </c>
      <c r="BK289" s="194">
        <f>SUM(BK290:BK346)</f>
        <v>0</v>
      </c>
    </row>
    <row r="290" s="2" customFormat="1" ht="24.15" customHeight="1">
      <c r="A290" s="36"/>
      <c r="B290" s="37"/>
      <c r="C290" s="197" t="s">
        <v>138</v>
      </c>
      <c r="D290" s="197" t="s">
        <v>134</v>
      </c>
      <c r="E290" s="198" t="s">
        <v>528</v>
      </c>
      <c r="F290" s="199" t="s">
        <v>529</v>
      </c>
      <c r="G290" s="200" t="s">
        <v>166</v>
      </c>
      <c r="H290" s="201">
        <v>5</v>
      </c>
      <c r="I290" s="202"/>
      <c r="J290" s="203">
        <f>ROUND(I290*H290,2)</f>
        <v>0</v>
      </c>
      <c r="K290" s="204"/>
      <c r="L290" s="42"/>
      <c r="M290" s="205" t="s">
        <v>19</v>
      </c>
      <c r="N290" s="206" t="s">
        <v>50</v>
      </c>
      <c r="O290" s="83"/>
      <c r="P290" s="207">
        <f>O290*H290</f>
        <v>0</v>
      </c>
      <c r="Q290" s="207">
        <v>0</v>
      </c>
      <c r="R290" s="207">
        <f>Q290*H290</f>
        <v>0</v>
      </c>
      <c r="S290" s="207">
        <v>0</v>
      </c>
      <c r="T290" s="208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9" t="s">
        <v>160</v>
      </c>
      <c r="AT290" s="209" t="s">
        <v>134</v>
      </c>
      <c r="AU290" s="209" t="s">
        <v>139</v>
      </c>
      <c r="AY290" s="15" t="s">
        <v>130</v>
      </c>
      <c r="BE290" s="210">
        <f>IF(N290="základní",J290,0)</f>
        <v>0</v>
      </c>
      <c r="BF290" s="210">
        <f>IF(N290="snížená",J290,0)</f>
        <v>0</v>
      </c>
      <c r="BG290" s="210">
        <f>IF(N290="zákl. přenesená",J290,0)</f>
        <v>0</v>
      </c>
      <c r="BH290" s="210">
        <f>IF(N290="sníž. přenesená",J290,0)</f>
        <v>0</v>
      </c>
      <c r="BI290" s="210">
        <f>IF(N290="nulová",J290,0)</f>
        <v>0</v>
      </c>
      <c r="BJ290" s="15" t="s">
        <v>140</v>
      </c>
      <c r="BK290" s="210">
        <f>ROUND(I290*H290,2)</f>
        <v>0</v>
      </c>
      <c r="BL290" s="15" t="s">
        <v>160</v>
      </c>
      <c r="BM290" s="209" t="s">
        <v>530</v>
      </c>
    </row>
    <row r="291" s="2" customFormat="1">
      <c r="A291" s="36"/>
      <c r="B291" s="37"/>
      <c r="C291" s="38"/>
      <c r="D291" s="211" t="s">
        <v>142</v>
      </c>
      <c r="E291" s="38"/>
      <c r="F291" s="212" t="s">
        <v>531</v>
      </c>
      <c r="G291" s="38"/>
      <c r="H291" s="38"/>
      <c r="I291" s="213"/>
      <c r="J291" s="38"/>
      <c r="K291" s="38"/>
      <c r="L291" s="42"/>
      <c r="M291" s="214"/>
      <c r="N291" s="215"/>
      <c r="O291" s="83"/>
      <c r="P291" s="83"/>
      <c r="Q291" s="83"/>
      <c r="R291" s="83"/>
      <c r="S291" s="83"/>
      <c r="T291" s="84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T291" s="15" t="s">
        <v>142</v>
      </c>
      <c r="AU291" s="15" t="s">
        <v>139</v>
      </c>
    </row>
    <row r="292" s="2" customFormat="1">
      <c r="A292" s="36"/>
      <c r="B292" s="37"/>
      <c r="C292" s="38"/>
      <c r="D292" s="216" t="s">
        <v>144</v>
      </c>
      <c r="E292" s="38"/>
      <c r="F292" s="217" t="s">
        <v>532</v>
      </c>
      <c r="G292" s="38"/>
      <c r="H292" s="38"/>
      <c r="I292" s="213"/>
      <c r="J292" s="38"/>
      <c r="K292" s="38"/>
      <c r="L292" s="42"/>
      <c r="M292" s="214"/>
      <c r="N292" s="215"/>
      <c r="O292" s="83"/>
      <c r="P292" s="83"/>
      <c r="Q292" s="83"/>
      <c r="R292" s="83"/>
      <c r="S292" s="83"/>
      <c r="T292" s="84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T292" s="15" t="s">
        <v>144</v>
      </c>
      <c r="AU292" s="15" t="s">
        <v>139</v>
      </c>
    </row>
    <row r="293" s="2" customFormat="1" ht="24.15" customHeight="1">
      <c r="A293" s="36"/>
      <c r="B293" s="37"/>
      <c r="C293" s="197" t="s">
        <v>533</v>
      </c>
      <c r="D293" s="197" t="s">
        <v>134</v>
      </c>
      <c r="E293" s="198" t="s">
        <v>534</v>
      </c>
      <c r="F293" s="199" t="s">
        <v>535</v>
      </c>
      <c r="G293" s="200" t="s">
        <v>166</v>
      </c>
      <c r="H293" s="201">
        <v>1</v>
      </c>
      <c r="I293" s="202"/>
      <c r="J293" s="203">
        <f>ROUND(I293*H293,2)</f>
        <v>0</v>
      </c>
      <c r="K293" s="204"/>
      <c r="L293" s="42"/>
      <c r="M293" s="205" t="s">
        <v>19</v>
      </c>
      <c r="N293" s="206" t="s">
        <v>50</v>
      </c>
      <c r="O293" s="83"/>
      <c r="P293" s="207">
        <f>O293*H293</f>
        <v>0</v>
      </c>
      <c r="Q293" s="207">
        <v>0</v>
      </c>
      <c r="R293" s="207">
        <f>Q293*H293</f>
        <v>0</v>
      </c>
      <c r="S293" s="207">
        <v>0.1104</v>
      </c>
      <c r="T293" s="208">
        <f>S293*H293</f>
        <v>0.1104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9" t="s">
        <v>160</v>
      </c>
      <c r="AT293" s="209" t="s">
        <v>134</v>
      </c>
      <c r="AU293" s="209" t="s">
        <v>139</v>
      </c>
      <c r="AY293" s="15" t="s">
        <v>130</v>
      </c>
      <c r="BE293" s="210">
        <f>IF(N293="základní",J293,0)</f>
        <v>0</v>
      </c>
      <c r="BF293" s="210">
        <f>IF(N293="snížená",J293,0)</f>
        <v>0</v>
      </c>
      <c r="BG293" s="210">
        <f>IF(N293="zákl. přenesená",J293,0)</f>
        <v>0</v>
      </c>
      <c r="BH293" s="210">
        <f>IF(N293="sníž. přenesená",J293,0)</f>
        <v>0</v>
      </c>
      <c r="BI293" s="210">
        <f>IF(N293="nulová",J293,0)</f>
        <v>0</v>
      </c>
      <c r="BJ293" s="15" t="s">
        <v>140</v>
      </c>
      <c r="BK293" s="210">
        <f>ROUND(I293*H293,2)</f>
        <v>0</v>
      </c>
      <c r="BL293" s="15" t="s">
        <v>160</v>
      </c>
      <c r="BM293" s="209" t="s">
        <v>536</v>
      </c>
    </row>
    <row r="294" s="2" customFormat="1">
      <c r="A294" s="36"/>
      <c r="B294" s="37"/>
      <c r="C294" s="38"/>
      <c r="D294" s="211" t="s">
        <v>142</v>
      </c>
      <c r="E294" s="38"/>
      <c r="F294" s="212" t="s">
        <v>537</v>
      </c>
      <c r="G294" s="38"/>
      <c r="H294" s="38"/>
      <c r="I294" s="213"/>
      <c r="J294" s="38"/>
      <c r="K294" s="38"/>
      <c r="L294" s="42"/>
      <c r="M294" s="214"/>
      <c r="N294" s="215"/>
      <c r="O294" s="83"/>
      <c r="P294" s="83"/>
      <c r="Q294" s="83"/>
      <c r="R294" s="83"/>
      <c r="S294" s="83"/>
      <c r="T294" s="84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T294" s="15" t="s">
        <v>142</v>
      </c>
      <c r="AU294" s="15" t="s">
        <v>139</v>
      </c>
    </row>
    <row r="295" s="2" customFormat="1">
      <c r="A295" s="36"/>
      <c r="B295" s="37"/>
      <c r="C295" s="38"/>
      <c r="D295" s="216" t="s">
        <v>144</v>
      </c>
      <c r="E295" s="38"/>
      <c r="F295" s="217" t="s">
        <v>538</v>
      </c>
      <c r="G295" s="38"/>
      <c r="H295" s="38"/>
      <c r="I295" s="213"/>
      <c r="J295" s="38"/>
      <c r="K295" s="38"/>
      <c r="L295" s="42"/>
      <c r="M295" s="214"/>
      <c r="N295" s="215"/>
      <c r="O295" s="83"/>
      <c r="P295" s="83"/>
      <c r="Q295" s="83"/>
      <c r="R295" s="83"/>
      <c r="S295" s="83"/>
      <c r="T295" s="84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T295" s="15" t="s">
        <v>144</v>
      </c>
      <c r="AU295" s="15" t="s">
        <v>139</v>
      </c>
    </row>
    <row r="296" s="2" customFormat="1" ht="24.15" customHeight="1">
      <c r="A296" s="36"/>
      <c r="B296" s="37"/>
      <c r="C296" s="197" t="s">
        <v>139</v>
      </c>
      <c r="D296" s="197" t="s">
        <v>134</v>
      </c>
      <c r="E296" s="198" t="s">
        <v>539</v>
      </c>
      <c r="F296" s="199" t="s">
        <v>540</v>
      </c>
      <c r="G296" s="200" t="s">
        <v>166</v>
      </c>
      <c r="H296" s="201">
        <v>1</v>
      </c>
      <c r="I296" s="202"/>
      <c r="J296" s="203">
        <f>ROUND(I296*H296,2)</f>
        <v>0</v>
      </c>
      <c r="K296" s="204"/>
      <c r="L296" s="42"/>
      <c r="M296" s="205" t="s">
        <v>19</v>
      </c>
      <c r="N296" s="206" t="s">
        <v>50</v>
      </c>
      <c r="O296" s="83"/>
      <c r="P296" s="207">
        <f>O296*H296</f>
        <v>0</v>
      </c>
      <c r="Q296" s="207">
        <v>0</v>
      </c>
      <c r="R296" s="207">
        <f>Q296*H296</f>
        <v>0</v>
      </c>
      <c r="S296" s="207">
        <v>0.16600000000000001</v>
      </c>
      <c r="T296" s="208">
        <f>S296*H296</f>
        <v>0.16600000000000001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9" t="s">
        <v>160</v>
      </c>
      <c r="AT296" s="209" t="s">
        <v>134</v>
      </c>
      <c r="AU296" s="209" t="s">
        <v>139</v>
      </c>
      <c r="AY296" s="15" t="s">
        <v>130</v>
      </c>
      <c r="BE296" s="210">
        <f>IF(N296="základní",J296,0)</f>
        <v>0</v>
      </c>
      <c r="BF296" s="210">
        <f>IF(N296="snížená",J296,0)</f>
        <v>0</v>
      </c>
      <c r="BG296" s="210">
        <f>IF(N296="zákl. přenesená",J296,0)</f>
        <v>0</v>
      </c>
      <c r="BH296" s="210">
        <f>IF(N296="sníž. přenesená",J296,0)</f>
        <v>0</v>
      </c>
      <c r="BI296" s="210">
        <f>IF(N296="nulová",J296,0)</f>
        <v>0</v>
      </c>
      <c r="BJ296" s="15" t="s">
        <v>140</v>
      </c>
      <c r="BK296" s="210">
        <f>ROUND(I296*H296,2)</f>
        <v>0</v>
      </c>
      <c r="BL296" s="15" t="s">
        <v>160</v>
      </c>
      <c r="BM296" s="209" t="s">
        <v>541</v>
      </c>
    </row>
    <row r="297" s="2" customFormat="1">
      <c r="A297" s="36"/>
      <c r="B297" s="37"/>
      <c r="C297" s="38"/>
      <c r="D297" s="211" t="s">
        <v>142</v>
      </c>
      <c r="E297" s="38"/>
      <c r="F297" s="212" t="s">
        <v>542</v>
      </c>
      <c r="G297" s="38"/>
      <c r="H297" s="38"/>
      <c r="I297" s="213"/>
      <c r="J297" s="38"/>
      <c r="K297" s="38"/>
      <c r="L297" s="42"/>
      <c r="M297" s="214"/>
      <c r="N297" s="215"/>
      <c r="O297" s="83"/>
      <c r="P297" s="83"/>
      <c r="Q297" s="83"/>
      <c r="R297" s="83"/>
      <c r="S297" s="83"/>
      <c r="T297" s="84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T297" s="15" t="s">
        <v>142</v>
      </c>
      <c r="AU297" s="15" t="s">
        <v>139</v>
      </c>
    </row>
    <row r="298" s="2" customFormat="1">
      <c r="A298" s="36"/>
      <c r="B298" s="37"/>
      <c r="C298" s="38"/>
      <c r="D298" s="216" t="s">
        <v>144</v>
      </c>
      <c r="E298" s="38"/>
      <c r="F298" s="217" t="s">
        <v>543</v>
      </c>
      <c r="G298" s="38"/>
      <c r="H298" s="38"/>
      <c r="I298" s="213"/>
      <c r="J298" s="38"/>
      <c r="K298" s="38"/>
      <c r="L298" s="42"/>
      <c r="M298" s="214"/>
      <c r="N298" s="215"/>
      <c r="O298" s="83"/>
      <c r="P298" s="83"/>
      <c r="Q298" s="83"/>
      <c r="R298" s="83"/>
      <c r="S298" s="83"/>
      <c r="T298" s="84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T298" s="15" t="s">
        <v>144</v>
      </c>
      <c r="AU298" s="15" t="s">
        <v>139</v>
      </c>
    </row>
    <row r="299" s="2" customFormat="1" ht="24.15" customHeight="1">
      <c r="A299" s="36"/>
      <c r="B299" s="37"/>
      <c r="C299" s="197" t="s">
        <v>544</v>
      </c>
      <c r="D299" s="197" t="s">
        <v>134</v>
      </c>
      <c r="E299" s="198" t="s">
        <v>545</v>
      </c>
      <c r="F299" s="199" t="s">
        <v>546</v>
      </c>
      <c r="G299" s="200" t="s">
        <v>166</v>
      </c>
      <c r="H299" s="201">
        <v>5</v>
      </c>
      <c r="I299" s="202"/>
      <c r="J299" s="203">
        <f>ROUND(I299*H299,2)</f>
        <v>0</v>
      </c>
      <c r="K299" s="204"/>
      <c r="L299" s="42"/>
      <c r="M299" s="205" t="s">
        <v>19</v>
      </c>
      <c r="N299" s="206" t="s">
        <v>50</v>
      </c>
      <c r="O299" s="83"/>
      <c r="P299" s="207">
        <f>O299*H299</f>
        <v>0</v>
      </c>
      <c r="Q299" s="207">
        <v>0</v>
      </c>
      <c r="R299" s="207">
        <f>Q299*H299</f>
        <v>0</v>
      </c>
      <c r="S299" s="207">
        <v>0</v>
      </c>
      <c r="T299" s="208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9" t="s">
        <v>160</v>
      </c>
      <c r="AT299" s="209" t="s">
        <v>134</v>
      </c>
      <c r="AU299" s="209" t="s">
        <v>139</v>
      </c>
      <c r="AY299" s="15" t="s">
        <v>130</v>
      </c>
      <c r="BE299" s="210">
        <f>IF(N299="základní",J299,0)</f>
        <v>0</v>
      </c>
      <c r="BF299" s="210">
        <f>IF(N299="snížená",J299,0)</f>
        <v>0</v>
      </c>
      <c r="BG299" s="210">
        <f>IF(N299="zákl. přenesená",J299,0)</f>
        <v>0</v>
      </c>
      <c r="BH299" s="210">
        <f>IF(N299="sníž. přenesená",J299,0)</f>
        <v>0</v>
      </c>
      <c r="BI299" s="210">
        <f>IF(N299="nulová",J299,0)</f>
        <v>0</v>
      </c>
      <c r="BJ299" s="15" t="s">
        <v>140</v>
      </c>
      <c r="BK299" s="210">
        <f>ROUND(I299*H299,2)</f>
        <v>0</v>
      </c>
      <c r="BL299" s="15" t="s">
        <v>160</v>
      </c>
      <c r="BM299" s="209" t="s">
        <v>547</v>
      </c>
    </row>
    <row r="300" s="2" customFormat="1">
      <c r="A300" s="36"/>
      <c r="B300" s="37"/>
      <c r="C300" s="38"/>
      <c r="D300" s="211" t="s">
        <v>142</v>
      </c>
      <c r="E300" s="38"/>
      <c r="F300" s="212" t="s">
        <v>548</v>
      </c>
      <c r="G300" s="38"/>
      <c r="H300" s="38"/>
      <c r="I300" s="213"/>
      <c r="J300" s="38"/>
      <c r="K300" s="38"/>
      <c r="L300" s="42"/>
      <c r="M300" s="214"/>
      <c r="N300" s="215"/>
      <c r="O300" s="83"/>
      <c r="P300" s="83"/>
      <c r="Q300" s="83"/>
      <c r="R300" s="83"/>
      <c r="S300" s="83"/>
      <c r="T300" s="84"/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T300" s="15" t="s">
        <v>142</v>
      </c>
      <c r="AU300" s="15" t="s">
        <v>139</v>
      </c>
    </row>
    <row r="301" s="2" customFormat="1">
      <c r="A301" s="36"/>
      <c r="B301" s="37"/>
      <c r="C301" s="38"/>
      <c r="D301" s="216" t="s">
        <v>144</v>
      </c>
      <c r="E301" s="38"/>
      <c r="F301" s="217" t="s">
        <v>549</v>
      </c>
      <c r="G301" s="38"/>
      <c r="H301" s="38"/>
      <c r="I301" s="213"/>
      <c r="J301" s="38"/>
      <c r="K301" s="38"/>
      <c r="L301" s="42"/>
      <c r="M301" s="214"/>
      <c r="N301" s="215"/>
      <c r="O301" s="83"/>
      <c r="P301" s="83"/>
      <c r="Q301" s="83"/>
      <c r="R301" s="83"/>
      <c r="S301" s="83"/>
      <c r="T301" s="84"/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T301" s="15" t="s">
        <v>144</v>
      </c>
      <c r="AU301" s="15" t="s">
        <v>139</v>
      </c>
    </row>
    <row r="302" s="2" customFormat="1" ht="21.75" customHeight="1">
      <c r="A302" s="36"/>
      <c r="B302" s="37"/>
      <c r="C302" s="197" t="s">
        <v>550</v>
      </c>
      <c r="D302" s="197" t="s">
        <v>134</v>
      </c>
      <c r="E302" s="198" t="s">
        <v>551</v>
      </c>
      <c r="F302" s="199" t="s">
        <v>552</v>
      </c>
      <c r="G302" s="200" t="s">
        <v>166</v>
      </c>
      <c r="H302" s="201">
        <v>4</v>
      </c>
      <c r="I302" s="202"/>
      <c r="J302" s="203">
        <f>ROUND(I302*H302,2)</f>
        <v>0</v>
      </c>
      <c r="K302" s="204"/>
      <c r="L302" s="42"/>
      <c r="M302" s="205" t="s">
        <v>19</v>
      </c>
      <c r="N302" s="206" t="s">
        <v>50</v>
      </c>
      <c r="O302" s="83"/>
      <c r="P302" s="207">
        <f>O302*H302</f>
        <v>0</v>
      </c>
      <c r="Q302" s="207">
        <v>0</v>
      </c>
      <c r="R302" s="207">
        <f>Q302*H302</f>
        <v>0</v>
      </c>
      <c r="S302" s="207">
        <v>0</v>
      </c>
      <c r="T302" s="208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09" t="s">
        <v>160</v>
      </c>
      <c r="AT302" s="209" t="s">
        <v>134</v>
      </c>
      <c r="AU302" s="209" t="s">
        <v>139</v>
      </c>
      <c r="AY302" s="15" t="s">
        <v>130</v>
      </c>
      <c r="BE302" s="210">
        <f>IF(N302="základní",J302,0)</f>
        <v>0</v>
      </c>
      <c r="BF302" s="210">
        <f>IF(N302="snížená",J302,0)</f>
        <v>0</v>
      </c>
      <c r="BG302" s="210">
        <f>IF(N302="zákl. přenesená",J302,0)</f>
        <v>0</v>
      </c>
      <c r="BH302" s="210">
        <f>IF(N302="sníž. přenesená",J302,0)</f>
        <v>0</v>
      </c>
      <c r="BI302" s="210">
        <f>IF(N302="nulová",J302,0)</f>
        <v>0</v>
      </c>
      <c r="BJ302" s="15" t="s">
        <v>140</v>
      </c>
      <c r="BK302" s="210">
        <f>ROUND(I302*H302,2)</f>
        <v>0</v>
      </c>
      <c r="BL302" s="15" t="s">
        <v>160</v>
      </c>
      <c r="BM302" s="209" t="s">
        <v>553</v>
      </c>
    </row>
    <row r="303" s="2" customFormat="1">
      <c r="A303" s="36"/>
      <c r="B303" s="37"/>
      <c r="C303" s="38"/>
      <c r="D303" s="211" t="s">
        <v>142</v>
      </c>
      <c r="E303" s="38"/>
      <c r="F303" s="212" t="s">
        <v>554</v>
      </c>
      <c r="G303" s="38"/>
      <c r="H303" s="38"/>
      <c r="I303" s="213"/>
      <c r="J303" s="38"/>
      <c r="K303" s="38"/>
      <c r="L303" s="42"/>
      <c r="M303" s="214"/>
      <c r="N303" s="215"/>
      <c r="O303" s="83"/>
      <c r="P303" s="83"/>
      <c r="Q303" s="83"/>
      <c r="R303" s="83"/>
      <c r="S303" s="83"/>
      <c r="T303" s="84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5" t="s">
        <v>142</v>
      </c>
      <c r="AU303" s="15" t="s">
        <v>139</v>
      </c>
    </row>
    <row r="304" s="2" customFormat="1">
      <c r="A304" s="36"/>
      <c r="B304" s="37"/>
      <c r="C304" s="38"/>
      <c r="D304" s="216" t="s">
        <v>144</v>
      </c>
      <c r="E304" s="38"/>
      <c r="F304" s="217" t="s">
        <v>555</v>
      </c>
      <c r="G304" s="38"/>
      <c r="H304" s="38"/>
      <c r="I304" s="213"/>
      <c r="J304" s="38"/>
      <c r="K304" s="38"/>
      <c r="L304" s="42"/>
      <c r="M304" s="214"/>
      <c r="N304" s="215"/>
      <c r="O304" s="83"/>
      <c r="P304" s="83"/>
      <c r="Q304" s="83"/>
      <c r="R304" s="83"/>
      <c r="S304" s="83"/>
      <c r="T304" s="84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T304" s="15" t="s">
        <v>144</v>
      </c>
      <c r="AU304" s="15" t="s">
        <v>139</v>
      </c>
    </row>
    <row r="305" s="2" customFormat="1" ht="21.75" customHeight="1">
      <c r="A305" s="36"/>
      <c r="B305" s="37"/>
      <c r="C305" s="197" t="s">
        <v>556</v>
      </c>
      <c r="D305" s="197" t="s">
        <v>134</v>
      </c>
      <c r="E305" s="198" t="s">
        <v>557</v>
      </c>
      <c r="F305" s="199" t="s">
        <v>558</v>
      </c>
      <c r="G305" s="200" t="s">
        <v>166</v>
      </c>
      <c r="H305" s="201">
        <v>1</v>
      </c>
      <c r="I305" s="202"/>
      <c r="J305" s="203">
        <f>ROUND(I305*H305,2)</f>
        <v>0</v>
      </c>
      <c r="K305" s="204"/>
      <c r="L305" s="42"/>
      <c r="M305" s="205" t="s">
        <v>19</v>
      </c>
      <c r="N305" s="206" t="s">
        <v>50</v>
      </c>
      <c r="O305" s="83"/>
      <c r="P305" s="207">
        <f>O305*H305</f>
        <v>0</v>
      </c>
      <c r="Q305" s="207">
        <v>0</v>
      </c>
      <c r="R305" s="207">
        <f>Q305*H305</f>
        <v>0</v>
      </c>
      <c r="S305" s="207">
        <v>0</v>
      </c>
      <c r="T305" s="208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09" t="s">
        <v>160</v>
      </c>
      <c r="AT305" s="209" t="s">
        <v>134</v>
      </c>
      <c r="AU305" s="209" t="s">
        <v>139</v>
      </c>
      <c r="AY305" s="15" t="s">
        <v>130</v>
      </c>
      <c r="BE305" s="210">
        <f>IF(N305="základní",J305,0)</f>
        <v>0</v>
      </c>
      <c r="BF305" s="210">
        <f>IF(N305="snížená",J305,0)</f>
        <v>0</v>
      </c>
      <c r="BG305" s="210">
        <f>IF(N305="zákl. přenesená",J305,0)</f>
        <v>0</v>
      </c>
      <c r="BH305" s="210">
        <f>IF(N305="sníž. přenesená",J305,0)</f>
        <v>0</v>
      </c>
      <c r="BI305" s="210">
        <f>IF(N305="nulová",J305,0)</f>
        <v>0</v>
      </c>
      <c r="BJ305" s="15" t="s">
        <v>140</v>
      </c>
      <c r="BK305" s="210">
        <f>ROUND(I305*H305,2)</f>
        <v>0</v>
      </c>
      <c r="BL305" s="15" t="s">
        <v>160</v>
      </c>
      <c r="BM305" s="209" t="s">
        <v>559</v>
      </c>
    </row>
    <row r="306" s="2" customFormat="1">
      <c r="A306" s="36"/>
      <c r="B306" s="37"/>
      <c r="C306" s="38"/>
      <c r="D306" s="211" t="s">
        <v>142</v>
      </c>
      <c r="E306" s="38"/>
      <c r="F306" s="212" t="s">
        <v>560</v>
      </c>
      <c r="G306" s="38"/>
      <c r="H306" s="38"/>
      <c r="I306" s="213"/>
      <c r="J306" s="38"/>
      <c r="K306" s="38"/>
      <c r="L306" s="42"/>
      <c r="M306" s="214"/>
      <c r="N306" s="215"/>
      <c r="O306" s="83"/>
      <c r="P306" s="83"/>
      <c r="Q306" s="83"/>
      <c r="R306" s="83"/>
      <c r="S306" s="83"/>
      <c r="T306" s="84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T306" s="15" t="s">
        <v>142</v>
      </c>
      <c r="AU306" s="15" t="s">
        <v>139</v>
      </c>
    </row>
    <row r="307" s="2" customFormat="1">
      <c r="A307" s="36"/>
      <c r="B307" s="37"/>
      <c r="C307" s="38"/>
      <c r="D307" s="216" t="s">
        <v>144</v>
      </c>
      <c r="E307" s="38"/>
      <c r="F307" s="217" t="s">
        <v>561</v>
      </c>
      <c r="G307" s="38"/>
      <c r="H307" s="38"/>
      <c r="I307" s="213"/>
      <c r="J307" s="38"/>
      <c r="K307" s="38"/>
      <c r="L307" s="42"/>
      <c r="M307" s="214"/>
      <c r="N307" s="215"/>
      <c r="O307" s="83"/>
      <c r="P307" s="83"/>
      <c r="Q307" s="83"/>
      <c r="R307" s="83"/>
      <c r="S307" s="83"/>
      <c r="T307" s="84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T307" s="15" t="s">
        <v>144</v>
      </c>
      <c r="AU307" s="15" t="s">
        <v>139</v>
      </c>
    </row>
    <row r="308" s="2" customFormat="1" ht="24.15" customHeight="1">
      <c r="A308" s="36"/>
      <c r="B308" s="37"/>
      <c r="C308" s="197" t="s">
        <v>140</v>
      </c>
      <c r="D308" s="197" t="s">
        <v>134</v>
      </c>
      <c r="E308" s="198" t="s">
        <v>562</v>
      </c>
      <c r="F308" s="199" t="s">
        <v>563</v>
      </c>
      <c r="G308" s="200" t="s">
        <v>166</v>
      </c>
      <c r="H308" s="201">
        <v>1</v>
      </c>
      <c r="I308" s="202"/>
      <c r="J308" s="203">
        <f>ROUND(I308*H308,2)</f>
        <v>0</v>
      </c>
      <c r="K308" s="204"/>
      <c r="L308" s="42"/>
      <c r="M308" s="205" t="s">
        <v>19</v>
      </c>
      <c r="N308" s="206" t="s">
        <v>50</v>
      </c>
      <c r="O308" s="83"/>
      <c r="P308" s="207">
        <f>O308*H308</f>
        <v>0</v>
      </c>
      <c r="Q308" s="207">
        <v>0</v>
      </c>
      <c r="R308" s="207">
        <f>Q308*H308</f>
        <v>0</v>
      </c>
      <c r="S308" s="207">
        <v>0.0018</v>
      </c>
      <c r="T308" s="208">
        <f>S308*H308</f>
        <v>0.0018</v>
      </c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R308" s="209" t="s">
        <v>160</v>
      </c>
      <c r="AT308" s="209" t="s">
        <v>134</v>
      </c>
      <c r="AU308" s="209" t="s">
        <v>139</v>
      </c>
      <c r="AY308" s="15" t="s">
        <v>130</v>
      </c>
      <c r="BE308" s="210">
        <f>IF(N308="základní",J308,0)</f>
        <v>0</v>
      </c>
      <c r="BF308" s="210">
        <f>IF(N308="snížená",J308,0)</f>
        <v>0</v>
      </c>
      <c r="BG308" s="210">
        <f>IF(N308="zákl. přenesená",J308,0)</f>
        <v>0</v>
      </c>
      <c r="BH308" s="210">
        <f>IF(N308="sníž. přenesená",J308,0)</f>
        <v>0</v>
      </c>
      <c r="BI308" s="210">
        <f>IF(N308="nulová",J308,0)</f>
        <v>0</v>
      </c>
      <c r="BJ308" s="15" t="s">
        <v>140</v>
      </c>
      <c r="BK308" s="210">
        <f>ROUND(I308*H308,2)</f>
        <v>0</v>
      </c>
      <c r="BL308" s="15" t="s">
        <v>160</v>
      </c>
      <c r="BM308" s="209" t="s">
        <v>564</v>
      </c>
    </row>
    <row r="309" s="2" customFormat="1">
      <c r="A309" s="36"/>
      <c r="B309" s="37"/>
      <c r="C309" s="38"/>
      <c r="D309" s="211" t="s">
        <v>142</v>
      </c>
      <c r="E309" s="38"/>
      <c r="F309" s="212" t="s">
        <v>565</v>
      </c>
      <c r="G309" s="38"/>
      <c r="H309" s="38"/>
      <c r="I309" s="213"/>
      <c r="J309" s="38"/>
      <c r="K309" s="38"/>
      <c r="L309" s="42"/>
      <c r="M309" s="214"/>
      <c r="N309" s="215"/>
      <c r="O309" s="83"/>
      <c r="P309" s="83"/>
      <c r="Q309" s="83"/>
      <c r="R309" s="83"/>
      <c r="S309" s="83"/>
      <c r="T309" s="84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T309" s="15" t="s">
        <v>142</v>
      </c>
      <c r="AU309" s="15" t="s">
        <v>139</v>
      </c>
    </row>
    <row r="310" s="2" customFormat="1">
      <c r="A310" s="36"/>
      <c r="B310" s="37"/>
      <c r="C310" s="38"/>
      <c r="D310" s="216" t="s">
        <v>144</v>
      </c>
      <c r="E310" s="38"/>
      <c r="F310" s="217" t="s">
        <v>566</v>
      </c>
      <c r="G310" s="38"/>
      <c r="H310" s="38"/>
      <c r="I310" s="213"/>
      <c r="J310" s="38"/>
      <c r="K310" s="38"/>
      <c r="L310" s="42"/>
      <c r="M310" s="214"/>
      <c r="N310" s="215"/>
      <c r="O310" s="83"/>
      <c r="P310" s="83"/>
      <c r="Q310" s="83"/>
      <c r="R310" s="83"/>
      <c r="S310" s="83"/>
      <c r="T310" s="84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5" t="s">
        <v>144</v>
      </c>
      <c r="AU310" s="15" t="s">
        <v>139</v>
      </c>
    </row>
    <row r="311" s="2" customFormat="1" ht="24.15" customHeight="1">
      <c r="A311" s="36"/>
      <c r="B311" s="37"/>
      <c r="C311" s="197" t="s">
        <v>567</v>
      </c>
      <c r="D311" s="197" t="s">
        <v>134</v>
      </c>
      <c r="E311" s="198" t="s">
        <v>568</v>
      </c>
      <c r="F311" s="199" t="s">
        <v>569</v>
      </c>
      <c r="G311" s="200" t="s">
        <v>166</v>
      </c>
      <c r="H311" s="201">
        <v>3</v>
      </c>
      <c r="I311" s="202"/>
      <c r="J311" s="203">
        <f>ROUND(I311*H311,2)</f>
        <v>0</v>
      </c>
      <c r="K311" s="204"/>
      <c r="L311" s="42"/>
      <c r="M311" s="205" t="s">
        <v>19</v>
      </c>
      <c r="N311" s="206" t="s">
        <v>50</v>
      </c>
      <c r="O311" s="83"/>
      <c r="P311" s="207">
        <f>O311*H311</f>
        <v>0</v>
      </c>
      <c r="Q311" s="207">
        <v>0</v>
      </c>
      <c r="R311" s="207">
        <f>Q311*H311</f>
        <v>0</v>
      </c>
      <c r="S311" s="207">
        <v>0</v>
      </c>
      <c r="T311" s="208">
        <f>S311*H311</f>
        <v>0</v>
      </c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R311" s="209" t="s">
        <v>160</v>
      </c>
      <c r="AT311" s="209" t="s">
        <v>134</v>
      </c>
      <c r="AU311" s="209" t="s">
        <v>139</v>
      </c>
      <c r="AY311" s="15" t="s">
        <v>130</v>
      </c>
      <c r="BE311" s="210">
        <f>IF(N311="základní",J311,0)</f>
        <v>0</v>
      </c>
      <c r="BF311" s="210">
        <f>IF(N311="snížená",J311,0)</f>
        <v>0</v>
      </c>
      <c r="BG311" s="210">
        <f>IF(N311="zákl. přenesená",J311,0)</f>
        <v>0</v>
      </c>
      <c r="BH311" s="210">
        <f>IF(N311="sníž. přenesená",J311,0)</f>
        <v>0</v>
      </c>
      <c r="BI311" s="210">
        <f>IF(N311="nulová",J311,0)</f>
        <v>0</v>
      </c>
      <c r="BJ311" s="15" t="s">
        <v>140</v>
      </c>
      <c r="BK311" s="210">
        <f>ROUND(I311*H311,2)</f>
        <v>0</v>
      </c>
      <c r="BL311" s="15" t="s">
        <v>160</v>
      </c>
      <c r="BM311" s="209" t="s">
        <v>570</v>
      </c>
    </row>
    <row r="312" s="2" customFormat="1">
      <c r="A312" s="36"/>
      <c r="B312" s="37"/>
      <c r="C312" s="38"/>
      <c r="D312" s="211" t="s">
        <v>142</v>
      </c>
      <c r="E312" s="38"/>
      <c r="F312" s="212" t="s">
        <v>571</v>
      </c>
      <c r="G312" s="38"/>
      <c r="H312" s="38"/>
      <c r="I312" s="213"/>
      <c r="J312" s="38"/>
      <c r="K312" s="38"/>
      <c r="L312" s="42"/>
      <c r="M312" s="214"/>
      <c r="N312" s="215"/>
      <c r="O312" s="83"/>
      <c r="P312" s="83"/>
      <c r="Q312" s="83"/>
      <c r="R312" s="83"/>
      <c r="S312" s="83"/>
      <c r="T312" s="84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5" t="s">
        <v>142</v>
      </c>
      <c r="AU312" s="15" t="s">
        <v>139</v>
      </c>
    </row>
    <row r="313" s="2" customFormat="1">
      <c r="A313" s="36"/>
      <c r="B313" s="37"/>
      <c r="C313" s="38"/>
      <c r="D313" s="216" t="s">
        <v>144</v>
      </c>
      <c r="E313" s="38"/>
      <c r="F313" s="217" t="s">
        <v>572</v>
      </c>
      <c r="G313" s="38"/>
      <c r="H313" s="38"/>
      <c r="I313" s="213"/>
      <c r="J313" s="38"/>
      <c r="K313" s="38"/>
      <c r="L313" s="42"/>
      <c r="M313" s="214"/>
      <c r="N313" s="215"/>
      <c r="O313" s="83"/>
      <c r="P313" s="83"/>
      <c r="Q313" s="83"/>
      <c r="R313" s="83"/>
      <c r="S313" s="83"/>
      <c r="T313" s="84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5" t="s">
        <v>144</v>
      </c>
      <c r="AU313" s="15" t="s">
        <v>139</v>
      </c>
    </row>
    <row r="314" s="2" customFormat="1" ht="24.15" customHeight="1">
      <c r="A314" s="36"/>
      <c r="B314" s="37"/>
      <c r="C314" s="197" t="s">
        <v>573</v>
      </c>
      <c r="D314" s="197" t="s">
        <v>134</v>
      </c>
      <c r="E314" s="198" t="s">
        <v>574</v>
      </c>
      <c r="F314" s="199" t="s">
        <v>575</v>
      </c>
      <c r="G314" s="200" t="s">
        <v>166</v>
      </c>
      <c r="H314" s="201">
        <v>3</v>
      </c>
      <c r="I314" s="202"/>
      <c r="J314" s="203">
        <f>ROUND(I314*H314,2)</f>
        <v>0</v>
      </c>
      <c r="K314" s="204"/>
      <c r="L314" s="42"/>
      <c r="M314" s="205" t="s">
        <v>19</v>
      </c>
      <c r="N314" s="206" t="s">
        <v>50</v>
      </c>
      <c r="O314" s="83"/>
      <c r="P314" s="207">
        <f>O314*H314</f>
        <v>0</v>
      </c>
      <c r="Q314" s="207">
        <v>0</v>
      </c>
      <c r="R314" s="207">
        <f>Q314*H314</f>
        <v>0</v>
      </c>
      <c r="S314" s="207">
        <v>0</v>
      </c>
      <c r="T314" s="208">
        <f>S314*H314</f>
        <v>0</v>
      </c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R314" s="209" t="s">
        <v>160</v>
      </c>
      <c r="AT314" s="209" t="s">
        <v>134</v>
      </c>
      <c r="AU314" s="209" t="s">
        <v>139</v>
      </c>
      <c r="AY314" s="15" t="s">
        <v>130</v>
      </c>
      <c r="BE314" s="210">
        <f>IF(N314="základní",J314,0)</f>
        <v>0</v>
      </c>
      <c r="BF314" s="210">
        <f>IF(N314="snížená",J314,0)</f>
        <v>0</v>
      </c>
      <c r="BG314" s="210">
        <f>IF(N314="zákl. přenesená",J314,0)</f>
        <v>0</v>
      </c>
      <c r="BH314" s="210">
        <f>IF(N314="sníž. přenesená",J314,0)</f>
        <v>0</v>
      </c>
      <c r="BI314" s="210">
        <f>IF(N314="nulová",J314,0)</f>
        <v>0</v>
      </c>
      <c r="BJ314" s="15" t="s">
        <v>140</v>
      </c>
      <c r="BK314" s="210">
        <f>ROUND(I314*H314,2)</f>
        <v>0</v>
      </c>
      <c r="BL314" s="15" t="s">
        <v>160</v>
      </c>
      <c r="BM314" s="209" t="s">
        <v>576</v>
      </c>
    </row>
    <row r="315" s="2" customFormat="1">
      <c r="A315" s="36"/>
      <c r="B315" s="37"/>
      <c r="C315" s="38"/>
      <c r="D315" s="211" t="s">
        <v>142</v>
      </c>
      <c r="E315" s="38"/>
      <c r="F315" s="212" t="s">
        <v>577</v>
      </c>
      <c r="G315" s="38"/>
      <c r="H315" s="38"/>
      <c r="I315" s="213"/>
      <c r="J315" s="38"/>
      <c r="K315" s="38"/>
      <c r="L315" s="42"/>
      <c r="M315" s="214"/>
      <c r="N315" s="215"/>
      <c r="O315" s="83"/>
      <c r="P315" s="83"/>
      <c r="Q315" s="83"/>
      <c r="R315" s="83"/>
      <c r="S315" s="83"/>
      <c r="T315" s="84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5" t="s">
        <v>142</v>
      </c>
      <c r="AU315" s="15" t="s">
        <v>139</v>
      </c>
    </row>
    <row r="316" s="2" customFormat="1">
      <c r="A316" s="36"/>
      <c r="B316" s="37"/>
      <c r="C316" s="38"/>
      <c r="D316" s="216" t="s">
        <v>144</v>
      </c>
      <c r="E316" s="38"/>
      <c r="F316" s="217" t="s">
        <v>578</v>
      </c>
      <c r="G316" s="38"/>
      <c r="H316" s="38"/>
      <c r="I316" s="213"/>
      <c r="J316" s="38"/>
      <c r="K316" s="38"/>
      <c r="L316" s="42"/>
      <c r="M316" s="214"/>
      <c r="N316" s="215"/>
      <c r="O316" s="83"/>
      <c r="P316" s="83"/>
      <c r="Q316" s="83"/>
      <c r="R316" s="83"/>
      <c r="S316" s="83"/>
      <c r="T316" s="84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5" t="s">
        <v>144</v>
      </c>
      <c r="AU316" s="15" t="s">
        <v>139</v>
      </c>
    </row>
    <row r="317" s="2" customFormat="1" ht="24.15" customHeight="1">
      <c r="A317" s="36"/>
      <c r="B317" s="37"/>
      <c r="C317" s="197" t="s">
        <v>579</v>
      </c>
      <c r="D317" s="197" t="s">
        <v>134</v>
      </c>
      <c r="E317" s="198" t="s">
        <v>580</v>
      </c>
      <c r="F317" s="199" t="s">
        <v>581</v>
      </c>
      <c r="G317" s="200" t="s">
        <v>166</v>
      </c>
      <c r="H317" s="201">
        <v>1</v>
      </c>
      <c r="I317" s="202"/>
      <c r="J317" s="203">
        <f>ROUND(I317*H317,2)</f>
        <v>0</v>
      </c>
      <c r="K317" s="204"/>
      <c r="L317" s="42"/>
      <c r="M317" s="205" t="s">
        <v>19</v>
      </c>
      <c r="N317" s="206" t="s">
        <v>50</v>
      </c>
      <c r="O317" s="83"/>
      <c r="P317" s="207">
        <f>O317*H317</f>
        <v>0</v>
      </c>
      <c r="Q317" s="207">
        <v>0</v>
      </c>
      <c r="R317" s="207">
        <f>Q317*H317</f>
        <v>0</v>
      </c>
      <c r="S317" s="207">
        <v>0</v>
      </c>
      <c r="T317" s="208">
        <f>S317*H317</f>
        <v>0</v>
      </c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R317" s="209" t="s">
        <v>160</v>
      </c>
      <c r="AT317" s="209" t="s">
        <v>134</v>
      </c>
      <c r="AU317" s="209" t="s">
        <v>139</v>
      </c>
      <c r="AY317" s="15" t="s">
        <v>130</v>
      </c>
      <c r="BE317" s="210">
        <f>IF(N317="základní",J317,0)</f>
        <v>0</v>
      </c>
      <c r="BF317" s="210">
        <f>IF(N317="snížená",J317,0)</f>
        <v>0</v>
      </c>
      <c r="BG317" s="210">
        <f>IF(N317="zákl. přenesená",J317,0)</f>
        <v>0</v>
      </c>
      <c r="BH317" s="210">
        <f>IF(N317="sníž. přenesená",J317,0)</f>
        <v>0</v>
      </c>
      <c r="BI317" s="210">
        <f>IF(N317="nulová",J317,0)</f>
        <v>0</v>
      </c>
      <c r="BJ317" s="15" t="s">
        <v>140</v>
      </c>
      <c r="BK317" s="210">
        <f>ROUND(I317*H317,2)</f>
        <v>0</v>
      </c>
      <c r="BL317" s="15" t="s">
        <v>160</v>
      </c>
      <c r="BM317" s="209" t="s">
        <v>582</v>
      </c>
    </row>
    <row r="318" s="2" customFormat="1">
      <c r="A318" s="36"/>
      <c r="B318" s="37"/>
      <c r="C318" s="38"/>
      <c r="D318" s="211" t="s">
        <v>142</v>
      </c>
      <c r="E318" s="38"/>
      <c r="F318" s="212" t="s">
        <v>583</v>
      </c>
      <c r="G318" s="38"/>
      <c r="H318" s="38"/>
      <c r="I318" s="213"/>
      <c r="J318" s="38"/>
      <c r="K318" s="38"/>
      <c r="L318" s="42"/>
      <c r="M318" s="214"/>
      <c r="N318" s="215"/>
      <c r="O318" s="83"/>
      <c r="P318" s="83"/>
      <c r="Q318" s="83"/>
      <c r="R318" s="83"/>
      <c r="S318" s="83"/>
      <c r="T318" s="84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T318" s="15" t="s">
        <v>142</v>
      </c>
      <c r="AU318" s="15" t="s">
        <v>139</v>
      </c>
    </row>
    <row r="319" s="2" customFormat="1">
      <c r="A319" s="36"/>
      <c r="B319" s="37"/>
      <c r="C319" s="38"/>
      <c r="D319" s="216" t="s">
        <v>144</v>
      </c>
      <c r="E319" s="38"/>
      <c r="F319" s="217" t="s">
        <v>584</v>
      </c>
      <c r="G319" s="38"/>
      <c r="H319" s="38"/>
      <c r="I319" s="213"/>
      <c r="J319" s="38"/>
      <c r="K319" s="38"/>
      <c r="L319" s="42"/>
      <c r="M319" s="214"/>
      <c r="N319" s="215"/>
      <c r="O319" s="83"/>
      <c r="P319" s="83"/>
      <c r="Q319" s="83"/>
      <c r="R319" s="83"/>
      <c r="S319" s="83"/>
      <c r="T319" s="84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T319" s="15" t="s">
        <v>144</v>
      </c>
      <c r="AU319" s="15" t="s">
        <v>139</v>
      </c>
    </row>
    <row r="320" s="2" customFormat="1" ht="24.15" customHeight="1">
      <c r="A320" s="36"/>
      <c r="B320" s="37"/>
      <c r="C320" s="197" t="s">
        <v>585</v>
      </c>
      <c r="D320" s="197" t="s">
        <v>134</v>
      </c>
      <c r="E320" s="198" t="s">
        <v>586</v>
      </c>
      <c r="F320" s="199" t="s">
        <v>587</v>
      </c>
      <c r="G320" s="200" t="s">
        <v>166</v>
      </c>
      <c r="H320" s="201">
        <v>1</v>
      </c>
      <c r="I320" s="202"/>
      <c r="J320" s="203">
        <f>ROUND(I320*H320,2)</f>
        <v>0</v>
      </c>
      <c r="K320" s="204"/>
      <c r="L320" s="42"/>
      <c r="M320" s="205" t="s">
        <v>19</v>
      </c>
      <c r="N320" s="206" t="s">
        <v>50</v>
      </c>
      <c r="O320" s="83"/>
      <c r="P320" s="207">
        <f>O320*H320</f>
        <v>0</v>
      </c>
      <c r="Q320" s="207">
        <v>0</v>
      </c>
      <c r="R320" s="207">
        <f>Q320*H320</f>
        <v>0</v>
      </c>
      <c r="S320" s="207">
        <v>0</v>
      </c>
      <c r="T320" s="208">
        <f>S320*H320</f>
        <v>0</v>
      </c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R320" s="209" t="s">
        <v>160</v>
      </c>
      <c r="AT320" s="209" t="s">
        <v>134</v>
      </c>
      <c r="AU320" s="209" t="s">
        <v>139</v>
      </c>
      <c r="AY320" s="15" t="s">
        <v>130</v>
      </c>
      <c r="BE320" s="210">
        <f>IF(N320="základní",J320,0)</f>
        <v>0</v>
      </c>
      <c r="BF320" s="210">
        <f>IF(N320="snížená",J320,0)</f>
        <v>0</v>
      </c>
      <c r="BG320" s="210">
        <f>IF(N320="zákl. přenesená",J320,0)</f>
        <v>0</v>
      </c>
      <c r="BH320" s="210">
        <f>IF(N320="sníž. přenesená",J320,0)</f>
        <v>0</v>
      </c>
      <c r="BI320" s="210">
        <f>IF(N320="nulová",J320,0)</f>
        <v>0</v>
      </c>
      <c r="BJ320" s="15" t="s">
        <v>140</v>
      </c>
      <c r="BK320" s="210">
        <f>ROUND(I320*H320,2)</f>
        <v>0</v>
      </c>
      <c r="BL320" s="15" t="s">
        <v>160</v>
      </c>
      <c r="BM320" s="209" t="s">
        <v>588</v>
      </c>
    </row>
    <row r="321" s="2" customFormat="1">
      <c r="A321" s="36"/>
      <c r="B321" s="37"/>
      <c r="C321" s="38"/>
      <c r="D321" s="211" t="s">
        <v>142</v>
      </c>
      <c r="E321" s="38"/>
      <c r="F321" s="212" t="s">
        <v>589</v>
      </c>
      <c r="G321" s="38"/>
      <c r="H321" s="38"/>
      <c r="I321" s="213"/>
      <c r="J321" s="38"/>
      <c r="K321" s="38"/>
      <c r="L321" s="42"/>
      <c r="M321" s="214"/>
      <c r="N321" s="215"/>
      <c r="O321" s="83"/>
      <c r="P321" s="83"/>
      <c r="Q321" s="83"/>
      <c r="R321" s="83"/>
      <c r="S321" s="83"/>
      <c r="T321" s="84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T321" s="15" t="s">
        <v>142</v>
      </c>
      <c r="AU321" s="15" t="s">
        <v>139</v>
      </c>
    </row>
    <row r="322" s="2" customFormat="1">
      <c r="A322" s="36"/>
      <c r="B322" s="37"/>
      <c r="C322" s="38"/>
      <c r="D322" s="216" t="s">
        <v>144</v>
      </c>
      <c r="E322" s="38"/>
      <c r="F322" s="217" t="s">
        <v>590</v>
      </c>
      <c r="G322" s="38"/>
      <c r="H322" s="38"/>
      <c r="I322" s="213"/>
      <c r="J322" s="38"/>
      <c r="K322" s="38"/>
      <c r="L322" s="42"/>
      <c r="M322" s="214"/>
      <c r="N322" s="215"/>
      <c r="O322" s="83"/>
      <c r="P322" s="83"/>
      <c r="Q322" s="83"/>
      <c r="R322" s="83"/>
      <c r="S322" s="83"/>
      <c r="T322" s="84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5" t="s">
        <v>144</v>
      </c>
      <c r="AU322" s="15" t="s">
        <v>139</v>
      </c>
    </row>
    <row r="323" s="2" customFormat="1" ht="24.15" customHeight="1">
      <c r="A323" s="36"/>
      <c r="B323" s="37"/>
      <c r="C323" s="218" t="s">
        <v>591</v>
      </c>
      <c r="D323" s="218" t="s">
        <v>177</v>
      </c>
      <c r="E323" s="219" t="s">
        <v>592</v>
      </c>
      <c r="F323" s="220" t="s">
        <v>593</v>
      </c>
      <c r="G323" s="221" t="s">
        <v>166</v>
      </c>
      <c r="H323" s="222">
        <v>1</v>
      </c>
      <c r="I323" s="223"/>
      <c r="J323" s="224">
        <f>ROUND(I323*H323,2)</f>
        <v>0</v>
      </c>
      <c r="K323" s="225"/>
      <c r="L323" s="226"/>
      <c r="M323" s="227" t="s">
        <v>19</v>
      </c>
      <c r="N323" s="228" t="s">
        <v>50</v>
      </c>
      <c r="O323" s="83"/>
      <c r="P323" s="207">
        <f>O323*H323</f>
        <v>0</v>
      </c>
      <c r="Q323" s="207">
        <v>0.059999999999999998</v>
      </c>
      <c r="R323" s="207">
        <f>Q323*H323</f>
        <v>0.059999999999999998</v>
      </c>
      <c r="S323" s="207">
        <v>0</v>
      </c>
      <c r="T323" s="208">
        <f>S323*H323</f>
        <v>0</v>
      </c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R323" s="209" t="s">
        <v>180</v>
      </c>
      <c r="AT323" s="209" t="s">
        <v>177</v>
      </c>
      <c r="AU323" s="209" t="s">
        <v>139</v>
      </c>
      <c r="AY323" s="15" t="s">
        <v>130</v>
      </c>
      <c r="BE323" s="210">
        <f>IF(N323="základní",J323,0)</f>
        <v>0</v>
      </c>
      <c r="BF323" s="210">
        <f>IF(N323="snížená",J323,0)</f>
        <v>0</v>
      </c>
      <c r="BG323" s="210">
        <f>IF(N323="zákl. přenesená",J323,0)</f>
        <v>0</v>
      </c>
      <c r="BH323" s="210">
        <f>IF(N323="sníž. přenesená",J323,0)</f>
        <v>0</v>
      </c>
      <c r="BI323" s="210">
        <f>IF(N323="nulová",J323,0)</f>
        <v>0</v>
      </c>
      <c r="BJ323" s="15" t="s">
        <v>140</v>
      </c>
      <c r="BK323" s="210">
        <f>ROUND(I323*H323,2)</f>
        <v>0</v>
      </c>
      <c r="BL323" s="15" t="s">
        <v>180</v>
      </c>
      <c r="BM323" s="209" t="s">
        <v>594</v>
      </c>
    </row>
    <row r="324" s="2" customFormat="1">
      <c r="A324" s="36"/>
      <c r="B324" s="37"/>
      <c r="C324" s="38"/>
      <c r="D324" s="211" t="s">
        <v>142</v>
      </c>
      <c r="E324" s="38"/>
      <c r="F324" s="212" t="s">
        <v>593</v>
      </c>
      <c r="G324" s="38"/>
      <c r="H324" s="38"/>
      <c r="I324" s="213"/>
      <c r="J324" s="38"/>
      <c r="K324" s="38"/>
      <c r="L324" s="42"/>
      <c r="M324" s="214"/>
      <c r="N324" s="215"/>
      <c r="O324" s="83"/>
      <c r="P324" s="83"/>
      <c r="Q324" s="83"/>
      <c r="R324" s="83"/>
      <c r="S324" s="83"/>
      <c r="T324" s="84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T324" s="15" t="s">
        <v>142</v>
      </c>
      <c r="AU324" s="15" t="s">
        <v>139</v>
      </c>
    </row>
    <row r="325" s="2" customFormat="1" ht="16.5" customHeight="1">
      <c r="A325" s="36"/>
      <c r="B325" s="37"/>
      <c r="C325" s="218" t="s">
        <v>595</v>
      </c>
      <c r="D325" s="218" t="s">
        <v>177</v>
      </c>
      <c r="E325" s="219" t="s">
        <v>596</v>
      </c>
      <c r="F325" s="220" t="s">
        <v>597</v>
      </c>
      <c r="G325" s="221" t="s">
        <v>166</v>
      </c>
      <c r="H325" s="222">
        <v>1</v>
      </c>
      <c r="I325" s="223"/>
      <c r="J325" s="224">
        <f>ROUND(I325*H325,2)</f>
        <v>0</v>
      </c>
      <c r="K325" s="225"/>
      <c r="L325" s="226"/>
      <c r="M325" s="227" t="s">
        <v>19</v>
      </c>
      <c r="N325" s="228" t="s">
        <v>50</v>
      </c>
      <c r="O325" s="83"/>
      <c r="P325" s="207">
        <f>O325*H325</f>
        <v>0</v>
      </c>
      <c r="Q325" s="207">
        <v>0.0054999999999999997</v>
      </c>
      <c r="R325" s="207">
        <f>Q325*H325</f>
        <v>0.0054999999999999997</v>
      </c>
      <c r="S325" s="207">
        <v>0</v>
      </c>
      <c r="T325" s="208">
        <f>S325*H325</f>
        <v>0</v>
      </c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R325" s="209" t="s">
        <v>180</v>
      </c>
      <c r="AT325" s="209" t="s">
        <v>177</v>
      </c>
      <c r="AU325" s="209" t="s">
        <v>139</v>
      </c>
      <c r="AY325" s="15" t="s">
        <v>130</v>
      </c>
      <c r="BE325" s="210">
        <f>IF(N325="základní",J325,0)</f>
        <v>0</v>
      </c>
      <c r="BF325" s="210">
        <f>IF(N325="snížená",J325,0)</f>
        <v>0</v>
      </c>
      <c r="BG325" s="210">
        <f>IF(N325="zákl. přenesená",J325,0)</f>
        <v>0</v>
      </c>
      <c r="BH325" s="210">
        <f>IF(N325="sníž. přenesená",J325,0)</f>
        <v>0</v>
      </c>
      <c r="BI325" s="210">
        <f>IF(N325="nulová",J325,0)</f>
        <v>0</v>
      </c>
      <c r="BJ325" s="15" t="s">
        <v>140</v>
      </c>
      <c r="BK325" s="210">
        <f>ROUND(I325*H325,2)</f>
        <v>0</v>
      </c>
      <c r="BL325" s="15" t="s">
        <v>180</v>
      </c>
      <c r="BM325" s="209" t="s">
        <v>598</v>
      </c>
    </row>
    <row r="326" s="2" customFormat="1">
      <c r="A326" s="36"/>
      <c r="B326" s="37"/>
      <c r="C326" s="38"/>
      <c r="D326" s="211" t="s">
        <v>142</v>
      </c>
      <c r="E326" s="38"/>
      <c r="F326" s="212" t="s">
        <v>597</v>
      </c>
      <c r="G326" s="38"/>
      <c r="H326" s="38"/>
      <c r="I326" s="213"/>
      <c r="J326" s="38"/>
      <c r="K326" s="38"/>
      <c r="L326" s="42"/>
      <c r="M326" s="214"/>
      <c r="N326" s="215"/>
      <c r="O326" s="83"/>
      <c r="P326" s="83"/>
      <c r="Q326" s="83"/>
      <c r="R326" s="83"/>
      <c r="S326" s="83"/>
      <c r="T326" s="84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T326" s="15" t="s">
        <v>142</v>
      </c>
      <c r="AU326" s="15" t="s">
        <v>139</v>
      </c>
    </row>
    <row r="327" s="2" customFormat="1" ht="24.15" customHeight="1">
      <c r="A327" s="36"/>
      <c r="B327" s="37"/>
      <c r="C327" s="218" t="s">
        <v>599</v>
      </c>
      <c r="D327" s="218" t="s">
        <v>177</v>
      </c>
      <c r="E327" s="219" t="s">
        <v>600</v>
      </c>
      <c r="F327" s="220" t="s">
        <v>601</v>
      </c>
      <c r="G327" s="221" t="s">
        <v>166</v>
      </c>
      <c r="H327" s="222">
        <v>1</v>
      </c>
      <c r="I327" s="223"/>
      <c r="J327" s="224">
        <f>ROUND(I327*H327,2)</f>
        <v>0</v>
      </c>
      <c r="K327" s="225"/>
      <c r="L327" s="226"/>
      <c r="M327" s="227" t="s">
        <v>19</v>
      </c>
      <c r="N327" s="228" t="s">
        <v>50</v>
      </c>
      <c r="O327" s="83"/>
      <c r="P327" s="207">
        <f>O327*H327</f>
        <v>0</v>
      </c>
      <c r="Q327" s="207">
        <v>0.0018</v>
      </c>
      <c r="R327" s="207">
        <f>Q327*H327</f>
        <v>0.0018</v>
      </c>
      <c r="S327" s="207">
        <v>0</v>
      </c>
      <c r="T327" s="208">
        <f>S327*H327</f>
        <v>0</v>
      </c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R327" s="209" t="s">
        <v>180</v>
      </c>
      <c r="AT327" s="209" t="s">
        <v>177</v>
      </c>
      <c r="AU327" s="209" t="s">
        <v>139</v>
      </c>
      <c r="AY327" s="15" t="s">
        <v>130</v>
      </c>
      <c r="BE327" s="210">
        <f>IF(N327="základní",J327,0)</f>
        <v>0</v>
      </c>
      <c r="BF327" s="210">
        <f>IF(N327="snížená",J327,0)</f>
        <v>0</v>
      </c>
      <c r="BG327" s="210">
        <f>IF(N327="zákl. přenesená",J327,0)</f>
        <v>0</v>
      </c>
      <c r="BH327" s="210">
        <f>IF(N327="sníž. přenesená",J327,0)</f>
        <v>0</v>
      </c>
      <c r="BI327" s="210">
        <f>IF(N327="nulová",J327,0)</f>
        <v>0</v>
      </c>
      <c r="BJ327" s="15" t="s">
        <v>140</v>
      </c>
      <c r="BK327" s="210">
        <f>ROUND(I327*H327,2)</f>
        <v>0</v>
      </c>
      <c r="BL327" s="15" t="s">
        <v>180</v>
      </c>
      <c r="BM327" s="209" t="s">
        <v>602</v>
      </c>
    </row>
    <row r="328" s="2" customFormat="1">
      <c r="A328" s="36"/>
      <c r="B328" s="37"/>
      <c r="C328" s="38"/>
      <c r="D328" s="211" t="s">
        <v>142</v>
      </c>
      <c r="E328" s="38"/>
      <c r="F328" s="212" t="s">
        <v>603</v>
      </c>
      <c r="G328" s="38"/>
      <c r="H328" s="38"/>
      <c r="I328" s="213"/>
      <c r="J328" s="38"/>
      <c r="K328" s="38"/>
      <c r="L328" s="42"/>
      <c r="M328" s="214"/>
      <c r="N328" s="215"/>
      <c r="O328" s="83"/>
      <c r="P328" s="83"/>
      <c r="Q328" s="83"/>
      <c r="R328" s="83"/>
      <c r="S328" s="83"/>
      <c r="T328" s="84"/>
      <c r="U328" s="36"/>
      <c r="V328" s="36"/>
      <c r="W328" s="36"/>
      <c r="X328" s="36"/>
      <c r="Y328" s="36"/>
      <c r="Z328" s="36"/>
      <c r="AA328" s="36"/>
      <c r="AB328" s="36"/>
      <c r="AC328" s="36"/>
      <c r="AD328" s="36"/>
      <c r="AE328" s="36"/>
      <c r="AT328" s="15" t="s">
        <v>142</v>
      </c>
      <c r="AU328" s="15" t="s">
        <v>139</v>
      </c>
    </row>
    <row r="329" s="2" customFormat="1" ht="24.15" customHeight="1">
      <c r="A329" s="36"/>
      <c r="B329" s="37"/>
      <c r="C329" s="218" t="s">
        <v>604</v>
      </c>
      <c r="D329" s="218" t="s">
        <v>177</v>
      </c>
      <c r="E329" s="219" t="s">
        <v>605</v>
      </c>
      <c r="F329" s="220" t="s">
        <v>606</v>
      </c>
      <c r="G329" s="221" t="s">
        <v>166</v>
      </c>
      <c r="H329" s="222">
        <v>1</v>
      </c>
      <c r="I329" s="223"/>
      <c r="J329" s="224">
        <f>ROUND(I329*H329,2)</f>
        <v>0</v>
      </c>
      <c r="K329" s="225"/>
      <c r="L329" s="226"/>
      <c r="M329" s="227" t="s">
        <v>19</v>
      </c>
      <c r="N329" s="228" t="s">
        <v>50</v>
      </c>
      <c r="O329" s="83"/>
      <c r="P329" s="207">
        <f>O329*H329</f>
        <v>0</v>
      </c>
      <c r="Q329" s="207">
        <v>0.00025999999999999998</v>
      </c>
      <c r="R329" s="207">
        <f>Q329*H329</f>
        <v>0.00025999999999999998</v>
      </c>
      <c r="S329" s="207">
        <v>0</v>
      </c>
      <c r="T329" s="208">
        <f>S329*H329</f>
        <v>0</v>
      </c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R329" s="209" t="s">
        <v>180</v>
      </c>
      <c r="AT329" s="209" t="s">
        <v>177</v>
      </c>
      <c r="AU329" s="209" t="s">
        <v>139</v>
      </c>
      <c r="AY329" s="15" t="s">
        <v>130</v>
      </c>
      <c r="BE329" s="210">
        <f>IF(N329="základní",J329,0)</f>
        <v>0</v>
      </c>
      <c r="BF329" s="210">
        <f>IF(N329="snížená",J329,0)</f>
        <v>0</v>
      </c>
      <c r="BG329" s="210">
        <f>IF(N329="zákl. přenesená",J329,0)</f>
        <v>0</v>
      </c>
      <c r="BH329" s="210">
        <f>IF(N329="sníž. přenesená",J329,0)</f>
        <v>0</v>
      </c>
      <c r="BI329" s="210">
        <f>IF(N329="nulová",J329,0)</f>
        <v>0</v>
      </c>
      <c r="BJ329" s="15" t="s">
        <v>140</v>
      </c>
      <c r="BK329" s="210">
        <f>ROUND(I329*H329,2)</f>
        <v>0</v>
      </c>
      <c r="BL329" s="15" t="s">
        <v>180</v>
      </c>
      <c r="BM329" s="209" t="s">
        <v>607</v>
      </c>
    </row>
    <row r="330" s="2" customFormat="1">
      <c r="A330" s="36"/>
      <c r="B330" s="37"/>
      <c r="C330" s="38"/>
      <c r="D330" s="211" t="s">
        <v>142</v>
      </c>
      <c r="E330" s="38"/>
      <c r="F330" s="212" t="s">
        <v>606</v>
      </c>
      <c r="G330" s="38"/>
      <c r="H330" s="38"/>
      <c r="I330" s="213"/>
      <c r="J330" s="38"/>
      <c r="K330" s="38"/>
      <c r="L330" s="42"/>
      <c r="M330" s="214"/>
      <c r="N330" s="215"/>
      <c r="O330" s="83"/>
      <c r="P330" s="83"/>
      <c r="Q330" s="83"/>
      <c r="R330" s="83"/>
      <c r="S330" s="83"/>
      <c r="T330" s="84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T330" s="15" t="s">
        <v>142</v>
      </c>
      <c r="AU330" s="15" t="s">
        <v>139</v>
      </c>
    </row>
    <row r="331" s="2" customFormat="1" ht="16.5" customHeight="1">
      <c r="A331" s="36"/>
      <c r="B331" s="37"/>
      <c r="C331" s="218" t="s">
        <v>608</v>
      </c>
      <c r="D331" s="218" t="s">
        <v>177</v>
      </c>
      <c r="E331" s="219" t="s">
        <v>609</v>
      </c>
      <c r="F331" s="220" t="s">
        <v>610</v>
      </c>
      <c r="G331" s="221" t="s">
        <v>166</v>
      </c>
      <c r="H331" s="222">
        <v>1</v>
      </c>
      <c r="I331" s="223"/>
      <c r="J331" s="224">
        <f>ROUND(I331*H331,2)</f>
        <v>0</v>
      </c>
      <c r="K331" s="225"/>
      <c r="L331" s="226"/>
      <c r="M331" s="227" t="s">
        <v>19</v>
      </c>
      <c r="N331" s="228" t="s">
        <v>50</v>
      </c>
      <c r="O331" s="83"/>
      <c r="P331" s="207">
        <f>O331*H331</f>
        <v>0</v>
      </c>
      <c r="Q331" s="207">
        <v>0.076999999999999999</v>
      </c>
      <c r="R331" s="207">
        <f>Q331*H331</f>
        <v>0.076999999999999999</v>
      </c>
      <c r="S331" s="207">
        <v>0</v>
      </c>
      <c r="T331" s="208">
        <f>S331*H331</f>
        <v>0</v>
      </c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R331" s="209" t="s">
        <v>180</v>
      </c>
      <c r="AT331" s="209" t="s">
        <v>177</v>
      </c>
      <c r="AU331" s="209" t="s">
        <v>139</v>
      </c>
      <c r="AY331" s="15" t="s">
        <v>130</v>
      </c>
      <c r="BE331" s="210">
        <f>IF(N331="základní",J331,0)</f>
        <v>0</v>
      </c>
      <c r="BF331" s="210">
        <f>IF(N331="snížená",J331,0)</f>
        <v>0</v>
      </c>
      <c r="BG331" s="210">
        <f>IF(N331="zákl. přenesená",J331,0)</f>
        <v>0</v>
      </c>
      <c r="BH331" s="210">
        <f>IF(N331="sníž. přenesená",J331,0)</f>
        <v>0</v>
      </c>
      <c r="BI331" s="210">
        <f>IF(N331="nulová",J331,0)</f>
        <v>0</v>
      </c>
      <c r="BJ331" s="15" t="s">
        <v>140</v>
      </c>
      <c r="BK331" s="210">
        <f>ROUND(I331*H331,2)</f>
        <v>0</v>
      </c>
      <c r="BL331" s="15" t="s">
        <v>180</v>
      </c>
      <c r="BM331" s="209" t="s">
        <v>611</v>
      </c>
    </row>
    <row r="332" s="2" customFormat="1">
      <c r="A332" s="36"/>
      <c r="B332" s="37"/>
      <c r="C332" s="38"/>
      <c r="D332" s="211" t="s">
        <v>142</v>
      </c>
      <c r="E332" s="38"/>
      <c r="F332" s="212" t="s">
        <v>612</v>
      </c>
      <c r="G332" s="38"/>
      <c r="H332" s="38"/>
      <c r="I332" s="213"/>
      <c r="J332" s="38"/>
      <c r="K332" s="38"/>
      <c r="L332" s="42"/>
      <c r="M332" s="214"/>
      <c r="N332" s="215"/>
      <c r="O332" s="83"/>
      <c r="P332" s="83"/>
      <c r="Q332" s="83"/>
      <c r="R332" s="83"/>
      <c r="S332" s="83"/>
      <c r="T332" s="84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T332" s="15" t="s">
        <v>142</v>
      </c>
      <c r="AU332" s="15" t="s">
        <v>139</v>
      </c>
    </row>
    <row r="333" s="2" customFormat="1" ht="24.15" customHeight="1">
      <c r="A333" s="36"/>
      <c r="B333" s="37"/>
      <c r="C333" s="218" t="s">
        <v>613</v>
      </c>
      <c r="D333" s="218" t="s">
        <v>177</v>
      </c>
      <c r="E333" s="219" t="s">
        <v>614</v>
      </c>
      <c r="F333" s="220" t="s">
        <v>615</v>
      </c>
      <c r="G333" s="221" t="s">
        <v>166</v>
      </c>
      <c r="H333" s="222">
        <v>2</v>
      </c>
      <c r="I333" s="223"/>
      <c r="J333" s="224">
        <f>ROUND(I333*H333,2)</f>
        <v>0</v>
      </c>
      <c r="K333" s="225"/>
      <c r="L333" s="226"/>
      <c r="M333" s="227" t="s">
        <v>19</v>
      </c>
      <c r="N333" s="228" t="s">
        <v>50</v>
      </c>
      <c r="O333" s="83"/>
      <c r="P333" s="207">
        <f>O333*H333</f>
        <v>0</v>
      </c>
      <c r="Q333" s="207">
        <v>0.012999999999999999</v>
      </c>
      <c r="R333" s="207">
        <f>Q333*H333</f>
        <v>0.025999999999999999</v>
      </c>
      <c r="S333" s="207">
        <v>0</v>
      </c>
      <c r="T333" s="208">
        <f>S333*H333</f>
        <v>0</v>
      </c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R333" s="209" t="s">
        <v>180</v>
      </c>
      <c r="AT333" s="209" t="s">
        <v>177</v>
      </c>
      <c r="AU333" s="209" t="s">
        <v>139</v>
      </c>
      <c r="AY333" s="15" t="s">
        <v>130</v>
      </c>
      <c r="BE333" s="210">
        <f>IF(N333="základní",J333,0)</f>
        <v>0</v>
      </c>
      <c r="BF333" s="210">
        <f>IF(N333="snížená",J333,0)</f>
        <v>0</v>
      </c>
      <c r="BG333" s="210">
        <f>IF(N333="zákl. přenesená",J333,0)</f>
        <v>0</v>
      </c>
      <c r="BH333" s="210">
        <f>IF(N333="sníž. přenesená",J333,0)</f>
        <v>0</v>
      </c>
      <c r="BI333" s="210">
        <f>IF(N333="nulová",J333,0)</f>
        <v>0</v>
      </c>
      <c r="BJ333" s="15" t="s">
        <v>140</v>
      </c>
      <c r="BK333" s="210">
        <f>ROUND(I333*H333,2)</f>
        <v>0</v>
      </c>
      <c r="BL333" s="15" t="s">
        <v>180</v>
      </c>
      <c r="BM333" s="209" t="s">
        <v>616</v>
      </c>
    </row>
    <row r="334" s="2" customFormat="1">
      <c r="A334" s="36"/>
      <c r="B334" s="37"/>
      <c r="C334" s="38"/>
      <c r="D334" s="211" t="s">
        <v>142</v>
      </c>
      <c r="E334" s="38"/>
      <c r="F334" s="212" t="s">
        <v>615</v>
      </c>
      <c r="G334" s="38"/>
      <c r="H334" s="38"/>
      <c r="I334" s="213"/>
      <c r="J334" s="38"/>
      <c r="K334" s="38"/>
      <c r="L334" s="42"/>
      <c r="M334" s="214"/>
      <c r="N334" s="215"/>
      <c r="O334" s="83"/>
      <c r="P334" s="83"/>
      <c r="Q334" s="83"/>
      <c r="R334" s="83"/>
      <c r="S334" s="83"/>
      <c r="T334" s="84"/>
      <c r="U334" s="36"/>
      <c r="V334" s="36"/>
      <c r="W334" s="36"/>
      <c r="X334" s="36"/>
      <c r="Y334" s="36"/>
      <c r="Z334" s="36"/>
      <c r="AA334" s="36"/>
      <c r="AB334" s="36"/>
      <c r="AC334" s="36"/>
      <c r="AD334" s="36"/>
      <c r="AE334" s="36"/>
      <c r="AT334" s="15" t="s">
        <v>142</v>
      </c>
      <c r="AU334" s="15" t="s">
        <v>139</v>
      </c>
    </row>
    <row r="335" s="2" customFormat="1" ht="24.15" customHeight="1">
      <c r="A335" s="36"/>
      <c r="B335" s="37"/>
      <c r="C335" s="218" t="s">
        <v>617</v>
      </c>
      <c r="D335" s="218" t="s">
        <v>177</v>
      </c>
      <c r="E335" s="219" t="s">
        <v>618</v>
      </c>
      <c r="F335" s="220" t="s">
        <v>619</v>
      </c>
      <c r="G335" s="221" t="s">
        <v>166</v>
      </c>
      <c r="H335" s="222">
        <v>2</v>
      </c>
      <c r="I335" s="223"/>
      <c r="J335" s="224">
        <f>ROUND(I335*H335,2)</f>
        <v>0</v>
      </c>
      <c r="K335" s="225"/>
      <c r="L335" s="226"/>
      <c r="M335" s="227" t="s">
        <v>19</v>
      </c>
      <c r="N335" s="228" t="s">
        <v>50</v>
      </c>
      <c r="O335" s="83"/>
      <c r="P335" s="207">
        <f>O335*H335</f>
        <v>0</v>
      </c>
      <c r="Q335" s="207">
        <v>0.02</v>
      </c>
      <c r="R335" s="207">
        <f>Q335*H335</f>
        <v>0.040000000000000001</v>
      </c>
      <c r="S335" s="207">
        <v>0</v>
      </c>
      <c r="T335" s="208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209" t="s">
        <v>180</v>
      </c>
      <c r="AT335" s="209" t="s">
        <v>177</v>
      </c>
      <c r="AU335" s="209" t="s">
        <v>139</v>
      </c>
      <c r="AY335" s="15" t="s">
        <v>130</v>
      </c>
      <c r="BE335" s="210">
        <f>IF(N335="základní",J335,0)</f>
        <v>0</v>
      </c>
      <c r="BF335" s="210">
        <f>IF(N335="snížená",J335,0)</f>
        <v>0</v>
      </c>
      <c r="BG335" s="210">
        <f>IF(N335="zákl. přenesená",J335,0)</f>
        <v>0</v>
      </c>
      <c r="BH335" s="210">
        <f>IF(N335="sníž. přenesená",J335,0)</f>
        <v>0</v>
      </c>
      <c r="BI335" s="210">
        <f>IF(N335="nulová",J335,0)</f>
        <v>0</v>
      </c>
      <c r="BJ335" s="15" t="s">
        <v>140</v>
      </c>
      <c r="BK335" s="210">
        <f>ROUND(I335*H335,2)</f>
        <v>0</v>
      </c>
      <c r="BL335" s="15" t="s">
        <v>180</v>
      </c>
      <c r="BM335" s="209" t="s">
        <v>620</v>
      </c>
    </row>
    <row r="336" s="2" customFormat="1">
      <c r="A336" s="36"/>
      <c r="B336" s="37"/>
      <c r="C336" s="38"/>
      <c r="D336" s="211" t="s">
        <v>142</v>
      </c>
      <c r="E336" s="38"/>
      <c r="F336" s="212" t="s">
        <v>619</v>
      </c>
      <c r="G336" s="38"/>
      <c r="H336" s="38"/>
      <c r="I336" s="213"/>
      <c r="J336" s="38"/>
      <c r="K336" s="38"/>
      <c r="L336" s="42"/>
      <c r="M336" s="214"/>
      <c r="N336" s="215"/>
      <c r="O336" s="83"/>
      <c r="P336" s="83"/>
      <c r="Q336" s="83"/>
      <c r="R336" s="83"/>
      <c r="S336" s="83"/>
      <c r="T336" s="84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5" t="s">
        <v>142</v>
      </c>
      <c r="AU336" s="15" t="s">
        <v>139</v>
      </c>
    </row>
    <row r="337" s="2" customFormat="1" ht="21.75" customHeight="1">
      <c r="A337" s="36"/>
      <c r="B337" s="37"/>
      <c r="C337" s="218" t="s">
        <v>621</v>
      </c>
      <c r="D337" s="218" t="s">
        <v>177</v>
      </c>
      <c r="E337" s="219" t="s">
        <v>622</v>
      </c>
      <c r="F337" s="220" t="s">
        <v>623</v>
      </c>
      <c r="G337" s="221" t="s">
        <v>166</v>
      </c>
      <c r="H337" s="222">
        <v>1</v>
      </c>
      <c r="I337" s="223"/>
      <c r="J337" s="224">
        <f>ROUND(I337*H337,2)</f>
        <v>0</v>
      </c>
      <c r="K337" s="225"/>
      <c r="L337" s="226"/>
      <c r="M337" s="227" t="s">
        <v>19</v>
      </c>
      <c r="N337" s="228" t="s">
        <v>50</v>
      </c>
      <c r="O337" s="83"/>
      <c r="P337" s="207">
        <f>O337*H337</f>
        <v>0</v>
      </c>
      <c r="Q337" s="207">
        <v>0.0020999999999999999</v>
      </c>
      <c r="R337" s="207">
        <f>Q337*H337</f>
        <v>0.0020999999999999999</v>
      </c>
      <c r="S337" s="207">
        <v>0</v>
      </c>
      <c r="T337" s="208">
        <f>S337*H337</f>
        <v>0</v>
      </c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R337" s="209" t="s">
        <v>180</v>
      </c>
      <c r="AT337" s="209" t="s">
        <v>177</v>
      </c>
      <c r="AU337" s="209" t="s">
        <v>139</v>
      </c>
      <c r="AY337" s="15" t="s">
        <v>130</v>
      </c>
      <c r="BE337" s="210">
        <f>IF(N337="základní",J337,0)</f>
        <v>0</v>
      </c>
      <c r="BF337" s="210">
        <f>IF(N337="snížená",J337,0)</f>
        <v>0</v>
      </c>
      <c r="BG337" s="210">
        <f>IF(N337="zákl. přenesená",J337,0)</f>
        <v>0</v>
      </c>
      <c r="BH337" s="210">
        <f>IF(N337="sníž. přenesená",J337,0)</f>
        <v>0</v>
      </c>
      <c r="BI337" s="210">
        <f>IF(N337="nulová",J337,0)</f>
        <v>0</v>
      </c>
      <c r="BJ337" s="15" t="s">
        <v>140</v>
      </c>
      <c r="BK337" s="210">
        <f>ROUND(I337*H337,2)</f>
        <v>0</v>
      </c>
      <c r="BL337" s="15" t="s">
        <v>180</v>
      </c>
      <c r="BM337" s="209" t="s">
        <v>624</v>
      </c>
    </row>
    <row r="338" s="2" customFormat="1">
      <c r="A338" s="36"/>
      <c r="B338" s="37"/>
      <c r="C338" s="38"/>
      <c r="D338" s="211" t="s">
        <v>142</v>
      </c>
      <c r="E338" s="38"/>
      <c r="F338" s="212" t="s">
        <v>623</v>
      </c>
      <c r="G338" s="38"/>
      <c r="H338" s="38"/>
      <c r="I338" s="213"/>
      <c r="J338" s="38"/>
      <c r="K338" s="38"/>
      <c r="L338" s="42"/>
      <c r="M338" s="214"/>
      <c r="N338" s="215"/>
      <c r="O338" s="83"/>
      <c r="P338" s="83"/>
      <c r="Q338" s="83"/>
      <c r="R338" s="83"/>
      <c r="S338" s="83"/>
      <c r="T338" s="84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T338" s="15" t="s">
        <v>142</v>
      </c>
      <c r="AU338" s="15" t="s">
        <v>139</v>
      </c>
    </row>
    <row r="339" s="2" customFormat="1" ht="24.15" customHeight="1">
      <c r="A339" s="36"/>
      <c r="B339" s="37"/>
      <c r="C339" s="218" t="s">
        <v>625</v>
      </c>
      <c r="D339" s="218" t="s">
        <v>177</v>
      </c>
      <c r="E339" s="219" t="s">
        <v>626</v>
      </c>
      <c r="F339" s="220" t="s">
        <v>627</v>
      </c>
      <c r="G339" s="221" t="s">
        <v>166</v>
      </c>
      <c r="H339" s="222">
        <v>1</v>
      </c>
      <c r="I339" s="223"/>
      <c r="J339" s="224">
        <f>ROUND(I339*H339,2)</f>
        <v>0</v>
      </c>
      <c r="K339" s="225"/>
      <c r="L339" s="226"/>
      <c r="M339" s="227" t="s">
        <v>19</v>
      </c>
      <c r="N339" s="228" t="s">
        <v>50</v>
      </c>
      <c r="O339" s="83"/>
      <c r="P339" s="207">
        <f>O339*H339</f>
        <v>0</v>
      </c>
      <c r="Q339" s="207">
        <v>0.0018500000000000001</v>
      </c>
      <c r="R339" s="207">
        <f>Q339*H339</f>
        <v>0.0018500000000000001</v>
      </c>
      <c r="S339" s="207">
        <v>0</v>
      </c>
      <c r="T339" s="208">
        <f>S339*H339</f>
        <v>0</v>
      </c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R339" s="209" t="s">
        <v>197</v>
      </c>
      <c r="AT339" s="209" t="s">
        <v>177</v>
      </c>
      <c r="AU339" s="209" t="s">
        <v>139</v>
      </c>
      <c r="AY339" s="15" t="s">
        <v>130</v>
      </c>
      <c r="BE339" s="210">
        <f>IF(N339="základní",J339,0)</f>
        <v>0</v>
      </c>
      <c r="BF339" s="210">
        <f>IF(N339="snížená",J339,0)</f>
        <v>0</v>
      </c>
      <c r="BG339" s="210">
        <f>IF(N339="zákl. přenesená",J339,0)</f>
        <v>0</v>
      </c>
      <c r="BH339" s="210">
        <f>IF(N339="sníž. přenesená",J339,0)</f>
        <v>0</v>
      </c>
      <c r="BI339" s="210">
        <f>IF(N339="nulová",J339,0)</f>
        <v>0</v>
      </c>
      <c r="BJ339" s="15" t="s">
        <v>140</v>
      </c>
      <c r="BK339" s="210">
        <f>ROUND(I339*H339,2)</f>
        <v>0</v>
      </c>
      <c r="BL339" s="15" t="s">
        <v>160</v>
      </c>
      <c r="BM339" s="209" t="s">
        <v>628</v>
      </c>
    </row>
    <row r="340" s="2" customFormat="1">
      <c r="A340" s="36"/>
      <c r="B340" s="37"/>
      <c r="C340" s="38"/>
      <c r="D340" s="211" t="s">
        <v>142</v>
      </c>
      <c r="E340" s="38"/>
      <c r="F340" s="212" t="s">
        <v>627</v>
      </c>
      <c r="G340" s="38"/>
      <c r="H340" s="38"/>
      <c r="I340" s="213"/>
      <c r="J340" s="38"/>
      <c r="K340" s="38"/>
      <c r="L340" s="42"/>
      <c r="M340" s="214"/>
      <c r="N340" s="215"/>
      <c r="O340" s="83"/>
      <c r="P340" s="83"/>
      <c r="Q340" s="83"/>
      <c r="R340" s="83"/>
      <c r="S340" s="83"/>
      <c r="T340" s="84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T340" s="15" t="s">
        <v>142</v>
      </c>
      <c r="AU340" s="15" t="s">
        <v>139</v>
      </c>
    </row>
    <row r="341" s="2" customFormat="1" ht="24.15" customHeight="1">
      <c r="A341" s="36"/>
      <c r="B341" s="37"/>
      <c r="C341" s="218" t="s">
        <v>629</v>
      </c>
      <c r="D341" s="218" t="s">
        <v>177</v>
      </c>
      <c r="E341" s="219" t="s">
        <v>630</v>
      </c>
      <c r="F341" s="220" t="s">
        <v>631</v>
      </c>
      <c r="G341" s="221" t="s">
        <v>166</v>
      </c>
      <c r="H341" s="222">
        <v>4</v>
      </c>
      <c r="I341" s="223"/>
      <c r="J341" s="224">
        <f>ROUND(I341*H341,2)</f>
        <v>0</v>
      </c>
      <c r="K341" s="225"/>
      <c r="L341" s="226"/>
      <c r="M341" s="227" t="s">
        <v>19</v>
      </c>
      <c r="N341" s="228" t="s">
        <v>50</v>
      </c>
      <c r="O341" s="83"/>
      <c r="P341" s="207">
        <f>O341*H341</f>
        <v>0</v>
      </c>
      <c r="Q341" s="207">
        <v>0.0011999999999999999</v>
      </c>
      <c r="R341" s="207">
        <f>Q341*H341</f>
        <v>0.0047999999999999996</v>
      </c>
      <c r="S341" s="207">
        <v>0</v>
      </c>
      <c r="T341" s="208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209" t="s">
        <v>180</v>
      </c>
      <c r="AT341" s="209" t="s">
        <v>177</v>
      </c>
      <c r="AU341" s="209" t="s">
        <v>139</v>
      </c>
      <c r="AY341" s="15" t="s">
        <v>130</v>
      </c>
      <c r="BE341" s="210">
        <f>IF(N341="základní",J341,0)</f>
        <v>0</v>
      </c>
      <c r="BF341" s="210">
        <f>IF(N341="snížená",J341,0)</f>
        <v>0</v>
      </c>
      <c r="BG341" s="210">
        <f>IF(N341="zákl. přenesená",J341,0)</f>
        <v>0</v>
      </c>
      <c r="BH341" s="210">
        <f>IF(N341="sníž. přenesená",J341,0)</f>
        <v>0</v>
      </c>
      <c r="BI341" s="210">
        <f>IF(N341="nulová",J341,0)</f>
        <v>0</v>
      </c>
      <c r="BJ341" s="15" t="s">
        <v>140</v>
      </c>
      <c r="BK341" s="210">
        <f>ROUND(I341*H341,2)</f>
        <v>0</v>
      </c>
      <c r="BL341" s="15" t="s">
        <v>180</v>
      </c>
      <c r="BM341" s="209" t="s">
        <v>632</v>
      </c>
    </row>
    <row r="342" s="2" customFormat="1">
      <c r="A342" s="36"/>
      <c r="B342" s="37"/>
      <c r="C342" s="38"/>
      <c r="D342" s="211" t="s">
        <v>142</v>
      </c>
      <c r="E342" s="38"/>
      <c r="F342" s="212" t="s">
        <v>631</v>
      </c>
      <c r="G342" s="38"/>
      <c r="H342" s="38"/>
      <c r="I342" s="213"/>
      <c r="J342" s="38"/>
      <c r="K342" s="38"/>
      <c r="L342" s="42"/>
      <c r="M342" s="214"/>
      <c r="N342" s="215"/>
      <c r="O342" s="83"/>
      <c r="P342" s="83"/>
      <c r="Q342" s="83"/>
      <c r="R342" s="83"/>
      <c r="S342" s="83"/>
      <c r="T342" s="84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5" t="s">
        <v>142</v>
      </c>
      <c r="AU342" s="15" t="s">
        <v>139</v>
      </c>
    </row>
    <row r="343" s="2" customFormat="1" ht="16.5" customHeight="1">
      <c r="A343" s="36"/>
      <c r="B343" s="37"/>
      <c r="C343" s="218" t="s">
        <v>633</v>
      </c>
      <c r="D343" s="218" t="s">
        <v>177</v>
      </c>
      <c r="E343" s="219" t="s">
        <v>634</v>
      </c>
      <c r="F343" s="220" t="s">
        <v>635</v>
      </c>
      <c r="G343" s="221" t="s">
        <v>166</v>
      </c>
      <c r="H343" s="222">
        <v>1</v>
      </c>
      <c r="I343" s="223"/>
      <c r="J343" s="224">
        <f>ROUND(I343*H343,2)</f>
        <v>0</v>
      </c>
      <c r="K343" s="225"/>
      <c r="L343" s="226"/>
      <c r="M343" s="227" t="s">
        <v>19</v>
      </c>
      <c r="N343" s="228" t="s">
        <v>50</v>
      </c>
      <c r="O343" s="83"/>
      <c r="P343" s="207">
        <f>O343*H343</f>
        <v>0</v>
      </c>
      <c r="Q343" s="207">
        <v>0.00010000000000000001</v>
      </c>
      <c r="R343" s="207">
        <f>Q343*H343</f>
        <v>0.00010000000000000001</v>
      </c>
      <c r="S343" s="207">
        <v>0</v>
      </c>
      <c r="T343" s="208">
        <f>S343*H343</f>
        <v>0</v>
      </c>
      <c r="U343" s="36"/>
      <c r="V343" s="36"/>
      <c r="W343" s="36"/>
      <c r="X343" s="36"/>
      <c r="Y343" s="36"/>
      <c r="Z343" s="36"/>
      <c r="AA343" s="36"/>
      <c r="AB343" s="36"/>
      <c r="AC343" s="36"/>
      <c r="AD343" s="36"/>
      <c r="AE343" s="36"/>
      <c r="AR343" s="209" t="s">
        <v>180</v>
      </c>
      <c r="AT343" s="209" t="s">
        <v>177</v>
      </c>
      <c r="AU343" s="209" t="s">
        <v>139</v>
      </c>
      <c r="AY343" s="15" t="s">
        <v>130</v>
      </c>
      <c r="BE343" s="210">
        <f>IF(N343="základní",J343,0)</f>
        <v>0</v>
      </c>
      <c r="BF343" s="210">
        <f>IF(N343="snížená",J343,0)</f>
        <v>0</v>
      </c>
      <c r="BG343" s="210">
        <f>IF(N343="zákl. přenesená",J343,0)</f>
        <v>0</v>
      </c>
      <c r="BH343" s="210">
        <f>IF(N343="sníž. přenesená",J343,0)</f>
        <v>0</v>
      </c>
      <c r="BI343" s="210">
        <f>IF(N343="nulová",J343,0)</f>
        <v>0</v>
      </c>
      <c r="BJ343" s="15" t="s">
        <v>140</v>
      </c>
      <c r="BK343" s="210">
        <f>ROUND(I343*H343,2)</f>
        <v>0</v>
      </c>
      <c r="BL343" s="15" t="s">
        <v>180</v>
      </c>
      <c r="BM343" s="209" t="s">
        <v>636</v>
      </c>
    </row>
    <row r="344" s="2" customFormat="1">
      <c r="A344" s="36"/>
      <c r="B344" s="37"/>
      <c r="C344" s="38"/>
      <c r="D344" s="211" t="s">
        <v>142</v>
      </c>
      <c r="E344" s="38"/>
      <c r="F344" s="212" t="s">
        <v>635</v>
      </c>
      <c r="G344" s="38"/>
      <c r="H344" s="38"/>
      <c r="I344" s="213"/>
      <c r="J344" s="38"/>
      <c r="K344" s="38"/>
      <c r="L344" s="42"/>
      <c r="M344" s="214"/>
      <c r="N344" s="215"/>
      <c r="O344" s="83"/>
      <c r="P344" s="83"/>
      <c r="Q344" s="83"/>
      <c r="R344" s="83"/>
      <c r="S344" s="83"/>
      <c r="T344" s="84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T344" s="15" t="s">
        <v>142</v>
      </c>
      <c r="AU344" s="15" t="s">
        <v>139</v>
      </c>
    </row>
    <row r="345" s="2" customFormat="1" ht="16.5" customHeight="1">
      <c r="A345" s="36"/>
      <c r="B345" s="37"/>
      <c r="C345" s="218" t="s">
        <v>637</v>
      </c>
      <c r="D345" s="218" t="s">
        <v>177</v>
      </c>
      <c r="E345" s="219" t="s">
        <v>638</v>
      </c>
      <c r="F345" s="220" t="s">
        <v>639</v>
      </c>
      <c r="G345" s="221" t="s">
        <v>217</v>
      </c>
      <c r="H345" s="222">
        <v>4</v>
      </c>
      <c r="I345" s="223"/>
      <c r="J345" s="224">
        <f>ROUND(I345*H345,2)</f>
        <v>0</v>
      </c>
      <c r="K345" s="225"/>
      <c r="L345" s="226"/>
      <c r="M345" s="227" t="s">
        <v>19</v>
      </c>
      <c r="N345" s="228" t="s">
        <v>50</v>
      </c>
      <c r="O345" s="83"/>
      <c r="P345" s="207">
        <f>O345*H345</f>
        <v>0</v>
      </c>
      <c r="Q345" s="207">
        <v>0.00020000000000000001</v>
      </c>
      <c r="R345" s="207">
        <f>Q345*H345</f>
        <v>0.00080000000000000004</v>
      </c>
      <c r="S345" s="207">
        <v>0</v>
      </c>
      <c r="T345" s="208">
        <f>S345*H345</f>
        <v>0</v>
      </c>
      <c r="U345" s="36"/>
      <c r="V345" s="36"/>
      <c r="W345" s="36"/>
      <c r="X345" s="36"/>
      <c r="Y345" s="36"/>
      <c r="Z345" s="36"/>
      <c r="AA345" s="36"/>
      <c r="AB345" s="36"/>
      <c r="AC345" s="36"/>
      <c r="AD345" s="36"/>
      <c r="AE345" s="36"/>
      <c r="AR345" s="209" t="s">
        <v>197</v>
      </c>
      <c r="AT345" s="209" t="s">
        <v>177</v>
      </c>
      <c r="AU345" s="209" t="s">
        <v>139</v>
      </c>
      <c r="AY345" s="15" t="s">
        <v>130</v>
      </c>
      <c r="BE345" s="210">
        <f>IF(N345="základní",J345,0)</f>
        <v>0</v>
      </c>
      <c r="BF345" s="210">
        <f>IF(N345="snížená",J345,0)</f>
        <v>0</v>
      </c>
      <c r="BG345" s="210">
        <f>IF(N345="zákl. přenesená",J345,0)</f>
        <v>0</v>
      </c>
      <c r="BH345" s="210">
        <f>IF(N345="sníž. přenesená",J345,0)</f>
        <v>0</v>
      </c>
      <c r="BI345" s="210">
        <f>IF(N345="nulová",J345,0)</f>
        <v>0</v>
      </c>
      <c r="BJ345" s="15" t="s">
        <v>140</v>
      </c>
      <c r="BK345" s="210">
        <f>ROUND(I345*H345,2)</f>
        <v>0</v>
      </c>
      <c r="BL345" s="15" t="s">
        <v>160</v>
      </c>
      <c r="BM345" s="209" t="s">
        <v>640</v>
      </c>
    </row>
    <row r="346" s="2" customFormat="1">
      <c r="A346" s="36"/>
      <c r="B346" s="37"/>
      <c r="C346" s="38"/>
      <c r="D346" s="211" t="s">
        <v>142</v>
      </c>
      <c r="E346" s="38"/>
      <c r="F346" s="212" t="s">
        <v>641</v>
      </c>
      <c r="G346" s="38"/>
      <c r="H346" s="38"/>
      <c r="I346" s="213"/>
      <c r="J346" s="38"/>
      <c r="K346" s="38"/>
      <c r="L346" s="42"/>
      <c r="M346" s="214"/>
      <c r="N346" s="215"/>
      <c r="O346" s="83"/>
      <c r="P346" s="83"/>
      <c r="Q346" s="83"/>
      <c r="R346" s="83"/>
      <c r="S346" s="83"/>
      <c r="T346" s="84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T346" s="15" t="s">
        <v>142</v>
      </c>
      <c r="AU346" s="15" t="s">
        <v>139</v>
      </c>
    </row>
    <row r="347" s="12" customFormat="1" ht="22.8" customHeight="1">
      <c r="A347" s="12"/>
      <c r="B347" s="181"/>
      <c r="C347" s="182"/>
      <c r="D347" s="183" t="s">
        <v>75</v>
      </c>
      <c r="E347" s="195" t="s">
        <v>642</v>
      </c>
      <c r="F347" s="195" t="s">
        <v>643</v>
      </c>
      <c r="G347" s="182"/>
      <c r="H347" s="182"/>
      <c r="I347" s="185"/>
      <c r="J347" s="196">
        <f>BK347</f>
        <v>0</v>
      </c>
      <c r="K347" s="182"/>
      <c r="L347" s="187"/>
      <c r="M347" s="188"/>
      <c r="N347" s="189"/>
      <c r="O347" s="189"/>
      <c r="P347" s="190">
        <f>SUM(P348:P371)</f>
        <v>0</v>
      </c>
      <c r="Q347" s="189"/>
      <c r="R347" s="190">
        <f>SUM(R348:R371)</f>
        <v>0.14374000000000001</v>
      </c>
      <c r="S347" s="189"/>
      <c r="T347" s="191">
        <f>SUM(T348:T371)</f>
        <v>0.41584999999999994</v>
      </c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R347" s="192" t="s">
        <v>139</v>
      </c>
      <c r="AT347" s="193" t="s">
        <v>75</v>
      </c>
      <c r="AU347" s="193" t="s">
        <v>81</v>
      </c>
      <c r="AY347" s="192" t="s">
        <v>130</v>
      </c>
      <c r="BK347" s="194">
        <f>SUM(BK348:BK371)</f>
        <v>0</v>
      </c>
    </row>
    <row r="348" s="2" customFormat="1" ht="24.15" customHeight="1">
      <c r="A348" s="36"/>
      <c r="B348" s="37"/>
      <c r="C348" s="197" t="s">
        <v>644</v>
      </c>
      <c r="D348" s="197" t="s">
        <v>134</v>
      </c>
      <c r="E348" s="198" t="s">
        <v>645</v>
      </c>
      <c r="F348" s="199" t="s">
        <v>646</v>
      </c>
      <c r="G348" s="200" t="s">
        <v>137</v>
      </c>
      <c r="H348" s="201">
        <v>5</v>
      </c>
      <c r="I348" s="202"/>
      <c r="J348" s="203">
        <f>ROUND(I348*H348,2)</f>
        <v>0</v>
      </c>
      <c r="K348" s="204"/>
      <c r="L348" s="42"/>
      <c r="M348" s="205" t="s">
        <v>19</v>
      </c>
      <c r="N348" s="206" t="s">
        <v>50</v>
      </c>
      <c r="O348" s="83"/>
      <c r="P348" s="207">
        <f>O348*H348</f>
        <v>0</v>
      </c>
      <c r="Q348" s="207">
        <v>0</v>
      </c>
      <c r="R348" s="207">
        <f>Q348*H348</f>
        <v>0</v>
      </c>
      <c r="S348" s="207">
        <v>0.083169999999999994</v>
      </c>
      <c r="T348" s="208">
        <f>S348*H348</f>
        <v>0.41584999999999994</v>
      </c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R348" s="209" t="s">
        <v>160</v>
      </c>
      <c r="AT348" s="209" t="s">
        <v>134</v>
      </c>
      <c r="AU348" s="209" t="s">
        <v>139</v>
      </c>
      <c r="AY348" s="15" t="s">
        <v>130</v>
      </c>
      <c r="BE348" s="210">
        <f>IF(N348="základní",J348,0)</f>
        <v>0</v>
      </c>
      <c r="BF348" s="210">
        <f>IF(N348="snížená",J348,0)</f>
        <v>0</v>
      </c>
      <c r="BG348" s="210">
        <f>IF(N348="zákl. přenesená",J348,0)</f>
        <v>0</v>
      </c>
      <c r="BH348" s="210">
        <f>IF(N348="sníž. přenesená",J348,0)</f>
        <v>0</v>
      </c>
      <c r="BI348" s="210">
        <f>IF(N348="nulová",J348,0)</f>
        <v>0</v>
      </c>
      <c r="BJ348" s="15" t="s">
        <v>140</v>
      </c>
      <c r="BK348" s="210">
        <f>ROUND(I348*H348,2)</f>
        <v>0</v>
      </c>
      <c r="BL348" s="15" t="s">
        <v>160</v>
      </c>
      <c r="BM348" s="209" t="s">
        <v>647</v>
      </c>
    </row>
    <row r="349" s="2" customFormat="1">
      <c r="A349" s="36"/>
      <c r="B349" s="37"/>
      <c r="C349" s="38"/>
      <c r="D349" s="211" t="s">
        <v>142</v>
      </c>
      <c r="E349" s="38"/>
      <c r="F349" s="212" t="s">
        <v>646</v>
      </c>
      <c r="G349" s="38"/>
      <c r="H349" s="38"/>
      <c r="I349" s="213"/>
      <c r="J349" s="38"/>
      <c r="K349" s="38"/>
      <c r="L349" s="42"/>
      <c r="M349" s="214"/>
      <c r="N349" s="215"/>
      <c r="O349" s="83"/>
      <c r="P349" s="83"/>
      <c r="Q349" s="83"/>
      <c r="R349" s="83"/>
      <c r="S349" s="83"/>
      <c r="T349" s="84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T349" s="15" t="s">
        <v>142</v>
      </c>
      <c r="AU349" s="15" t="s">
        <v>139</v>
      </c>
    </row>
    <row r="350" s="2" customFormat="1">
      <c r="A350" s="36"/>
      <c r="B350" s="37"/>
      <c r="C350" s="38"/>
      <c r="D350" s="216" t="s">
        <v>144</v>
      </c>
      <c r="E350" s="38"/>
      <c r="F350" s="217" t="s">
        <v>648</v>
      </c>
      <c r="G350" s="38"/>
      <c r="H350" s="38"/>
      <c r="I350" s="213"/>
      <c r="J350" s="38"/>
      <c r="K350" s="38"/>
      <c r="L350" s="42"/>
      <c r="M350" s="214"/>
      <c r="N350" s="215"/>
      <c r="O350" s="83"/>
      <c r="P350" s="83"/>
      <c r="Q350" s="83"/>
      <c r="R350" s="83"/>
      <c r="S350" s="83"/>
      <c r="T350" s="84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T350" s="15" t="s">
        <v>144</v>
      </c>
      <c r="AU350" s="15" t="s">
        <v>139</v>
      </c>
    </row>
    <row r="351" s="2" customFormat="1" ht="33" customHeight="1">
      <c r="A351" s="36"/>
      <c r="B351" s="37"/>
      <c r="C351" s="197" t="s">
        <v>649</v>
      </c>
      <c r="D351" s="197" t="s">
        <v>134</v>
      </c>
      <c r="E351" s="198" t="s">
        <v>650</v>
      </c>
      <c r="F351" s="199" t="s">
        <v>651</v>
      </c>
      <c r="G351" s="200" t="s">
        <v>137</v>
      </c>
      <c r="H351" s="201">
        <v>5</v>
      </c>
      <c r="I351" s="202"/>
      <c r="J351" s="203">
        <f>ROUND(I351*H351,2)</f>
        <v>0</v>
      </c>
      <c r="K351" s="204"/>
      <c r="L351" s="42"/>
      <c r="M351" s="205" t="s">
        <v>19</v>
      </c>
      <c r="N351" s="206" t="s">
        <v>50</v>
      </c>
      <c r="O351" s="83"/>
      <c r="P351" s="207">
        <f>O351*H351</f>
        <v>0</v>
      </c>
      <c r="Q351" s="207">
        <v>0.0089999999999999993</v>
      </c>
      <c r="R351" s="207">
        <f>Q351*H351</f>
        <v>0.044999999999999998</v>
      </c>
      <c r="S351" s="207">
        <v>0</v>
      </c>
      <c r="T351" s="208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209" t="s">
        <v>160</v>
      </c>
      <c r="AT351" s="209" t="s">
        <v>134</v>
      </c>
      <c r="AU351" s="209" t="s">
        <v>139</v>
      </c>
      <c r="AY351" s="15" t="s">
        <v>130</v>
      </c>
      <c r="BE351" s="210">
        <f>IF(N351="základní",J351,0)</f>
        <v>0</v>
      </c>
      <c r="BF351" s="210">
        <f>IF(N351="snížená",J351,0)</f>
        <v>0</v>
      </c>
      <c r="BG351" s="210">
        <f>IF(N351="zákl. přenesená",J351,0)</f>
        <v>0</v>
      </c>
      <c r="BH351" s="210">
        <f>IF(N351="sníž. přenesená",J351,0)</f>
        <v>0</v>
      </c>
      <c r="BI351" s="210">
        <f>IF(N351="nulová",J351,0)</f>
        <v>0</v>
      </c>
      <c r="BJ351" s="15" t="s">
        <v>140</v>
      </c>
      <c r="BK351" s="210">
        <f>ROUND(I351*H351,2)</f>
        <v>0</v>
      </c>
      <c r="BL351" s="15" t="s">
        <v>160</v>
      </c>
      <c r="BM351" s="209" t="s">
        <v>652</v>
      </c>
    </row>
    <row r="352" s="2" customFormat="1">
      <c r="A352" s="36"/>
      <c r="B352" s="37"/>
      <c r="C352" s="38"/>
      <c r="D352" s="211" t="s">
        <v>142</v>
      </c>
      <c r="E352" s="38"/>
      <c r="F352" s="212" t="s">
        <v>653</v>
      </c>
      <c r="G352" s="38"/>
      <c r="H352" s="38"/>
      <c r="I352" s="213"/>
      <c r="J352" s="38"/>
      <c r="K352" s="38"/>
      <c r="L352" s="42"/>
      <c r="M352" s="214"/>
      <c r="N352" s="215"/>
      <c r="O352" s="83"/>
      <c r="P352" s="83"/>
      <c r="Q352" s="83"/>
      <c r="R352" s="83"/>
      <c r="S352" s="83"/>
      <c r="T352" s="84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5" t="s">
        <v>142</v>
      </c>
      <c r="AU352" s="15" t="s">
        <v>139</v>
      </c>
    </row>
    <row r="353" s="2" customFormat="1">
      <c r="A353" s="36"/>
      <c r="B353" s="37"/>
      <c r="C353" s="38"/>
      <c r="D353" s="216" t="s">
        <v>144</v>
      </c>
      <c r="E353" s="38"/>
      <c r="F353" s="217" t="s">
        <v>654</v>
      </c>
      <c r="G353" s="38"/>
      <c r="H353" s="38"/>
      <c r="I353" s="213"/>
      <c r="J353" s="38"/>
      <c r="K353" s="38"/>
      <c r="L353" s="42"/>
      <c r="M353" s="214"/>
      <c r="N353" s="215"/>
      <c r="O353" s="83"/>
      <c r="P353" s="83"/>
      <c r="Q353" s="83"/>
      <c r="R353" s="83"/>
      <c r="S353" s="83"/>
      <c r="T353" s="84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T353" s="15" t="s">
        <v>144</v>
      </c>
      <c r="AU353" s="15" t="s">
        <v>139</v>
      </c>
    </row>
    <row r="354" s="2" customFormat="1" ht="24.15" customHeight="1">
      <c r="A354" s="36"/>
      <c r="B354" s="37"/>
      <c r="C354" s="197" t="s">
        <v>655</v>
      </c>
      <c r="D354" s="197" t="s">
        <v>134</v>
      </c>
      <c r="E354" s="198" t="s">
        <v>656</v>
      </c>
      <c r="F354" s="199" t="s">
        <v>657</v>
      </c>
      <c r="G354" s="200" t="s">
        <v>466</v>
      </c>
      <c r="H354" s="201">
        <v>1</v>
      </c>
      <c r="I354" s="202"/>
      <c r="J354" s="203">
        <f>ROUND(I354*H354,2)</f>
        <v>0</v>
      </c>
      <c r="K354" s="204"/>
      <c r="L354" s="42"/>
      <c r="M354" s="205" t="s">
        <v>19</v>
      </c>
      <c r="N354" s="206" t="s">
        <v>50</v>
      </c>
      <c r="O354" s="83"/>
      <c r="P354" s="207">
        <f>O354*H354</f>
        <v>0</v>
      </c>
      <c r="Q354" s="207">
        <v>0</v>
      </c>
      <c r="R354" s="207">
        <f>Q354*H354</f>
        <v>0</v>
      </c>
      <c r="S354" s="207">
        <v>0</v>
      </c>
      <c r="T354" s="208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209" t="s">
        <v>160</v>
      </c>
      <c r="AT354" s="209" t="s">
        <v>134</v>
      </c>
      <c r="AU354" s="209" t="s">
        <v>139</v>
      </c>
      <c r="AY354" s="15" t="s">
        <v>130</v>
      </c>
      <c r="BE354" s="210">
        <f>IF(N354="základní",J354,0)</f>
        <v>0</v>
      </c>
      <c r="BF354" s="210">
        <f>IF(N354="snížená",J354,0)</f>
        <v>0</v>
      </c>
      <c r="BG354" s="210">
        <f>IF(N354="zákl. přenesená",J354,0)</f>
        <v>0</v>
      </c>
      <c r="BH354" s="210">
        <f>IF(N354="sníž. přenesená",J354,0)</f>
        <v>0</v>
      </c>
      <c r="BI354" s="210">
        <f>IF(N354="nulová",J354,0)</f>
        <v>0</v>
      </c>
      <c r="BJ354" s="15" t="s">
        <v>140</v>
      </c>
      <c r="BK354" s="210">
        <f>ROUND(I354*H354,2)</f>
        <v>0</v>
      </c>
      <c r="BL354" s="15" t="s">
        <v>160</v>
      </c>
      <c r="BM354" s="209" t="s">
        <v>658</v>
      </c>
    </row>
    <row r="355" s="2" customFormat="1">
      <c r="A355" s="36"/>
      <c r="B355" s="37"/>
      <c r="C355" s="38"/>
      <c r="D355" s="211" t="s">
        <v>142</v>
      </c>
      <c r="E355" s="38"/>
      <c r="F355" s="212" t="s">
        <v>659</v>
      </c>
      <c r="G355" s="38"/>
      <c r="H355" s="38"/>
      <c r="I355" s="213"/>
      <c r="J355" s="38"/>
      <c r="K355" s="38"/>
      <c r="L355" s="42"/>
      <c r="M355" s="214"/>
      <c r="N355" s="215"/>
      <c r="O355" s="83"/>
      <c r="P355" s="83"/>
      <c r="Q355" s="83"/>
      <c r="R355" s="83"/>
      <c r="S355" s="83"/>
      <c r="T355" s="84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5" t="s">
        <v>142</v>
      </c>
      <c r="AU355" s="15" t="s">
        <v>139</v>
      </c>
    </row>
    <row r="356" s="2" customFormat="1">
      <c r="A356" s="36"/>
      <c r="B356" s="37"/>
      <c r="C356" s="38"/>
      <c r="D356" s="216" t="s">
        <v>144</v>
      </c>
      <c r="E356" s="38"/>
      <c r="F356" s="217" t="s">
        <v>660</v>
      </c>
      <c r="G356" s="38"/>
      <c r="H356" s="38"/>
      <c r="I356" s="213"/>
      <c r="J356" s="38"/>
      <c r="K356" s="38"/>
      <c r="L356" s="42"/>
      <c r="M356" s="214"/>
      <c r="N356" s="215"/>
      <c r="O356" s="83"/>
      <c r="P356" s="83"/>
      <c r="Q356" s="83"/>
      <c r="R356" s="83"/>
      <c r="S356" s="83"/>
      <c r="T356" s="84"/>
      <c r="U356" s="36"/>
      <c r="V356" s="36"/>
      <c r="W356" s="36"/>
      <c r="X356" s="36"/>
      <c r="Y356" s="36"/>
      <c r="Z356" s="36"/>
      <c r="AA356" s="36"/>
      <c r="AB356" s="36"/>
      <c r="AC356" s="36"/>
      <c r="AD356" s="36"/>
      <c r="AE356" s="36"/>
      <c r="AT356" s="15" t="s">
        <v>144</v>
      </c>
      <c r="AU356" s="15" t="s">
        <v>139</v>
      </c>
    </row>
    <row r="357" s="2" customFormat="1" ht="33" customHeight="1">
      <c r="A357" s="36"/>
      <c r="B357" s="37"/>
      <c r="C357" s="197" t="s">
        <v>661</v>
      </c>
      <c r="D357" s="197" t="s">
        <v>134</v>
      </c>
      <c r="E357" s="198" t="s">
        <v>662</v>
      </c>
      <c r="F357" s="199" t="s">
        <v>663</v>
      </c>
      <c r="G357" s="200" t="s">
        <v>466</v>
      </c>
      <c r="H357" s="201">
        <v>1</v>
      </c>
      <c r="I357" s="202"/>
      <c r="J357" s="203">
        <f>ROUND(I357*H357,2)</f>
        <v>0</v>
      </c>
      <c r="K357" s="204"/>
      <c r="L357" s="42"/>
      <c r="M357" s="205" t="s">
        <v>19</v>
      </c>
      <c r="N357" s="206" t="s">
        <v>50</v>
      </c>
      <c r="O357" s="83"/>
      <c r="P357" s="207">
        <f>O357*H357</f>
        <v>0</v>
      </c>
      <c r="Q357" s="207">
        <v>0.00062</v>
      </c>
      <c r="R357" s="207">
        <f>Q357*H357</f>
        <v>0.00062</v>
      </c>
      <c r="S357" s="207">
        <v>0</v>
      </c>
      <c r="T357" s="208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209" t="s">
        <v>160</v>
      </c>
      <c r="AT357" s="209" t="s">
        <v>134</v>
      </c>
      <c r="AU357" s="209" t="s">
        <v>139</v>
      </c>
      <c r="AY357" s="15" t="s">
        <v>130</v>
      </c>
      <c r="BE357" s="210">
        <f>IF(N357="základní",J357,0)</f>
        <v>0</v>
      </c>
      <c r="BF357" s="210">
        <f>IF(N357="snížená",J357,0)</f>
        <v>0</v>
      </c>
      <c r="BG357" s="210">
        <f>IF(N357="zákl. přenesená",J357,0)</f>
        <v>0</v>
      </c>
      <c r="BH357" s="210">
        <f>IF(N357="sníž. přenesená",J357,0)</f>
        <v>0</v>
      </c>
      <c r="BI357" s="210">
        <f>IF(N357="nulová",J357,0)</f>
        <v>0</v>
      </c>
      <c r="BJ357" s="15" t="s">
        <v>140</v>
      </c>
      <c r="BK357" s="210">
        <f>ROUND(I357*H357,2)</f>
        <v>0</v>
      </c>
      <c r="BL357" s="15" t="s">
        <v>160</v>
      </c>
      <c r="BM357" s="209" t="s">
        <v>664</v>
      </c>
    </row>
    <row r="358" s="2" customFormat="1">
      <c r="A358" s="36"/>
      <c r="B358" s="37"/>
      <c r="C358" s="38"/>
      <c r="D358" s="211" t="s">
        <v>142</v>
      </c>
      <c r="E358" s="38"/>
      <c r="F358" s="212" t="s">
        <v>665</v>
      </c>
      <c r="G358" s="38"/>
      <c r="H358" s="38"/>
      <c r="I358" s="213"/>
      <c r="J358" s="38"/>
      <c r="K358" s="38"/>
      <c r="L358" s="42"/>
      <c r="M358" s="214"/>
      <c r="N358" s="215"/>
      <c r="O358" s="83"/>
      <c r="P358" s="83"/>
      <c r="Q358" s="83"/>
      <c r="R358" s="83"/>
      <c r="S358" s="83"/>
      <c r="T358" s="84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5" t="s">
        <v>142</v>
      </c>
      <c r="AU358" s="15" t="s">
        <v>139</v>
      </c>
    </row>
    <row r="359" s="2" customFormat="1">
      <c r="A359" s="36"/>
      <c r="B359" s="37"/>
      <c r="C359" s="38"/>
      <c r="D359" s="216" t="s">
        <v>144</v>
      </c>
      <c r="E359" s="38"/>
      <c r="F359" s="217" t="s">
        <v>666</v>
      </c>
      <c r="G359" s="38"/>
      <c r="H359" s="38"/>
      <c r="I359" s="213"/>
      <c r="J359" s="38"/>
      <c r="K359" s="38"/>
      <c r="L359" s="42"/>
      <c r="M359" s="214"/>
      <c r="N359" s="215"/>
      <c r="O359" s="83"/>
      <c r="P359" s="83"/>
      <c r="Q359" s="83"/>
      <c r="R359" s="83"/>
      <c r="S359" s="83"/>
      <c r="T359" s="84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T359" s="15" t="s">
        <v>144</v>
      </c>
      <c r="AU359" s="15" t="s">
        <v>139</v>
      </c>
    </row>
    <row r="360" s="2" customFormat="1" ht="24.15" customHeight="1">
      <c r="A360" s="36"/>
      <c r="B360" s="37"/>
      <c r="C360" s="197" t="s">
        <v>667</v>
      </c>
      <c r="D360" s="197" t="s">
        <v>134</v>
      </c>
      <c r="E360" s="198" t="s">
        <v>668</v>
      </c>
      <c r="F360" s="199" t="s">
        <v>669</v>
      </c>
      <c r="G360" s="200" t="s">
        <v>137</v>
      </c>
      <c r="H360" s="201">
        <v>4</v>
      </c>
      <c r="I360" s="202"/>
      <c r="J360" s="203">
        <f>ROUND(I360*H360,2)</f>
        <v>0</v>
      </c>
      <c r="K360" s="204"/>
      <c r="L360" s="42"/>
      <c r="M360" s="205" t="s">
        <v>19</v>
      </c>
      <c r="N360" s="206" t="s">
        <v>50</v>
      </c>
      <c r="O360" s="83"/>
      <c r="P360" s="207">
        <f>O360*H360</f>
        <v>0</v>
      </c>
      <c r="Q360" s="207">
        <v>0.0015</v>
      </c>
      <c r="R360" s="207">
        <f>Q360*H360</f>
        <v>0.0060000000000000001</v>
      </c>
      <c r="S360" s="207">
        <v>0</v>
      </c>
      <c r="T360" s="208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209" t="s">
        <v>160</v>
      </c>
      <c r="AT360" s="209" t="s">
        <v>134</v>
      </c>
      <c r="AU360" s="209" t="s">
        <v>139</v>
      </c>
      <c r="AY360" s="15" t="s">
        <v>130</v>
      </c>
      <c r="BE360" s="210">
        <f>IF(N360="základní",J360,0)</f>
        <v>0</v>
      </c>
      <c r="BF360" s="210">
        <f>IF(N360="snížená",J360,0)</f>
        <v>0</v>
      </c>
      <c r="BG360" s="210">
        <f>IF(N360="zákl. přenesená",J360,0)</f>
        <v>0</v>
      </c>
      <c r="BH360" s="210">
        <f>IF(N360="sníž. přenesená",J360,0)</f>
        <v>0</v>
      </c>
      <c r="BI360" s="210">
        <f>IF(N360="nulová",J360,0)</f>
        <v>0</v>
      </c>
      <c r="BJ360" s="15" t="s">
        <v>140</v>
      </c>
      <c r="BK360" s="210">
        <f>ROUND(I360*H360,2)</f>
        <v>0</v>
      </c>
      <c r="BL360" s="15" t="s">
        <v>160</v>
      </c>
      <c r="BM360" s="209" t="s">
        <v>670</v>
      </c>
    </row>
    <row r="361" s="2" customFormat="1">
      <c r="A361" s="36"/>
      <c r="B361" s="37"/>
      <c r="C361" s="38"/>
      <c r="D361" s="211" t="s">
        <v>142</v>
      </c>
      <c r="E361" s="38"/>
      <c r="F361" s="212" t="s">
        <v>671</v>
      </c>
      <c r="G361" s="38"/>
      <c r="H361" s="38"/>
      <c r="I361" s="213"/>
      <c r="J361" s="38"/>
      <c r="K361" s="38"/>
      <c r="L361" s="42"/>
      <c r="M361" s="214"/>
      <c r="N361" s="215"/>
      <c r="O361" s="83"/>
      <c r="P361" s="83"/>
      <c r="Q361" s="83"/>
      <c r="R361" s="83"/>
      <c r="S361" s="83"/>
      <c r="T361" s="84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T361" s="15" t="s">
        <v>142</v>
      </c>
      <c r="AU361" s="15" t="s">
        <v>139</v>
      </c>
    </row>
    <row r="362" s="2" customFormat="1">
      <c r="A362" s="36"/>
      <c r="B362" s="37"/>
      <c r="C362" s="38"/>
      <c r="D362" s="216" t="s">
        <v>144</v>
      </c>
      <c r="E362" s="38"/>
      <c r="F362" s="217" t="s">
        <v>672</v>
      </c>
      <c r="G362" s="38"/>
      <c r="H362" s="38"/>
      <c r="I362" s="213"/>
      <c r="J362" s="38"/>
      <c r="K362" s="38"/>
      <c r="L362" s="42"/>
      <c r="M362" s="214"/>
      <c r="N362" s="215"/>
      <c r="O362" s="83"/>
      <c r="P362" s="83"/>
      <c r="Q362" s="83"/>
      <c r="R362" s="83"/>
      <c r="S362" s="83"/>
      <c r="T362" s="84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T362" s="15" t="s">
        <v>144</v>
      </c>
      <c r="AU362" s="15" t="s">
        <v>139</v>
      </c>
    </row>
    <row r="363" s="2" customFormat="1" ht="16.5" customHeight="1">
      <c r="A363" s="36"/>
      <c r="B363" s="37"/>
      <c r="C363" s="197" t="s">
        <v>673</v>
      </c>
      <c r="D363" s="197" t="s">
        <v>134</v>
      </c>
      <c r="E363" s="198" t="s">
        <v>674</v>
      </c>
      <c r="F363" s="199" t="s">
        <v>675</v>
      </c>
      <c r="G363" s="200" t="s">
        <v>159</v>
      </c>
      <c r="H363" s="201">
        <v>6</v>
      </c>
      <c r="I363" s="202"/>
      <c r="J363" s="203">
        <f>ROUND(I363*H363,2)</f>
        <v>0</v>
      </c>
      <c r="K363" s="204"/>
      <c r="L363" s="42"/>
      <c r="M363" s="205" t="s">
        <v>19</v>
      </c>
      <c r="N363" s="206" t="s">
        <v>50</v>
      </c>
      <c r="O363" s="83"/>
      <c r="P363" s="207">
        <f>O363*H363</f>
        <v>0</v>
      </c>
      <c r="Q363" s="207">
        <v>0.00032000000000000003</v>
      </c>
      <c r="R363" s="207">
        <f>Q363*H363</f>
        <v>0.0019200000000000003</v>
      </c>
      <c r="S363" s="207">
        <v>0</v>
      </c>
      <c r="T363" s="208">
        <f>S363*H363</f>
        <v>0</v>
      </c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R363" s="209" t="s">
        <v>160</v>
      </c>
      <c r="AT363" s="209" t="s">
        <v>134</v>
      </c>
      <c r="AU363" s="209" t="s">
        <v>139</v>
      </c>
      <c r="AY363" s="15" t="s">
        <v>130</v>
      </c>
      <c r="BE363" s="210">
        <f>IF(N363="základní",J363,0)</f>
        <v>0</v>
      </c>
      <c r="BF363" s="210">
        <f>IF(N363="snížená",J363,0)</f>
        <v>0</v>
      </c>
      <c r="BG363" s="210">
        <f>IF(N363="zákl. přenesená",J363,0)</f>
        <v>0</v>
      </c>
      <c r="BH363" s="210">
        <f>IF(N363="sníž. přenesená",J363,0)</f>
        <v>0</v>
      </c>
      <c r="BI363" s="210">
        <f>IF(N363="nulová",J363,0)</f>
        <v>0</v>
      </c>
      <c r="BJ363" s="15" t="s">
        <v>140</v>
      </c>
      <c r="BK363" s="210">
        <f>ROUND(I363*H363,2)</f>
        <v>0</v>
      </c>
      <c r="BL363" s="15" t="s">
        <v>160</v>
      </c>
      <c r="BM363" s="209" t="s">
        <v>676</v>
      </c>
    </row>
    <row r="364" s="2" customFormat="1">
      <c r="A364" s="36"/>
      <c r="B364" s="37"/>
      <c r="C364" s="38"/>
      <c r="D364" s="211" t="s">
        <v>142</v>
      </c>
      <c r="E364" s="38"/>
      <c r="F364" s="212" t="s">
        <v>677</v>
      </c>
      <c r="G364" s="38"/>
      <c r="H364" s="38"/>
      <c r="I364" s="213"/>
      <c r="J364" s="38"/>
      <c r="K364" s="38"/>
      <c r="L364" s="42"/>
      <c r="M364" s="214"/>
      <c r="N364" s="215"/>
      <c r="O364" s="83"/>
      <c r="P364" s="83"/>
      <c r="Q364" s="83"/>
      <c r="R364" s="83"/>
      <c r="S364" s="83"/>
      <c r="T364" s="84"/>
      <c r="U364" s="36"/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T364" s="15" t="s">
        <v>142</v>
      </c>
      <c r="AU364" s="15" t="s">
        <v>139</v>
      </c>
    </row>
    <row r="365" s="2" customFormat="1">
      <c r="A365" s="36"/>
      <c r="B365" s="37"/>
      <c r="C365" s="38"/>
      <c r="D365" s="216" t="s">
        <v>144</v>
      </c>
      <c r="E365" s="38"/>
      <c r="F365" s="217" t="s">
        <v>678</v>
      </c>
      <c r="G365" s="38"/>
      <c r="H365" s="38"/>
      <c r="I365" s="213"/>
      <c r="J365" s="38"/>
      <c r="K365" s="38"/>
      <c r="L365" s="42"/>
      <c r="M365" s="214"/>
      <c r="N365" s="215"/>
      <c r="O365" s="83"/>
      <c r="P365" s="83"/>
      <c r="Q365" s="83"/>
      <c r="R365" s="83"/>
      <c r="S365" s="83"/>
      <c r="T365" s="84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T365" s="15" t="s">
        <v>144</v>
      </c>
      <c r="AU365" s="15" t="s">
        <v>139</v>
      </c>
    </row>
    <row r="366" s="2" customFormat="1" ht="37.8" customHeight="1">
      <c r="A366" s="36"/>
      <c r="B366" s="37"/>
      <c r="C366" s="218" t="s">
        <v>679</v>
      </c>
      <c r="D366" s="218" t="s">
        <v>177</v>
      </c>
      <c r="E366" s="219" t="s">
        <v>680</v>
      </c>
      <c r="F366" s="220" t="s">
        <v>681</v>
      </c>
      <c r="G366" s="221" t="s">
        <v>137</v>
      </c>
      <c r="H366" s="222">
        <v>6</v>
      </c>
      <c r="I366" s="223"/>
      <c r="J366" s="224">
        <f>ROUND(I366*H366,2)</f>
        <v>0</v>
      </c>
      <c r="K366" s="225"/>
      <c r="L366" s="226"/>
      <c r="M366" s="227" t="s">
        <v>19</v>
      </c>
      <c r="N366" s="228" t="s">
        <v>50</v>
      </c>
      <c r="O366" s="83"/>
      <c r="P366" s="207">
        <f>O366*H366</f>
        <v>0</v>
      </c>
      <c r="Q366" s="207">
        <v>0.014200000000000001</v>
      </c>
      <c r="R366" s="207">
        <f>Q366*H366</f>
        <v>0.085199999999999998</v>
      </c>
      <c r="S366" s="207">
        <v>0</v>
      </c>
      <c r="T366" s="208">
        <f>S366*H366</f>
        <v>0</v>
      </c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R366" s="209" t="s">
        <v>197</v>
      </c>
      <c r="AT366" s="209" t="s">
        <v>177</v>
      </c>
      <c r="AU366" s="209" t="s">
        <v>139</v>
      </c>
      <c r="AY366" s="15" t="s">
        <v>130</v>
      </c>
      <c r="BE366" s="210">
        <f>IF(N366="základní",J366,0)</f>
        <v>0</v>
      </c>
      <c r="BF366" s="210">
        <f>IF(N366="snížená",J366,0)</f>
        <v>0</v>
      </c>
      <c r="BG366" s="210">
        <f>IF(N366="zákl. přenesená",J366,0)</f>
        <v>0</v>
      </c>
      <c r="BH366" s="210">
        <f>IF(N366="sníž. přenesená",J366,0)</f>
        <v>0</v>
      </c>
      <c r="BI366" s="210">
        <f>IF(N366="nulová",J366,0)</f>
        <v>0</v>
      </c>
      <c r="BJ366" s="15" t="s">
        <v>140</v>
      </c>
      <c r="BK366" s="210">
        <f>ROUND(I366*H366,2)</f>
        <v>0</v>
      </c>
      <c r="BL366" s="15" t="s">
        <v>160</v>
      </c>
      <c r="BM366" s="209" t="s">
        <v>682</v>
      </c>
    </row>
    <row r="367" s="2" customFormat="1">
      <c r="A367" s="36"/>
      <c r="B367" s="37"/>
      <c r="C367" s="38"/>
      <c r="D367" s="211" t="s">
        <v>142</v>
      </c>
      <c r="E367" s="38"/>
      <c r="F367" s="212" t="s">
        <v>683</v>
      </c>
      <c r="G367" s="38"/>
      <c r="H367" s="38"/>
      <c r="I367" s="213"/>
      <c r="J367" s="38"/>
      <c r="K367" s="38"/>
      <c r="L367" s="42"/>
      <c r="M367" s="214"/>
      <c r="N367" s="215"/>
      <c r="O367" s="83"/>
      <c r="P367" s="83"/>
      <c r="Q367" s="83"/>
      <c r="R367" s="83"/>
      <c r="S367" s="83"/>
      <c r="T367" s="84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/>
      <c r="AT367" s="15" t="s">
        <v>142</v>
      </c>
      <c r="AU367" s="15" t="s">
        <v>139</v>
      </c>
    </row>
    <row r="368" s="2" customFormat="1" ht="24.15" customHeight="1">
      <c r="A368" s="36"/>
      <c r="B368" s="37"/>
      <c r="C368" s="218" t="s">
        <v>684</v>
      </c>
      <c r="D368" s="218" t="s">
        <v>177</v>
      </c>
      <c r="E368" s="219" t="s">
        <v>685</v>
      </c>
      <c r="F368" s="220" t="s">
        <v>686</v>
      </c>
      <c r="G368" s="221" t="s">
        <v>687</v>
      </c>
      <c r="H368" s="222">
        <v>1</v>
      </c>
      <c r="I368" s="223"/>
      <c r="J368" s="224">
        <f>ROUND(I368*H368,2)</f>
        <v>0</v>
      </c>
      <c r="K368" s="225"/>
      <c r="L368" s="226"/>
      <c r="M368" s="227" t="s">
        <v>19</v>
      </c>
      <c r="N368" s="228" t="s">
        <v>50</v>
      </c>
      <c r="O368" s="83"/>
      <c r="P368" s="207">
        <f>O368*H368</f>
        <v>0</v>
      </c>
      <c r="Q368" s="207">
        <v>0.001</v>
      </c>
      <c r="R368" s="207">
        <f>Q368*H368</f>
        <v>0.001</v>
      </c>
      <c r="S368" s="207">
        <v>0</v>
      </c>
      <c r="T368" s="208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209" t="s">
        <v>197</v>
      </c>
      <c r="AT368" s="209" t="s">
        <v>177</v>
      </c>
      <c r="AU368" s="209" t="s">
        <v>139</v>
      </c>
      <c r="AY368" s="15" t="s">
        <v>130</v>
      </c>
      <c r="BE368" s="210">
        <f>IF(N368="základní",J368,0)</f>
        <v>0</v>
      </c>
      <c r="BF368" s="210">
        <f>IF(N368="snížená",J368,0)</f>
        <v>0</v>
      </c>
      <c r="BG368" s="210">
        <f>IF(N368="zákl. přenesená",J368,0)</f>
        <v>0</v>
      </c>
      <c r="BH368" s="210">
        <f>IF(N368="sníž. přenesená",J368,0)</f>
        <v>0</v>
      </c>
      <c r="BI368" s="210">
        <f>IF(N368="nulová",J368,0)</f>
        <v>0</v>
      </c>
      <c r="BJ368" s="15" t="s">
        <v>140</v>
      </c>
      <c r="BK368" s="210">
        <f>ROUND(I368*H368,2)</f>
        <v>0</v>
      </c>
      <c r="BL368" s="15" t="s">
        <v>160</v>
      </c>
      <c r="BM368" s="209" t="s">
        <v>688</v>
      </c>
    </row>
    <row r="369" s="2" customFormat="1">
      <c r="A369" s="36"/>
      <c r="B369" s="37"/>
      <c r="C369" s="38"/>
      <c r="D369" s="211" t="s">
        <v>142</v>
      </c>
      <c r="E369" s="38"/>
      <c r="F369" s="212" t="s">
        <v>686</v>
      </c>
      <c r="G369" s="38"/>
      <c r="H369" s="38"/>
      <c r="I369" s="213"/>
      <c r="J369" s="38"/>
      <c r="K369" s="38"/>
      <c r="L369" s="42"/>
      <c r="M369" s="214"/>
      <c r="N369" s="215"/>
      <c r="O369" s="83"/>
      <c r="P369" s="83"/>
      <c r="Q369" s="83"/>
      <c r="R369" s="83"/>
      <c r="S369" s="83"/>
      <c r="T369" s="84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5" t="s">
        <v>142</v>
      </c>
      <c r="AU369" s="15" t="s">
        <v>139</v>
      </c>
    </row>
    <row r="370" s="2" customFormat="1" ht="24.15" customHeight="1">
      <c r="A370" s="36"/>
      <c r="B370" s="37"/>
      <c r="C370" s="218" t="s">
        <v>689</v>
      </c>
      <c r="D370" s="218" t="s">
        <v>177</v>
      </c>
      <c r="E370" s="219" t="s">
        <v>690</v>
      </c>
      <c r="F370" s="220" t="s">
        <v>691</v>
      </c>
      <c r="G370" s="221" t="s">
        <v>217</v>
      </c>
      <c r="H370" s="222">
        <v>4</v>
      </c>
      <c r="I370" s="223"/>
      <c r="J370" s="224">
        <f>ROUND(I370*H370,2)</f>
        <v>0</v>
      </c>
      <c r="K370" s="225"/>
      <c r="L370" s="226"/>
      <c r="M370" s="227" t="s">
        <v>19</v>
      </c>
      <c r="N370" s="228" t="s">
        <v>50</v>
      </c>
      <c r="O370" s="83"/>
      <c r="P370" s="207">
        <f>O370*H370</f>
        <v>0</v>
      </c>
      <c r="Q370" s="207">
        <v>0.001</v>
      </c>
      <c r="R370" s="207">
        <f>Q370*H370</f>
        <v>0.0040000000000000001</v>
      </c>
      <c r="S370" s="207">
        <v>0</v>
      </c>
      <c r="T370" s="208">
        <f>S370*H370</f>
        <v>0</v>
      </c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R370" s="209" t="s">
        <v>197</v>
      </c>
      <c r="AT370" s="209" t="s">
        <v>177</v>
      </c>
      <c r="AU370" s="209" t="s">
        <v>139</v>
      </c>
      <c r="AY370" s="15" t="s">
        <v>130</v>
      </c>
      <c r="BE370" s="210">
        <f>IF(N370="základní",J370,0)</f>
        <v>0</v>
      </c>
      <c r="BF370" s="210">
        <f>IF(N370="snížená",J370,0)</f>
        <v>0</v>
      </c>
      <c r="BG370" s="210">
        <f>IF(N370="zákl. přenesená",J370,0)</f>
        <v>0</v>
      </c>
      <c r="BH370" s="210">
        <f>IF(N370="sníž. přenesená",J370,0)</f>
        <v>0</v>
      </c>
      <c r="BI370" s="210">
        <f>IF(N370="nulová",J370,0)</f>
        <v>0</v>
      </c>
      <c r="BJ370" s="15" t="s">
        <v>140</v>
      </c>
      <c r="BK370" s="210">
        <f>ROUND(I370*H370,2)</f>
        <v>0</v>
      </c>
      <c r="BL370" s="15" t="s">
        <v>160</v>
      </c>
      <c r="BM370" s="209" t="s">
        <v>692</v>
      </c>
    </row>
    <row r="371" s="2" customFormat="1">
      <c r="A371" s="36"/>
      <c r="B371" s="37"/>
      <c r="C371" s="38"/>
      <c r="D371" s="211" t="s">
        <v>142</v>
      </c>
      <c r="E371" s="38"/>
      <c r="F371" s="212" t="s">
        <v>691</v>
      </c>
      <c r="G371" s="38"/>
      <c r="H371" s="38"/>
      <c r="I371" s="213"/>
      <c r="J371" s="38"/>
      <c r="K371" s="38"/>
      <c r="L371" s="42"/>
      <c r="M371" s="214"/>
      <c r="N371" s="215"/>
      <c r="O371" s="83"/>
      <c r="P371" s="83"/>
      <c r="Q371" s="83"/>
      <c r="R371" s="83"/>
      <c r="S371" s="83"/>
      <c r="T371" s="84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T371" s="15" t="s">
        <v>142</v>
      </c>
      <c r="AU371" s="15" t="s">
        <v>139</v>
      </c>
    </row>
    <row r="372" s="12" customFormat="1" ht="22.8" customHeight="1">
      <c r="A372" s="12"/>
      <c r="B372" s="181"/>
      <c r="C372" s="182"/>
      <c r="D372" s="183" t="s">
        <v>75</v>
      </c>
      <c r="E372" s="195" t="s">
        <v>693</v>
      </c>
      <c r="F372" s="195" t="s">
        <v>694</v>
      </c>
      <c r="G372" s="182"/>
      <c r="H372" s="182"/>
      <c r="I372" s="185"/>
      <c r="J372" s="196">
        <f>BK372</f>
        <v>0</v>
      </c>
      <c r="K372" s="182"/>
      <c r="L372" s="187"/>
      <c r="M372" s="188"/>
      <c r="N372" s="189"/>
      <c r="O372" s="189"/>
      <c r="P372" s="190">
        <f>SUM(P373:P386)</f>
        <v>0</v>
      </c>
      <c r="Q372" s="189"/>
      <c r="R372" s="190">
        <f>SUM(R373:R386)</f>
        <v>0.016100000000000003</v>
      </c>
      <c r="S372" s="189"/>
      <c r="T372" s="191">
        <f>SUM(T373:T386)</f>
        <v>0.28000000000000003</v>
      </c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R372" s="192" t="s">
        <v>139</v>
      </c>
      <c r="AT372" s="193" t="s">
        <v>75</v>
      </c>
      <c r="AU372" s="193" t="s">
        <v>81</v>
      </c>
      <c r="AY372" s="192" t="s">
        <v>130</v>
      </c>
      <c r="BK372" s="194">
        <f>SUM(BK373:BK386)</f>
        <v>0</v>
      </c>
    </row>
    <row r="373" s="2" customFormat="1" ht="16.5" customHeight="1">
      <c r="A373" s="36"/>
      <c r="B373" s="37"/>
      <c r="C373" s="197" t="s">
        <v>695</v>
      </c>
      <c r="D373" s="197" t="s">
        <v>134</v>
      </c>
      <c r="E373" s="198" t="s">
        <v>696</v>
      </c>
      <c r="F373" s="199" t="s">
        <v>697</v>
      </c>
      <c r="G373" s="200" t="s">
        <v>159</v>
      </c>
      <c r="H373" s="201">
        <v>40</v>
      </c>
      <c r="I373" s="202"/>
      <c r="J373" s="203">
        <f>ROUND(I373*H373,2)</f>
        <v>0</v>
      </c>
      <c r="K373" s="204"/>
      <c r="L373" s="42"/>
      <c r="M373" s="205" t="s">
        <v>19</v>
      </c>
      <c r="N373" s="206" t="s">
        <v>50</v>
      </c>
      <c r="O373" s="83"/>
      <c r="P373" s="207">
        <f>O373*H373</f>
        <v>0</v>
      </c>
      <c r="Q373" s="207">
        <v>0</v>
      </c>
      <c r="R373" s="207">
        <f>Q373*H373</f>
        <v>0</v>
      </c>
      <c r="S373" s="207">
        <v>0</v>
      </c>
      <c r="T373" s="208">
        <f>S373*H373</f>
        <v>0</v>
      </c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R373" s="209" t="s">
        <v>160</v>
      </c>
      <c r="AT373" s="209" t="s">
        <v>134</v>
      </c>
      <c r="AU373" s="209" t="s">
        <v>139</v>
      </c>
      <c r="AY373" s="15" t="s">
        <v>130</v>
      </c>
      <c r="BE373" s="210">
        <f>IF(N373="základní",J373,0)</f>
        <v>0</v>
      </c>
      <c r="BF373" s="210">
        <f>IF(N373="snížená",J373,0)</f>
        <v>0</v>
      </c>
      <c r="BG373" s="210">
        <f>IF(N373="zákl. přenesená",J373,0)</f>
        <v>0</v>
      </c>
      <c r="BH373" s="210">
        <f>IF(N373="sníž. přenesená",J373,0)</f>
        <v>0</v>
      </c>
      <c r="BI373" s="210">
        <f>IF(N373="nulová",J373,0)</f>
        <v>0</v>
      </c>
      <c r="BJ373" s="15" t="s">
        <v>140</v>
      </c>
      <c r="BK373" s="210">
        <f>ROUND(I373*H373,2)</f>
        <v>0</v>
      </c>
      <c r="BL373" s="15" t="s">
        <v>160</v>
      </c>
      <c r="BM373" s="209" t="s">
        <v>698</v>
      </c>
    </row>
    <row r="374" s="2" customFormat="1">
      <c r="A374" s="36"/>
      <c r="B374" s="37"/>
      <c r="C374" s="38"/>
      <c r="D374" s="211" t="s">
        <v>142</v>
      </c>
      <c r="E374" s="38"/>
      <c r="F374" s="212" t="s">
        <v>697</v>
      </c>
      <c r="G374" s="38"/>
      <c r="H374" s="38"/>
      <c r="I374" s="213"/>
      <c r="J374" s="38"/>
      <c r="K374" s="38"/>
      <c r="L374" s="42"/>
      <c r="M374" s="214"/>
      <c r="N374" s="215"/>
      <c r="O374" s="83"/>
      <c r="P374" s="83"/>
      <c r="Q374" s="83"/>
      <c r="R374" s="83"/>
      <c r="S374" s="83"/>
      <c r="T374" s="84"/>
      <c r="U374" s="36"/>
      <c r="V374" s="36"/>
      <c r="W374" s="36"/>
      <c r="X374" s="36"/>
      <c r="Y374" s="36"/>
      <c r="Z374" s="36"/>
      <c r="AA374" s="36"/>
      <c r="AB374" s="36"/>
      <c r="AC374" s="36"/>
      <c r="AD374" s="36"/>
      <c r="AE374" s="36"/>
      <c r="AT374" s="15" t="s">
        <v>142</v>
      </c>
      <c r="AU374" s="15" t="s">
        <v>139</v>
      </c>
    </row>
    <row r="375" s="2" customFormat="1">
      <c r="A375" s="36"/>
      <c r="B375" s="37"/>
      <c r="C375" s="38"/>
      <c r="D375" s="216" t="s">
        <v>144</v>
      </c>
      <c r="E375" s="38"/>
      <c r="F375" s="217" t="s">
        <v>699</v>
      </c>
      <c r="G375" s="38"/>
      <c r="H375" s="38"/>
      <c r="I375" s="213"/>
      <c r="J375" s="38"/>
      <c r="K375" s="38"/>
      <c r="L375" s="42"/>
      <c r="M375" s="214"/>
      <c r="N375" s="215"/>
      <c r="O375" s="83"/>
      <c r="P375" s="83"/>
      <c r="Q375" s="83"/>
      <c r="R375" s="83"/>
      <c r="S375" s="83"/>
      <c r="T375" s="84"/>
      <c r="U375" s="36"/>
      <c r="V375" s="36"/>
      <c r="W375" s="36"/>
      <c r="X375" s="36"/>
      <c r="Y375" s="36"/>
      <c r="Z375" s="36"/>
      <c r="AA375" s="36"/>
      <c r="AB375" s="36"/>
      <c r="AC375" s="36"/>
      <c r="AD375" s="36"/>
      <c r="AE375" s="36"/>
      <c r="AT375" s="15" t="s">
        <v>144</v>
      </c>
      <c r="AU375" s="15" t="s">
        <v>139</v>
      </c>
    </row>
    <row r="376" s="2" customFormat="1" ht="24.15" customHeight="1">
      <c r="A376" s="36"/>
      <c r="B376" s="37"/>
      <c r="C376" s="197" t="s">
        <v>700</v>
      </c>
      <c r="D376" s="197" t="s">
        <v>134</v>
      </c>
      <c r="E376" s="198" t="s">
        <v>701</v>
      </c>
      <c r="F376" s="199" t="s">
        <v>702</v>
      </c>
      <c r="G376" s="200" t="s">
        <v>137</v>
      </c>
      <c r="H376" s="201">
        <v>40</v>
      </c>
      <c r="I376" s="202"/>
      <c r="J376" s="203">
        <f>ROUND(I376*H376,2)</f>
        <v>0</v>
      </c>
      <c r="K376" s="204"/>
      <c r="L376" s="42"/>
      <c r="M376" s="205" t="s">
        <v>19</v>
      </c>
      <c r="N376" s="206" t="s">
        <v>50</v>
      </c>
      <c r="O376" s="83"/>
      <c r="P376" s="207">
        <f>O376*H376</f>
        <v>0</v>
      </c>
      <c r="Q376" s="207">
        <v>0</v>
      </c>
      <c r="R376" s="207">
        <f>Q376*H376</f>
        <v>0</v>
      </c>
      <c r="S376" s="207">
        <v>0.0070000000000000001</v>
      </c>
      <c r="T376" s="208">
        <f>S376*H376</f>
        <v>0.28000000000000003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209" t="s">
        <v>160</v>
      </c>
      <c r="AT376" s="209" t="s">
        <v>134</v>
      </c>
      <c r="AU376" s="209" t="s">
        <v>139</v>
      </c>
      <c r="AY376" s="15" t="s">
        <v>130</v>
      </c>
      <c r="BE376" s="210">
        <f>IF(N376="základní",J376,0)</f>
        <v>0</v>
      </c>
      <c r="BF376" s="210">
        <f>IF(N376="snížená",J376,0)</f>
        <v>0</v>
      </c>
      <c r="BG376" s="210">
        <f>IF(N376="zákl. přenesená",J376,0)</f>
        <v>0</v>
      </c>
      <c r="BH376" s="210">
        <f>IF(N376="sníž. přenesená",J376,0)</f>
        <v>0</v>
      </c>
      <c r="BI376" s="210">
        <f>IF(N376="nulová",J376,0)</f>
        <v>0</v>
      </c>
      <c r="BJ376" s="15" t="s">
        <v>140</v>
      </c>
      <c r="BK376" s="210">
        <f>ROUND(I376*H376,2)</f>
        <v>0</v>
      </c>
      <c r="BL376" s="15" t="s">
        <v>160</v>
      </c>
      <c r="BM376" s="209" t="s">
        <v>703</v>
      </c>
    </row>
    <row r="377" s="2" customFormat="1">
      <c r="A377" s="36"/>
      <c r="B377" s="37"/>
      <c r="C377" s="38"/>
      <c r="D377" s="211" t="s">
        <v>142</v>
      </c>
      <c r="E377" s="38"/>
      <c r="F377" s="212" t="s">
        <v>702</v>
      </c>
      <c r="G377" s="38"/>
      <c r="H377" s="38"/>
      <c r="I377" s="213"/>
      <c r="J377" s="38"/>
      <c r="K377" s="38"/>
      <c r="L377" s="42"/>
      <c r="M377" s="214"/>
      <c r="N377" s="215"/>
      <c r="O377" s="83"/>
      <c r="P377" s="83"/>
      <c r="Q377" s="83"/>
      <c r="R377" s="83"/>
      <c r="S377" s="83"/>
      <c r="T377" s="84"/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T377" s="15" t="s">
        <v>142</v>
      </c>
      <c r="AU377" s="15" t="s">
        <v>139</v>
      </c>
    </row>
    <row r="378" s="2" customFormat="1">
      <c r="A378" s="36"/>
      <c r="B378" s="37"/>
      <c r="C378" s="38"/>
      <c r="D378" s="216" t="s">
        <v>144</v>
      </c>
      <c r="E378" s="38"/>
      <c r="F378" s="217" t="s">
        <v>704</v>
      </c>
      <c r="G378" s="38"/>
      <c r="H378" s="38"/>
      <c r="I378" s="213"/>
      <c r="J378" s="38"/>
      <c r="K378" s="38"/>
      <c r="L378" s="42"/>
      <c r="M378" s="214"/>
      <c r="N378" s="215"/>
      <c r="O378" s="83"/>
      <c r="P378" s="83"/>
      <c r="Q378" s="83"/>
      <c r="R378" s="83"/>
      <c r="S378" s="83"/>
      <c r="T378" s="84"/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T378" s="15" t="s">
        <v>144</v>
      </c>
      <c r="AU378" s="15" t="s">
        <v>139</v>
      </c>
    </row>
    <row r="379" s="2" customFormat="1" ht="24.15" customHeight="1">
      <c r="A379" s="36"/>
      <c r="B379" s="37"/>
      <c r="C379" s="197" t="s">
        <v>705</v>
      </c>
      <c r="D379" s="197" t="s">
        <v>134</v>
      </c>
      <c r="E379" s="198" t="s">
        <v>706</v>
      </c>
      <c r="F379" s="199" t="s">
        <v>707</v>
      </c>
      <c r="G379" s="200" t="s">
        <v>137</v>
      </c>
      <c r="H379" s="201">
        <v>30</v>
      </c>
      <c r="I379" s="202"/>
      <c r="J379" s="203">
        <f>ROUND(I379*H379,2)</f>
        <v>0</v>
      </c>
      <c r="K379" s="204"/>
      <c r="L379" s="42"/>
      <c r="M379" s="205" t="s">
        <v>19</v>
      </c>
      <c r="N379" s="206" t="s">
        <v>50</v>
      </c>
      <c r="O379" s="83"/>
      <c r="P379" s="207">
        <f>O379*H379</f>
        <v>0</v>
      </c>
      <c r="Q379" s="207">
        <v>0.00017000000000000001</v>
      </c>
      <c r="R379" s="207">
        <f>Q379*H379</f>
        <v>0.0051000000000000004</v>
      </c>
      <c r="S379" s="207">
        <v>0</v>
      </c>
      <c r="T379" s="208">
        <f>S379*H379</f>
        <v>0</v>
      </c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R379" s="209" t="s">
        <v>160</v>
      </c>
      <c r="AT379" s="209" t="s">
        <v>134</v>
      </c>
      <c r="AU379" s="209" t="s">
        <v>139</v>
      </c>
      <c r="AY379" s="15" t="s">
        <v>130</v>
      </c>
      <c r="BE379" s="210">
        <f>IF(N379="základní",J379,0)</f>
        <v>0</v>
      </c>
      <c r="BF379" s="210">
        <f>IF(N379="snížená",J379,0)</f>
        <v>0</v>
      </c>
      <c r="BG379" s="210">
        <f>IF(N379="zákl. přenesená",J379,0)</f>
        <v>0</v>
      </c>
      <c r="BH379" s="210">
        <f>IF(N379="sníž. přenesená",J379,0)</f>
        <v>0</v>
      </c>
      <c r="BI379" s="210">
        <f>IF(N379="nulová",J379,0)</f>
        <v>0</v>
      </c>
      <c r="BJ379" s="15" t="s">
        <v>140</v>
      </c>
      <c r="BK379" s="210">
        <f>ROUND(I379*H379,2)</f>
        <v>0</v>
      </c>
      <c r="BL379" s="15" t="s">
        <v>160</v>
      </c>
      <c r="BM379" s="209" t="s">
        <v>708</v>
      </c>
    </row>
    <row r="380" s="2" customFormat="1">
      <c r="A380" s="36"/>
      <c r="B380" s="37"/>
      <c r="C380" s="38"/>
      <c r="D380" s="211" t="s">
        <v>142</v>
      </c>
      <c r="E380" s="38"/>
      <c r="F380" s="212" t="s">
        <v>709</v>
      </c>
      <c r="G380" s="38"/>
      <c r="H380" s="38"/>
      <c r="I380" s="213"/>
      <c r="J380" s="38"/>
      <c r="K380" s="38"/>
      <c r="L380" s="42"/>
      <c r="M380" s="214"/>
      <c r="N380" s="215"/>
      <c r="O380" s="83"/>
      <c r="P380" s="83"/>
      <c r="Q380" s="83"/>
      <c r="R380" s="83"/>
      <c r="S380" s="83"/>
      <c r="T380" s="84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T380" s="15" t="s">
        <v>142</v>
      </c>
      <c r="AU380" s="15" t="s">
        <v>139</v>
      </c>
    </row>
    <row r="381" s="2" customFormat="1">
      <c r="A381" s="36"/>
      <c r="B381" s="37"/>
      <c r="C381" s="38"/>
      <c r="D381" s="216" t="s">
        <v>144</v>
      </c>
      <c r="E381" s="38"/>
      <c r="F381" s="217" t="s">
        <v>710</v>
      </c>
      <c r="G381" s="38"/>
      <c r="H381" s="38"/>
      <c r="I381" s="213"/>
      <c r="J381" s="38"/>
      <c r="K381" s="38"/>
      <c r="L381" s="42"/>
      <c r="M381" s="214"/>
      <c r="N381" s="215"/>
      <c r="O381" s="83"/>
      <c r="P381" s="83"/>
      <c r="Q381" s="83"/>
      <c r="R381" s="83"/>
      <c r="S381" s="83"/>
      <c r="T381" s="84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T381" s="15" t="s">
        <v>144</v>
      </c>
      <c r="AU381" s="15" t="s">
        <v>139</v>
      </c>
    </row>
    <row r="382" s="2" customFormat="1" ht="16.5" customHeight="1">
      <c r="A382" s="36"/>
      <c r="B382" s="37"/>
      <c r="C382" s="197" t="s">
        <v>711</v>
      </c>
      <c r="D382" s="197" t="s">
        <v>134</v>
      </c>
      <c r="E382" s="198" t="s">
        <v>712</v>
      </c>
      <c r="F382" s="199" t="s">
        <v>713</v>
      </c>
      <c r="G382" s="200" t="s">
        <v>137</v>
      </c>
      <c r="H382" s="201">
        <v>24</v>
      </c>
      <c r="I382" s="202"/>
      <c r="J382" s="203">
        <f>ROUND(I382*H382,2)</f>
        <v>0</v>
      </c>
      <c r="K382" s="204"/>
      <c r="L382" s="42"/>
      <c r="M382" s="205" t="s">
        <v>19</v>
      </c>
      <c r="N382" s="206" t="s">
        <v>50</v>
      </c>
      <c r="O382" s="83"/>
      <c r="P382" s="207">
        <f>O382*H382</f>
        <v>0</v>
      </c>
      <c r="Q382" s="207">
        <v>0</v>
      </c>
      <c r="R382" s="207">
        <f>Q382*H382</f>
        <v>0</v>
      </c>
      <c r="S382" s="207">
        <v>0</v>
      </c>
      <c r="T382" s="208">
        <f>S382*H382</f>
        <v>0</v>
      </c>
      <c r="U382" s="36"/>
      <c r="V382" s="36"/>
      <c r="W382" s="36"/>
      <c r="X382" s="36"/>
      <c r="Y382" s="36"/>
      <c r="Z382" s="36"/>
      <c r="AA382" s="36"/>
      <c r="AB382" s="36"/>
      <c r="AC382" s="36"/>
      <c r="AD382" s="36"/>
      <c r="AE382" s="36"/>
      <c r="AR382" s="209" t="s">
        <v>160</v>
      </c>
      <c r="AT382" s="209" t="s">
        <v>134</v>
      </c>
      <c r="AU382" s="209" t="s">
        <v>139</v>
      </c>
      <c r="AY382" s="15" t="s">
        <v>130</v>
      </c>
      <c r="BE382" s="210">
        <f>IF(N382="základní",J382,0)</f>
        <v>0</v>
      </c>
      <c r="BF382" s="210">
        <f>IF(N382="snížená",J382,0)</f>
        <v>0</v>
      </c>
      <c r="BG382" s="210">
        <f>IF(N382="zákl. přenesená",J382,0)</f>
        <v>0</v>
      </c>
      <c r="BH382" s="210">
        <f>IF(N382="sníž. přenesená",J382,0)</f>
        <v>0</v>
      </c>
      <c r="BI382" s="210">
        <f>IF(N382="nulová",J382,0)</f>
        <v>0</v>
      </c>
      <c r="BJ382" s="15" t="s">
        <v>140</v>
      </c>
      <c r="BK382" s="210">
        <f>ROUND(I382*H382,2)</f>
        <v>0</v>
      </c>
      <c r="BL382" s="15" t="s">
        <v>160</v>
      </c>
      <c r="BM382" s="209" t="s">
        <v>714</v>
      </c>
    </row>
    <row r="383" s="2" customFormat="1">
      <c r="A383" s="36"/>
      <c r="B383" s="37"/>
      <c r="C383" s="38"/>
      <c r="D383" s="211" t="s">
        <v>142</v>
      </c>
      <c r="E383" s="38"/>
      <c r="F383" s="212" t="s">
        <v>715</v>
      </c>
      <c r="G383" s="38"/>
      <c r="H383" s="38"/>
      <c r="I383" s="213"/>
      <c r="J383" s="38"/>
      <c r="K383" s="38"/>
      <c r="L383" s="42"/>
      <c r="M383" s="214"/>
      <c r="N383" s="215"/>
      <c r="O383" s="83"/>
      <c r="P383" s="83"/>
      <c r="Q383" s="83"/>
      <c r="R383" s="83"/>
      <c r="S383" s="83"/>
      <c r="T383" s="84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T383" s="15" t="s">
        <v>142</v>
      </c>
      <c r="AU383" s="15" t="s">
        <v>139</v>
      </c>
    </row>
    <row r="384" s="2" customFormat="1">
      <c r="A384" s="36"/>
      <c r="B384" s="37"/>
      <c r="C384" s="38"/>
      <c r="D384" s="216" t="s">
        <v>144</v>
      </c>
      <c r="E384" s="38"/>
      <c r="F384" s="217" t="s">
        <v>716</v>
      </c>
      <c r="G384" s="38"/>
      <c r="H384" s="38"/>
      <c r="I384" s="213"/>
      <c r="J384" s="38"/>
      <c r="K384" s="38"/>
      <c r="L384" s="42"/>
      <c r="M384" s="214"/>
      <c r="N384" s="215"/>
      <c r="O384" s="83"/>
      <c r="P384" s="83"/>
      <c r="Q384" s="83"/>
      <c r="R384" s="83"/>
      <c r="S384" s="83"/>
      <c r="T384" s="84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T384" s="15" t="s">
        <v>144</v>
      </c>
      <c r="AU384" s="15" t="s">
        <v>139</v>
      </c>
    </row>
    <row r="385" s="2" customFormat="1" ht="16.5" customHeight="1">
      <c r="A385" s="36"/>
      <c r="B385" s="37"/>
      <c r="C385" s="218" t="s">
        <v>717</v>
      </c>
      <c r="D385" s="218" t="s">
        <v>177</v>
      </c>
      <c r="E385" s="219" t="s">
        <v>718</v>
      </c>
      <c r="F385" s="220" t="s">
        <v>719</v>
      </c>
      <c r="G385" s="221" t="s">
        <v>159</v>
      </c>
      <c r="H385" s="222">
        <v>55</v>
      </c>
      <c r="I385" s="223"/>
      <c r="J385" s="224">
        <f>ROUND(I385*H385,2)</f>
        <v>0</v>
      </c>
      <c r="K385" s="225"/>
      <c r="L385" s="226"/>
      <c r="M385" s="227" t="s">
        <v>19</v>
      </c>
      <c r="N385" s="228" t="s">
        <v>50</v>
      </c>
      <c r="O385" s="83"/>
      <c r="P385" s="207">
        <f>O385*H385</f>
        <v>0</v>
      </c>
      <c r="Q385" s="207">
        <v>0.00020000000000000001</v>
      </c>
      <c r="R385" s="207">
        <f>Q385*H385</f>
        <v>0.011000000000000001</v>
      </c>
      <c r="S385" s="207">
        <v>0</v>
      </c>
      <c r="T385" s="208">
        <f>S385*H385</f>
        <v>0</v>
      </c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R385" s="209" t="s">
        <v>197</v>
      </c>
      <c r="AT385" s="209" t="s">
        <v>177</v>
      </c>
      <c r="AU385" s="209" t="s">
        <v>139</v>
      </c>
      <c r="AY385" s="15" t="s">
        <v>130</v>
      </c>
      <c r="BE385" s="210">
        <f>IF(N385="základní",J385,0)</f>
        <v>0</v>
      </c>
      <c r="BF385" s="210">
        <f>IF(N385="snížená",J385,0)</f>
        <v>0</v>
      </c>
      <c r="BG385" s="210">
        <f>IF(N385="zákl. přenesená",J385,0)</f>
        <v>0</v>
      </c>
      <c r="BH385" s="210">
        <f>IF(N385="sníž. přenesená",J385,0)</f>
        <v>0</v>
      </c>
      <c r="BI385" s="210">
        <f>IF(N385="nulová",J385,0)</f>
        <v>0</v>
      </c>
      <c r="BJ385" s="15" t="s">
        <v>140</v>
      </c>
      <c r="BK385" s="210">
        <f>ROUND(I385*H385,2)</f>
        <v>0</v>
      </c>
      <c r="BL385" s="15" t="s">
        <v>160</v>
      </c>
      <c r="BM385" s="209" t="s">
        <v>720</v>
      </c>
    </row>
    <row r="386" s="2" customFormat="1">
      <c r="A386" s="36"/>
      <c r="B386" s="37"/>
      <c r="C386" s="38"/>
      <c r="D386" s="211" t="s">
        <v>142</v>
      </c>
      <c r="E386" s="38"/>
      <c r="F386" s="212" t="s">
        <v>719</v>
      </c>
      <c r="G386" s="38"/>
      <c r="H386" s="38"/>
      <c r="I386" s="213"/>
      <c r="J386" s="38"/>
      <c r="K386" s="38"/>
      <c r="L386" s="42"/>
      <c r="M386" s="214"/>
      <c r="N386" s="215"/>
      <c r="O386" s="83"/>
      <c r="P386" s="83"/>
      <c r="Q386" s="83"/>
      <c r="R386" s="83"/>
      <c r="S386" s="83"/>
      <c r="T386" s="84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T386" s="15" t="s">
        <v>142</v>
      </c>
      <c r="AU386" s="15" t="s">
        <v>139</v>
      </c>
    </row>
    <row r="387" s="12" customFormat="1" ht="22.8" customHeight="1">
      <c r="A387" s="12"/>
      <c r="B387" s="181"/>
      <c r="C387" s="182"/>
      <c r="D387" s="183" t="s">
        <v>75</v>
      </c>
      <c r="E387" s="195" t="s">
        <v>721</v>
      </c>
      <c r="F387" s="195" t="s">
        <v>722</v>
      </c>
      <c r="G387" s="182"/>
      <c r="H387" s="182"/>
      <c r="I387" s="185"/>
      <c r="J387" s="196">
        <f>BK387</f>
        <v>0</v>
      </c>
      <c r="K387" s="182"/>
      <c r="L387" s="187"/>
      <c r="M387" s="188"/>
      <c r="N387" s="189"/>
      <c r="O387" s="189"/>
      <c r="P387" s="190">
        <f>SUM(P388:P411)</f>
        <v>0</v>
      </c>
      <c r="Q387" s="189"/>
      <c r="R387" s="190">
        <f>SUM(R388:R411)</f>
        <v>0.2858</v>
      </c>
      <c r="S387" s="189"/>
      <c r="T387" s="191">
        <f>SUM(T388:T411)</f>
        <v>0.054200000000000005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192" t="s">
        <v>139</v>
      </c>
      <c r="AT387" s="193" t="s">
        <v>75</v>
      </c>
      <c r="AU387" s="193" t="s">
        <v>81</v>
      </c>
      <c r="AY387" s="192" t="s">
        <v>130</v>
      </c>
      <c r="BK387" s="194">
        <f>SUM(BK388:BK411)</f>
        <v>0</v>
      </c>
    </row>
    <row r="388" s="2" customFormat="1" ht="24.15" customHeight="1">
      <c r="A388" s="36"/>
      <c r="B388" s="37"/>
      <c r="C388" s="197" t="s">
        <v>723</v>
      </c>
      <c r="D388" s="197" t="s">
        <v>134</v>
      </c>
      <c r="E388" s="198" t="s">
        <v>724</v>
      </c>
      <c r="F388" s="199" t="s">
        <v>725</v>
      </c>
      <c r="G388" s="200" t="s">
        <v>137</v>
      </c>
      <c r="H388" s="201">
        <v>20</v>
      </c>
      <c r="I388" s="202"/>
      <c r="J388" s="203">
        <f>ROUND(I388*H388,2)</f>
        <v>0</v>
      </c>
      <c r="K388" s="204"/>
      <c r="L388" s="42"/>
      <c r="M388" s="205" t="s">
        <v>19</v>
      </c>
      <c r="N388" s="206" t="s">
        <v>50</v>
      </c>
      <c r="O388" s="83"/>
      <c r="P388" s="207">
        <f>O388*H388</f>
        <v>0</v>
      </c>
      <c r="Q388" s="207">
        <v>0.0075799999999999999</v>
      </c>
      <c r="R388" s="207">
        <f>Q388*H388</f>
        <v>0.15160000000000001</v>
      </c>
      <c r="S388" s="207">
        <v>0</v>
      </c>
      <c r="T388" s="208">
        <f>S388*H388</f>
        <v>0</v>
      </c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R388" s="209" t="s">
        <v>160</v>
      </c>
      <c r="AT388" s="209" t="s">
        <v>134</v>
      </c>
      <c r="AU388" s="209" t="s">
        <v>139</v>
      </c>
      <c r="AY388" s="15" t="s">
        <v>130</v>
      </c>
      <c r="BE388" s="210">
        <f>IF(N388="základní",J388,0)</f>
        <v>0</v>
      </c>
      <c r="BF388" s="210">
        <f>IF(N388="snížená",J388,0)</f>
        <v>0</v>
      </c>
      <c r="BG388" s="210">
        <f>IF(N388="zákl. přenesená",J388,0)</f>
        <v>0</v>
      </c>
      <c r="BH388" s="210">
        <f>IF(N388="sníž. přenesená",J388,0)</f>
        <v>0</v>
      </c>
      <c r="BI388" s="210">
        <f>IF(N388="nulová",J388,0)</f>
        <v>0</v>
      </c>
      <c r="BJ388" s="15" t="s">
        <v>140</v>
      </c>
      <c r="BK388" s="210">
        <f>ROUND(I388*H388,2)</f>
        <v>0</v>
      </c>
      <c r="BL388" s="15" t="s">
        <v>160</v>
      </c>
      <c r="BM388" s="209" t="s">
        <v>726</v>
      </c>
    </row>
    <row r="389" s="2" customFormat="1">
      <c r="A389" s="36"/>
      <c r="B389" s="37"/>
      <c r="C389" s="38"/>
      <c r="D389" s="211" t="s">
        <v>142</v>
      </c>
      <c r="E389" s="38"/>
      <c r="F389" s="212" t="s">
        <v>727</v>
      </c>
      <c r="G389" s="38"/>
      <c r="H389" s="38"/>
      <c r="I389" s="213"/>
      <c r="J389" s="38"/>
      <c r="K389" s="38"/>
      <c r="L389" s="42"/>
      <c r="M389" s="214"/>
      <c r="N389" s="215"/>
      <c r="O389" s="83"/>
      <c r="P389" s="83"/>
      <c r="Q389" s="83"/>
      <c r="R389" s="83"/>
      <c r="S389" s="83"/>
      <c r="T389" s="84"/>
      <c r="U389" s="36"/>
      <c r="V389" s="36"/>
      <c r="W389" s="36"/>
      <c r="X389" s="36"/>
      <c r="Y389" s="36"/>
      <c r="Z389" s="36"/>
      <c r="AA389" s="36"/>
      <c r="AB389" s="36"/>
      <c r="AC389" s="36"/>
      <c r="AD389" s="36"/>
      <c r="AE389" s="36"/>
      <c r="AT389" s="15" t="s">
        <v>142</v>
      </c>
      <c r="AU389" s="15" t="s">
        <v>139</v>
      </c>
    </row>
    <row r="390" s="2" customFormat="1">
      <c r="A390" s="36"/>
      <c r="B390" s="37"/>
      <c r="C390" s="38"/>
      <c r="D390" s="216" t="s">
        <v>144</v>
      </c>
      <c r="E390" s="38"/>
      <c r="F390" s="217" t="s">
        <v>728</v>
      </c>
      <c r="G390" s="38"/>
      <c r="H390" s="38"/>
      <c r="I390" s="213"/>
      <c r="J390" s="38"/>
      <c r="K390" s="38"/>
      <c r="L390" s="42"/>
      <c r="M390" s="214"/>
      <c r="N390" s="215"/>
      <c r="O390" s="83"/>
      <c r="P390" s="83"/>
      <c r="Q390" s="83"/>
      <c r="R390" s="83"/>
      <c r="S390" s="83"/>
      <c r="T390" s="84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T390" s="15" t="s">
        <v>144</v>
      </c>
      <c r="AU390" s="15" t="s">
        <v>139</v>
      </c>
    </row>
    <row r="391" s="2" customFormat="1" ht="24.15" customHeight="1">
      <c r="A391" s="36"/>
      <c r="B391" s="37"/>
      <c r="C391" s="197" t="s">
        <v>729</v>
      </c>
      <c r="D391" s="197" t="s">
        <v>134</v>
      </c>
      <c r="E391" s="198" t="s">
        <v>730</v>
      </c>
      <c r="F391" s="199" t="s">
        <v>731</v>
      </c>
      <c r="G391" s="200" t="s">
        <v>137</v>
      </c>
      <c r="H391" s="201">
        <v>20</v>
      </c>
      <c r="I391" s="202"/>
      <c r="J391" s="203">
        <f>ROUND(I391*H391,2)</f>
        <v>0</v>
      </c>
      <c r="K391" s="204"/>
      <c r="L391" s="42"/>
      <c r="M391" s="205" t="s">
        <v>19</v>
      </c>
      <c r="N391" s="206" t="s">
        <v>50</v>
      </c>
      <c r="O391" s="83"/>
      <c r="P391" s="207">
        <f>O391*H391</f>
        <v>0</v>
      </c>
      <c r="Q391" s="207">
        <v>0</v>
      </c>
      <c r="R391" s="207">
        <f>Q391*H391</f>
        <v>0</v>
      </c>
      <c r="S391" s="207">
        <v>0.0025000000000000001</v>
      </c>
      <c r="T391" s="208">
        <f>S391*H391</f>
        <v>0.050000000000000003</v>
      </c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R391" s="209" t="s">
        <v>160</v>
      </c>
      <c r="AT391" s="209" t="s">
        <v>134</v>
      </c>
      <c r="AU391" s="209" t="s">
        <v>139</v>
      </c>
      <c r="AY391" s="15" t="s">
        <v>130</v>
      </c>
      <c r="BE391" s="210">
        <f>IF(N391="základní",J391,0)</f>
        <v>0</v>
      </c>
      <c r="BF391" s="210">
        <f>IF(N391="snížená",J391,0)</f>
        <v>0</v>
      </c>
      <c r="BG391" s="210">
        <f>IF(N391="zákl. přenesená",J391,0)</f>
        <v>0</v>
      </c>
      <c r="BH391" s="210">
        <f>IF(N391="sníž. přenesená",J391,0)</f>
        <v>0</v>
      </c>
      <c r="BI391" s="210">
        <f>IF(N391="nulová",J391,0)</f>
        <v>0</v>
      </c>
      <c r="BJ391" s="15" t="s">
        <v>140</v>
      </c>
      <c r="BK391" s="210">
        <f>ROUND(I391*H391,2)</f>
        <v>0</v>
      </c>
      <c r="BL391" s="15" t="s">
        <v>160</v>
      </c>
      <c r="BM391" s="209" t="s">
        <v>732</v>
      </c>
    </row>
    <row r="392" s="2" customFormat="1">
      <c r="A392" s="36"/>
      <c r="B392" s="37"/>
      <c r="C392" s="38"/>
      <c r="D392" s="211" t="s">
        <v>142</v>
      </c>
      <c r="E392" s="38"/>
      <c r="F392" s="212" t="s">
        <v>733</v>
      </c>
      <c r="G392" s="38"/>
      <c r="H392" s="38"/>
      <c r="I392" s="213"/>
      <c r="J392" s="38"/>
      <c r="K392" s="38"/>
      <c r="L392" s="42"/>
      <c r="M392" s="214"/>
      <c r="N392" s="215"/>
      <c r="O392" s="83"/>
      <c r="P392" s="83"/>
      <c r="Q392" s="83"/>
      <c r="R392" s="83"/>
      <c r="S392" s="83"/>
      <c r="T392" s="84"/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T392" s="15" t="s">
        <v>142</v>
      </c>
      <c r="AU392" s="15" t="s">
        <v>139</v>
      </c>
    </row>
    <row r="393" s="2" customFormat="1">
      <c r="A393" s="36"/>
      <c r="B393" s="37"/>
      <c r="C393" s="38"/>
      <c r="D393" s="216" t="s">
        <v>144</v>
      </c>
      <c r="E393" s="38"/>
      <c r="F393" s="217" t="s">
        <v>734</v>
      </c>
      <c r="G393" s="38"/>
      <c r="H393" s="38"/>
      <c r="I393" s="213"/>
      <c r="J393" s="38"/>
      <c r="K393" s="38"/>
      <c r="L393" s="42"/>
      <c r="M393" s="214"/>
      <c r="N393" s="215"/>
      <c r="O393" s="83"/>
      <c r="P393" s="83"/>
      <c r="Q393" s="83"/>
      <c r="R393" s="83"/>
      <c r="S393" s="83"/>
      <c r="T393" s="84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T393" s="15" t="s">
        <v>144</v>
      </c>
      <c r="AU393" s="15" t="s">
        <v>139</v>
      </c>
    </row>
    <row r="394" s="2" customFormat="1" ht="16.5" customHeight="1">
      <c r="A394" s="36"/>
      <c r="B394" s="37"/>
      <c r="C394" s="197" t="s">
        <v>735</v>
      </c>
      <c r="D394" s="197" t="s">
        <v>134</v>
      </c>
      <c r="E394" s="198" t="s">
        <v>736</v>
      </c>
      <c r="F394" s="199" t="s">
        <v>737</v>
      </c>
      <c r="G394" s="200" t="s">
        <v>137</v>
      </c>
      <c r="H394" s="201">
        <v>40</v>
      </c>
      <c r="I394" s="202"/>
      <c r="J394" s="203">
        <f>ROUND(I394*H394,2)</f>
        <v>0</v>
      </c>
      <c r="K394" s="204"/>
      <c r="L394" s="42"/>
      <c r="M394" s="205" t="s">
        <v>19</v>
      </c>
      <c r="N394" s="206" t="s">
        <v>50</v>
      </c>
      <c r="O394" s="83"/>
      <c r="P394" s="207">
        <f>O394*H394</f>
        <v>0</v>
      </c>
      <c r="Q394" s="207">
        <v>0.00029999999999999997</v>
      </c>
      <c r="R394" s="207">
        <f>Q394*H394</f>
        <v>0.011999999999999999</v>
      </c>
      <c r="S394" s="207">
        <v>0</v>
      </c>
      <c r="T394" s="208">
        <f>S394*H394</f>
        <v>0</v>
      </c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R394" s="209" t="s">
        <v>160</v>
      </c>
      <c r="AT394" s="209" t="s">
        <v>134</v>
      </c>
      <c r="AU394" s="209" t="s">
        <v>139</v>
      </c>
      <c r="AY394" s="15" t="s">
        <v>130</v>
      </c>
      <c r="BE394" s="210">
        <f>IF(N394="základní",J394,0)</f>
        <v>0</v>
      </c>
      <c r="BF394" s="210">
        <f>IF(N394="snížená",J394,0)</f>
        <v>0</v>
      </c>
      <c r="BG394" s="210">
        <f>IF(N394="zákl. přenesená",J394,0)</f>
        <v>0</v>
      </c>
      <c r="BH394" s="210">
        <f>IF(N394="sníž. přenesená",J394,0)</f>
        <v>0</v>
      </c>
      <c r="BI394" s="210">
        <f>IF(N394="nulová",J394,0)</f>
        <v>0</v>
      </c>
      <c r="BJ394" s="15" t="s">
        <v>140</v>
      </c>
      <c r="BK394" s="210">
        <f>ROUND(I394*H394,2)</f>
        <v>0</v>
      </c>
      <c r="BL394" s="15" t="s">
        <v>160</v>
      </c>
      <c r="BM394" s="209" t="s">
        <v>738</v>
      </c>
    </row>
    <row r="395" s="2" customFormat="1">
      <c r="A395" s="36"/>
      <c r="B395" s="37"/>
      <c r="C395" s="38"/>
      <c r="D395" s="211" t="s">
        <v>142</v>
      </c>
      <c r="E395" s="38"/>
      <c r="F395" s="212" t="s">
        <v>739</v>
      </c>
      <c r="G395" s="38"/>
      <c r="H395" s="38"/>
      <c r="I395" s="213"/>
      <c r="J395" s="38"/>
      <c r="K395" s="38"/>
      <c r="L395" s="42"/>
      <c r="M395" s="214"/>
      <c r="N395" s="215"/>
      <c r="O395" s="83"/>
      <c r="P395" s="83"/>
      <c r="Q395" s="83"/>
      <c r="R395" s="83"/>
      <c r="S395" s="83"/>
      <c r="T395" s="84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T395" s="15" t="s">
        <v>142</v>
      </c>
      <c r="AU395" s="15" t="s">
        <v>139</v>
      </c>
    </row>
    <row r="396" s="2" customFormat="1">
      <c r="A396" s="36"/>
      <c r="B396" s="37"/>
      <c r="C396" s="38"/>
      <c r="D396" s="216" t="s">
        <v>144</v>
      </c>
      <c r="E396" s="38"/>
      <c r="F396" s="217" t="s">
        <v>740</v>
      </c>
      <c r="G396" s="38"/>
      <c r="H396" s="38"/>
      <c r="I396" s="213"/>
      <c r="J396" s="38"/>
      <c r="K396" s="38"/>
      <c r="L396" s="42"/>
      <c r="M396" s="214"/>
      <c r="N396" s="215"/>
      <c r="O396" s="83"/>
      <c r="P396" s="83"/>
      <c r="Q396" s="83"/>
      <c r="R396" s="83"/>
      <c r="S396" s="83"/>
      <c r="T396" s="84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5" t="s">
        <v>144</v>
      </c>
      <c r="AU396" s="15" t="s">
        <v>139</v>
      </c>
    </row>
    <row r="397" s="2" customFormat="1" ht="21.75" customHeight="1">
      <c r="A397" s="36"/>
      <c r="B397" s="37"/>
      <c r="C397" s="197" t="s">
        <v>741</v>
      </c>
      <c r="D397" s="197" t="s">
        <v>134</v>
      </c>
      <c r="E397" s="198" t="s">
        <v>742</v>
      </c>
      <c r="F397" s="199" t="s">
        <v>743</v>
      </c>
      <c r="G397" s="200" t="s">
        <v>744</v>
      </c>
      <c r="H397" s="201">
        <v>14</v>
      </c>
      <c r="I397" s="202"/>
      <c r="J397" s="203">
        <f>ROUND(I397*H397,2)</f>
        <v>0</v>
      </c>
      <c r="K397" s="204"/>
      <c r="L397" s="42"/>
      <c r="M397" s="205" t="s">
        <v>19</v>
      </c>
      <c r="N397" s="206" t="s">
        <v>50</v>
      </c>
      <c r="O397" s="83"/>
      <c r="P397" s="207">
        <f>O397*H397</f>
        <v>0</v>
      </c>
      <c r="Q397" s="207">
        <v>0</v>
      </c>
      <c r="R397" s="207">
        <f>Q397*H397</f>
        <v>0</v>
      </c>
      <c r="S397" s="207">
        <v>0.00029999999999999997</v>
      </c>
      <c r="T397" s="208">
        <f>S397*H397</f>
        <v>0.0041999999999999997</v>
      </c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R397" s="209" t="s">
        <v>160</v>
      </c>
      <c r="AT397" s="209" t="s">
        <v>134</v>
      </c>
      <c r="AU397" s="209" t="s">
        <v>139</v>
      </c>
      <c r="AY397" s="15" t="s">
        <v>130</v>
      </c>
      <c r="BE397" s="210">
        <f>IF(N397="základní",J397,0)</f>
        <v>0</v>
      </c>
      <c r="BF397" s="210">
        <f>IF(N397="snížená",J397,0)</f>
        <v>0</v>
      </c>
      <c r="BG397" s="210">
        <f>IF(N397="zákl. přenesená",J397,0)</f>
        <v>0</v>
      </c>
      <c r="BH397" s="210">
        <f>IF(N397="sníž. přenesená",J397,0)</f>
        <v>0</v>
      </c>
      <c r="BI397" s="210">
        <f>IF(N397="nulová",J397,0)</f>
        <v>0</v>
      </c>
      <c r="BJ397" s="15" t="s">
        <v>140</v>
      </c>
      <c r="BK397" s="210">
        <f>ROUND(I397*H397,2)</f>
        <v>0</v>
      </c>
      <c r="BL397" s="15" t="s">
        <v>160</v>
      </c>
      <c r="BM397" s="209" t="s">
        <v>745</v>
      </c>
    </row>
    <row r="398" s="2" customFormat="1">
      <c r="A398" s="36"/>
      <c r="B398" s="37"/>
      <c r="C398" s="38"/>
      <c r="D398" s="211" t="s">
        <v>142</v>
      </c>
      <c r="E398" s="38"/>
      <c r="F398" s="212" t="s">
        <v>746</v>
      </c>
      <c r="G398" s="38"/>
      <c r="H398" s="38"/>
      <c r="I398" s="213"/>
      <c r="J398" s="38"/>
      <c r="K398" s="38"/>
      <c r="L398" s="42"/>
      <c r="M398" s="214"/>
      <c r="N398" s="215"/>
      <c r="O398" s="83"/>
      <c r="P398" s="83"/>
      <c r="Q398" s="83"/>
      <c r="R398" s="83"/>
      <c r="S398" s="83"/>
      <c r="T398" s="84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T398" s="15" t="s">
        <v>142</v>
      </c>
      <c r="AU398" s="15" t="s">
        <v>139</v>
      </c>
    </row>
    <row r="399" s="2" customFormat="1">
      <c r="A399" s="36"/>
      <c r="B399" s="37"/>
      <c r="C399" s="38"/>
      <c r="D399" s="216" t="s">
        <v>144</v>
      </c>
      <c r="E399" s="38"/>
      <c r="F399" s="217" t="s">
        <v>747</v>
      </c>
      <c r="G399" s="38"/>
      <c r="H399" s="38"/>
      <c r="I399" s="213"/>
      <c r="J399" s="38"/>
      <c r="K399" s="38"/>
      <c r="L399" s="42"/>
      <c r="M399" s="214"/>
      <c r="N399" s="215"/>
      <c r="O399" s="83"/>
      <c r="P399" s="83"/>
      <c r="Q399" s="83"/>
      <c r="R399" s="83"/>
      <c r="S399" s="83"/>
      <c r="T399" s="84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5" t="s">
        <v>144</v>
      </c>
      <c r="AU399" s="15" t="s">
        <v>139</v>
      </c>
    </row>
    <row r="400" s="2" customFormat="1" ht="16.5" customHeight="1">
      <c r="A400" s="36"/>
      <c r="B400" s="37"/>
      <c r="C400" s="197" t="s">
        <v>748</v>
      </c>
      <c r="D400" s="197" t="s">
        <v>134</v>
      </c>
      <c r="E400" s="198" t="s">
        <v>749</v>
      </c>
      <c r="F400" s="199" t="s">
        <v>750</v>
      </c>
      <c r="G400" s="200" t="s">
        <v>159</v>
      </c>
      <c r="H400" s="201">
        <v>40</v>
      </c>
      <c r="I400" s="202"/>
      <c r="J400" s="203">
        <f>ROUND(I400*H400,2)</f>
        <v>0</v>
      </c>
      <c r="K400" s="204"/>
      <c r="L400" s="42"/>
      <c r="M400" s="205" t="s">
        <v>19</v>
      </c>
      <c r="N400" s="206" t="s">
        <v>50</v>
      </c>
      <c r="O400" s="83"/>
      <c r="P400" s="207">
        <f>O400*H400</f>
        <v>0</v>
      </c>
      <c r="Q400" s="207">
        <v>1.0000000000000001E-05</v>
      </c>
      <c r="R400" s="207">
        <f>Q400*H400</f>
        <v>0.00040000000000000002</v>
      </c>
      <c r="S400" s="207">
        <v>0</v>
      </c>
      <c r="T400" s="208">
        <f>S400*H400</f>
        <v>0</v>
      </c>
      <c r="U400" s="36"/>
      <c r="V400" s="36"/>
      <c r="W400" s="36"/>
      <c r="X400" s="36"/>
      <c r="Y400" s="36"/>
      <c r="Z400" s="36"/>
      <c r="AA400" s="36"/>
      <c r="AB400" s="36"/>
      <c r="AC400" s="36"/>
      <c r="AD400" s="36"/>
      <c r="AE400" s="36"/>
      <c r="AR400" s="209" t="s">
        <v>160</v>
      </c>
      <c r="AT400" s="209" t="s">
        <v>134</v>
      </c>
      <c r="AU400" s="209" t="s">
        <v>139</v>
      </c>
      <c r="AY400" s="15" t="s">
        <v>130</v>
      </c>
      <c r="BE400" s="210">
        <f>IF(N400="základní",J400,0)</f>
        <v>0</v>
      </c>
      <c r="BF400" s="210">
        <f>IF(N400="snížená",J400,0)</f>
        <v>0</v>
      </c>
      <c r="BG400" s="210">
        <f>IF(N400="zákl. přenesená",J400,0)</f>
        <v>0</v>
      </c>
      <c r="BH400" s="210">
        <f>IF(N400="sníž. přenesená",J400,0)</f>
        <v>0</v>
      </c>
      <c r="BI400" s="210">
        <f>IF(N400="nulová",J400,0)</f>
        <v>0</v>
      </c>
      <c r="BJ400" s="15" t="s">
        <v>140</v>
      </c>
      <c r="BK400" s="210">
        <f>ROUND(I400*H400,2)</f>
        <v>0</v>
      </c>
      <c r="BL400" s="15" t="s">
        <v>160</v>
      </c>
      <c r="BM400" s="209" t="s">
        <v>751</v>
      </c>
    </row>
    <row r="401" s="2" customFormat="1">
      <c r="A401" s="36"/>
      <c r="B401" s="37"/>
      <c r="C401" s="38"/>
      <c r="D401" s="211" t="s">
        <v>142</v>
      </c>
      <c r="E401" s="38"/>
      <c r="F401" s="212" t="s">
        <v>752</v>
      </c>
      <c r="G401" s="38"/>
      <c r="H401" s="38"/>
      <c r="I401" s="213"/>
      <c r="J401" s="38"/>
      <c r="K401" s="38"/>
      <c r="L401" s="42"/>
      <c r="M401" s="214"/>
      <c r="N401" s="215"/>
      <c r="O401" s="83"/>
      <c r="P401" s="83"/>
      <c r="Q401" s="83"/>
      <c r="R401" s="83"/>
      <c r="S401" s="83"/>
      <c r="T401" s="84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  <c r="AT401" s="15" t="s">
        <v>142</v>
      </c>
      <c r="AU401" s="15" t="s">
        <v>139</v>
      </c>
    </row>
    <row r="402" s="2" customFormat="1">
      <c r="A402" s="36"/>
      <c r="B402" s="37"/>
      <c r="C402" s="38"/>
      <c r="D402" s="216" t="s">
        <v>144</v>
      </c>
      <c r="E402" s="38"/>
      <c r="F402" s="217" t="s">
        <v>753</v>
      </c>
      <c r="G402" s="38"/>
      <c r="H402" s="38"/>
      <c r="I402" s="213"/>
      <c r="J402" s="38"/>
      <c r="K402" s="38"/>
      <c r="L402" s="42"/>
      <c r="M402" s="214"/>
      <c r="N402" s="215"/>
      <c r="O402" s="83"/>
      <c r="P402" s="83"/>
      <c r="Q402" s="83"/>
      <c r="R402" s="83"/>
      <c r="S402" s="83"/>
      <c r="T402" s="84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T402" s="15" t="s">
        <v>144</v>
      </c>
      <c r="AU402" s="15" t="s">
        <v>139</v>
      </c>
    </row>
    <row r="403" s="2" customFormat="1" ht="24.15" customHeight="1">
      <c r="A403" s="36"/>
      <c r="B403" s="37"/>
      <c r="C403" s="197" t="s">
        <v>754</v>
      </c>
      <c r="D403" s="197" t="s">
        <v>134</v>
      </c>
      <c r="E403" s="198" t="s">
        <v>755</v>
      </c>
      <c r="F403" s="199" t="s">
        <v>756</v>
      </c>
      <c r="G403" s="200" t="s">
        <v>466</v>
      </c>
      <c r="H403" s="201">
        <v>2</v>
      </c>
      <c r="I403" s="202"/>
      <c r="J403" s="203">
        <f>ROUND(I403*H403,2)</f>
        <v>0</v>
      </c>
      <c r="K403" s="204"/>
      <c r="L403" s="42"/>
      <c r="M403" s="205" t="s">
        <v>19</v>
      </c>
      <c r="N403" s="206" t="s">
        <v>50</v>
      </c>
      <c r="O403" s="83"/>
      <c r="P403" s="207">
        <f>O403*H403</f>
        <v>0</v>
      </c>
      <c r="Q403" s="207">
        <v>0</v>
      </c>
      <c r="R403" s="207">
        <f>Q403*H403</f>
        <v>0</v>
      </c>
      <c r="S403" s="207">
        <v>0</v>
      </c>
      <c r="T403" s="208">
        <f>S403*H403</f>
        <v>0</v>
      </c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R403" s="209" t="s">
        <v>160</v>
      </c>
      <c r="AT403" s="209" t="s">
        <v>134</v>
      </c>
      <c r="AU403" s="209" t="s">
        <v>139</v>
      </c>
      <c r="AY403" s="15" t="s">
        <v>130</v>
      </c>
      <c r="BE403" s="210">
        <f>IF(N403="základní",J403,0)</f>
        <v>0</v>
      </c>
      <c r="BF403" s="210">
        <f>IF(N403="snížená",J403,0)</f>
        <v>0</v>
      </c>
      <c r="BG403" s="210">
        <f>IF(N403="zákl. přenesená",J403,0)</f>
        <v>0</v>
      </c>
      <c r="BH403" s="210">
        <f>IF(N403="sníž. přenesená",J403,0)</f>
        <v>0</v>
      </c>
      <c r="BI403" s="210">
        <f>IF(N403="nulová",J403,0)</f>
        <v>0</v>
      </c>
      <c r="BJ403" s="15" t="s">
        <v>140</v>
      </c>
      <c r="BK403" s="210">
        <f>ROUND(I403*H403,2)</f>
        <v>0</v>
      </c>
      <c r="BL403" s="15" t="s">
        <v>160</v>
      </c>
      <c r="BM403" s="209" t="s">
        <v>757</v>
      </c>
    </row>
    <row r="404" s="2" customFormat="1">
      <c r="A404" s="36"/>
      <c r="B404" s="37"/>
      <c r="C404" s="38"/>
      <c r="D404" s="211" t="s">
        <v>142</v>
      </c>
      <c r="E404" s="38"/>
      <c r="F404" s="212" t="s">
        <v>758</v>
      </c>
      <c r="G404" s="38"/>
      <c r="H404" s="38"/>
      <c r="I404" s="213"/>
      <c r="J404" s="38"/>
      <c r="K404" s="38"/>
      <c r="L404" s="42"/>
      <c r="M404" s="214"/>
      <c r="N404" s="215"/>
      <c r="O404" s="83"/>
      <c r="P404" s="83"/>
      <c r="Q404" s="83"/>
      <c r="R404" s="83"/>
      <c r="S404" s="83"/>
      <c r="T404" s="84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T404" s="15" t="s">
        <v>142</v>
      </c>
      <c r="AU404" s="15" t="s">
        <v>139</v>
      </c>
    </row>
    <row r="405" s="2" customFormat="1">
      <c r="A405" s="36"/>
      <c r="B405" s="37"/>
      <c r="C405" s="38"/>
      <c r="D405" s="216" t="s">
        <v>144</v>
      </c>
      <c r="E405" s="38"/>
      <c r="F405" s="217" t="s">
        <v>759</v>
      </c>
      <c r="G405" s="38"/>
      <c r="H405" s="38"/>
      <c r="I405" s="213"/>
      <c r="J405" s="38"/>
      <c r="K405" s="38"/>
      <c r="L405" s="42"/>
      <c r="M405" s="214"/>
      <c r="N405" s="215"/>
      <c r="O405" s="83"/>
      <c r="P405" s="83"/>
      <c r="Q405" s="83"/>
      <c r="R405" s="83"/>
      <c r="S405" s="83"/>
      <c r="T405" s="84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T405" s="15" t="s">
        <v>144</v>
      </c>
      <c r="AU405" s="15" t="s">
        <v>139</v>
      </c>
    </row>
    <row r="406" s="2" customFormat="1" ht="16.5" customHeight="1">
      <c r="A406" s="36"/>
      <c r="B406" s="37"/>
      <c r="C406" s="218" t="s">
        <v>760</v>
      </c>
      <c r="D406" s="218" t="s">
        <v>177</v>
      </c>
      <c r="E406" s="219" t="s">
        <v>761</v>
      </c>
      <c r="F406" s="220" t="s">
        <v>762</v>
      </c>
      <c r="G406" s="221" t="s">
        <v>137</v>
      </c>
      <c r="H406" s="222">
        <v>40</v>
      </c>
      <c r="I406" s="223"/>
      <c r="J406" s="224">
        <f>ROUND(I406*H406,2)</f>
        <v>0</v>
      </c>
      <c r="K406" s="225"/>
      <c r="L406" s="226"/>
      <c r="M406" s="227" t="s">
        <v>19</v>
      </c>
      <c r="N406" s="228" t="s">
        <v>50</v>
      </c>
      <c r="O406" s="83"/>
      <c r="P406" s="207">
        <f>O406*H406</f>
        <v>0</v>
      </c>
      <c r="Q406" s="207">
        <v>0.0028300000000000001</v>
      </c>
      <c r="R406" s="207">
        <f>Q406*H406</f>
        <v>0.1132</v>
      </c>
      <c r="S406" s="207">
        <v>0</v>
      </c>
      <c r="T406" s="208">
        <f>S406*H406</f>
        <v>0</v>
      </c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R406" s="209" t="s">
        <v>197</v>
      </c>
      <c r="AT406" s="209" t="s">
        <v>177</v>
      </c>
      <c r="AU406" s="209" t="s">
        <v>139</v>
      </c>
      <c r="AY406" s="15" t="s">
        <v>130</v>
      </c>
      <c r="BE406" s="210">
        <f>IF(N406="základní",J406,0)</f>
        <v>0</v>
      </c>
      <c r="BF406" s="210">
        <f>IF(N406="snížená",J406,0)</f>
        <v>0</v>
      </c>
      <c r="BG406" s="210">
        <f>IF(N406="zákl. přenesená",J406,0)</f>
        <v>0</v>
      </c>
      <c r="BH406" s="210">
        <f>IF(N406="sníž. přenesená",J406,0)</f>
        <v>0</v>
      </c>
      <c r="BI406" s="210">
        <f>IF(N406="nulová",J406,0)</f>
        <v>0</v>
      </c>
      <c r="BJ406" s="15" t="s">
        <v>140</v>
      </c>
      <c r="BK406" s="210">
        <f>ROUND(I406*H406,2)</f>
        <v>0</v>
      </c>
      <c r="BL406" s="15" t="s">
        <v>160</v>
      </c>
      <c r="BM406" s="209" t="s">
        <v>763</v>
      </c>
    </row>
    <row r="407" s="2" customFormat="1">
      <c r="A407" s="36"/>
      <c r="B407" s="37"/>
      <c r="C407" s="38"/>
      <c r="D407" s="211" t="s">
        <v>142</v>
      </c>
      <c r="E407" s="38"/>
      <c r="F407" s="212" t="s">
        <v>764</v>
      </c>
      <c r="G407" s="38"/>
      <c r="H407" s="38"/>
      <c r="I407" s="213"/>
      <c r="J407" s="38"/>
      <c r="K407" s="38"/>
      <c r="L407" s="42"/>
      <c r="M407" s="214"/>
      <c r="N407" s="215"/>
      <c r="O407" s="83"/>
      <c r="P407" s="83"/>
      <c r="Q407" s="83"/>
      <c r="R407" s="83"/>
      <c r="S407" s="83"/>
      <c r="T407" s="84"/>
      <c r="U407" s="36"/>
      <c r="V407" s="36"/>
      <c r="W407" s="36"/>
      <c r="X407" s="36"/>
      <c r="Y407" s="36"/>
      <c r="Z407" s="36"/>
      <c r="AA407" s="36"/>
      <c r="AB407" s="36"/>
      <c r="AC407" s="36"/>
      <c r="AD407" s="36"/>
      <c r="AE407" s="36"/>
      <c r="AT407" s="15" t="s">
        <v>142</v>
      </c>
      <c r="AU407" s="15" t="s">
        <v>139</v>
      </c>
    </row>
    <row r="408" s="2" customFormat="1" ht="16.5" customHeight="1">
      <c r="A408" s="36"/>
      <c r="B408" s="37"/>
      <c r="C408" s="218" t="s">
        <v>765</v>
      </c>
      <c r="D408" s="218" t="s">
        <v>177</v>
      </c>
      <c r="E408" s="219" t="s">
        <v>766</v>
      </c>
      <c r="F408" s="220" t="s">
        <v>767</v>
      </c>
      <c r="G408" s="221" t="s">
        <v>159</v>
      </c>
      <c r="H408" s="222">
        <v>30</v>
      </c>
      <c r="I408" s="223"/>
      <c r="J408" s="224">
        <f>ROUND(I408*H408,2)</f>
        <v>0</v>
      </c>
      <c r="K408" s="225"/>
      <c r="L408" s="226"/>
      <c r="M408" s="227" t="s">
        <v>19</v>
      </c>
      <c r="N408" s="228" t="s">
        <v>50</v>
      </c>
      <c r="O408" s="83"/>
      <c r="P408" s="207">
        <f>O408*H408</f>
        <v>0</v>
      </c>
      <c r="Q408" s="207">
        <v>0.00022000000000000001</v>
      </c>
      <c r="R408" s="207">
        <f>Q408*H408</f>
        <v>0.0066</v>
      </c>
      <c r="S408" s="207">
        <v>0</v>
      </c>
      <c r="T408" s="208">
        <f>S408*H408</f>
        <v>0</v>
      </c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R408" s="209" t="s">
        <v>197</v>
      </c>
      <c r="AT408" s="209" t="s">
        <v>177</v>
      </c>
      <c r="AU408" s="209" t="s">
        <v>139</v>
      </c>
      <c r="AY408" s="15" t="s">
        <v>130</v>
      </c>
      <c r="BE408" s="210">
        <f>IF(N408="základní",J408,0)</f>
        <v>0</v>
      </c>
      <c r="BF408" s="210">
        <f>IF(N408="snížená",J408,0)</f>
        <v>0</v>
      </c>
      <c r="BG408" s="210">
        <f>IF(N408="zákl. přenesená",J408,0)</f>
        <v>0</v>
      </c>
      <c r="BH408" s="210">
        <f>IF(N408="sníž. přenesená",J408,0)</f>
        <v>0</v>
      </c>
      <c r="BI408" s="210">
        <f>IF(N408="nulová",J408,0)</f>
        <v>0</v>
      </c>
      <c r="BJ408" s="15" t="s">
        <v>140</v>
      </c>
      <c r="BK408" s="210">
        <f>ROUND(I408*H408,2)</f>
        <v>0</v>
      </c>
      <c r="BL408" s="15" t="s">
        <v>160</v>
      </c>
      <c r="BM408" s="209" t="s">
        <v>768</v>
      </c>
    </row>
    <row r="409" s="2" customFormat="1">
      <c r="A409" s="36"/>
      <c r="B409" s="37"/>
      <c r="C409" s="38"/>
      <c r="D409" s="211" t="s">
        <v>142</v>
      </c>
      <c r="E409" s="38"/>
      <c r="F409" s="212" t="s">
        <v>767</v>
      </c>
      <c r="G409" s="38"/>
      <c r="H409" s="38"/>
      <c r="I409" s="213"/>
      <c r="J409" s="38"/>
      <c r="K409" s="38"/>
      <c r="L409" s="42"/>
      <c r="M409" s="214"/>
      <c r="N409" s="215"/>
      <c r="O409" s="83"/>
      <c r="P409" s="83"/>
      <c r="Q409" s="83"/>
      <c r="R409" s="83"/>
      <c r="S409" s="83"/>
      <c r="T409" s="84"/>
      <c r="U409" s="36"/>
      <c r="V409" s="36"/>
      <c r="W409" s="36"/>
      <c r="X409" s="36"/>
      <c r="Y409" s="36"/>
      <c r="Z409" s="36"/>
      <c r="AA409" s="36"/>
      <c r="AB409" s="36"/>
      <c r="AC409" s="36"/>
      <c r="AD409" s="36"/>
      <c r="AE409" s="36"/>
      <c r="AT409" s="15" t="s">
        <v>142</v>
      </c>
      <c r="AU409" s="15" t="s">
        <v>139</v>
      </c>
    </row>
    <row r="410" s="2" customFormat="1" ht="16.5" customHeight="1">
      <c r="A410" s="36"/>
      <c r="B410" s="37"/>
      <c r="C410" s="218" t="s">
        <v>769</v>
      </c>
      <c r="D410" s="218" t="s">
        <v>177</v>
      </c>
      <c r="E410" s="219" t="s">
        <v>770</v>
      </c>
      <c r="F410" s="220" t="s">
        <v>771</v>
      </c>
      <c r="G410" s="221" t="s">
        <v>687</v>
      </c>
      <c r="H410" s="222">
        <v>2</v>
      </c>
      <c r="I410" s="223"/>
      <c r="J410" s="224">
        <f>ROUND(I410*H410,2)</f>
        <v>0</v>
      </c>
      <c r="K410" s="225"/>
      <c r="L410" s="226"/>
      <c r="M410" s="227" t="s">
        <v>19</v>
      </c>
      <c r="N410" s="228" t="s">
        <v>50</v>
      </c>
      <c r="O410" s="83"/>
      <c r="P410" s="207">
        <f>O410*H410</f>
        <v>0</v>
      </c>
      <c r="Q410" s="207">
        <v>0.001</v>
      </c>
      <c r="R410" s="207">
        <f>Q410*H410</f>
        <v>0.002</v>
      </c>
      <c r="S410" s="207">
        <v>0</v>
      </c>
      <c r="T410" s="208">
        <f>S410*H410</f>
        <v>0</v>
      </c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R410" s="209" t="s">
        <v>197</v>
      </c>
      <c r="AT410" s="209" t="s">
        <v>177</v>
      </c>
      <c r="AU410" s="209" t="s">
        <v>139</v>
      </c>
      <c r="AY410" s="15" t="s">
        <v>130</v>
      </c>
      <c r="BE410" s="210">
        <f>IF(N410="základní",J410,0)</f>
        <v>0</v>
      </c>
      <c r="BF410" s="210">
        <f>IF(N410="snížená",J410,0)</f>
        <v>0</v>
      </c>
      <c r="BG410" s="210">
        <f>IF(N410="zákl. přenesená",J410,0)</f>
        <v>0</v>
      </c>
      <c r="BH410" s="210">
        <f>IF(N410="sníž. přenesená",J410,0)</f>
        <v>0</v>
      </c>
      <c r="BI410" s="210">
        <f>IF(N410="nulová",J410,0)</f>
        <v>0</v>
      </c>
      <c r="BJ410" s="15" t="s">
        <v>140</v>
      </c>
      <c r="BK410" s="210">
        <f>ROUND(I410*H410,2)</f>
        <v>0</v>
      </c>
      <c r="BL410" s="15" t="s">
        <v>160</v>
      </c>
      <c r="BM410" s="209" t="s">
        <v>772</v>
      </c>
    </row>
    <row r="411" s="2" customFormat="1">
      <c r="A411" s="36"/>
      <c r="B411" s="37"/>
      <c r="C411" s="38"/>
      <c r="D411" s="211" t="s">
        <v>142</v>
      </c>
      <c r="E411" s="38"/>
      <c r="F411" s="212" t="s">
        <v>771</v>
      </c>
      <c r="G411" s="38"/>
      <c r="H411" s="38"/>
      <c r="I411" s="213"/>
      <c r="J411" s="38"/>
      <c r="K411" s="38"/>
      <c r="L411" s="42"/>
      <c r="M411" s="214"/>
      <c r="N411" s="215"/>
      <c r="O411" s="83"/>
      <c r="P411" s="83"/>
      <c r="Q411" s="83"/>
      <c r="R411" s="83"/>
      <c r="S411" s="83"/>
      <c r="T411" s="84"/>
      <c r="U411" s="36"/>
      <c r="V411" s="36"/>
      <c r="W411" s="36"/>
      <c r="X411" s="36"/>
      <c r="Y411" s="36"/>
      <c r="Z411" s="36"/>
      <c r="AA411" s="36"/>
      <c r="AB411" s="36"/>
      <c r="AC411" s="36"/>
      <c r="AD411" s="36"/>
      <c r="AE411" s="36"/>
      <c r="AT411" s="15" t="s">
        <v>142</v>
      </c>
      <c r="AU411" s="15" t="s">
        <v>139</v>
      </c>
    </row>
    <row r="412" s="12" customFormat="1" ht="22.8" customHeight="1">
      <c r="A412" s="12"/>
      <c r="B412" s="181"/>
      <c r="C412" s="182"/>
      <c r="D412" s="183" t="s">
        <v>75</v>
      </c>
      <c r="E412" s="195" t="s">
        <v>773</v>
      </c>
      <c r="F412" s="195" t="s">
        <v>774</v>
      </c>
      <c r="G412" s="182"/>
      <c r="H412" s="182"/>
      <c r="I412" s="185"/>
      <c r="J412" s="196">
        <f>BK412</f>
        <v>0</v>
      </c>
      <c r="K412" s="182"/>
      <c r="L412" s="187"/>
      <c r="M412" s="188"/>
      <c r="N412" s="189"/>
      <c r="O412" s="189"/>
      <c r="P412" s="190">
        <f>SUM(P413:P457)</f>
        <v>0</v>
      </c>
      <c r="Q412" s="189"/>
      <c r="R412" s="190">
        <f>SUM(R413:R457)</f>
        <v>0.77397999999999989</v>
      </c>
      <c r="S412" s="189"/>
      <c r="T412" s="191">
        <f>SUM(T413:T457)</f>
        <v>1.8620000000000001</v>
      </c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R412" s="192" t="s">
        <v>139</v>
      </c>
      <c r="AT412" s="193" t="s">
        <v>75</v>
      </c>
      <c r="AU412" s="193" t="s">
        <v>81</v>
      </c>
      <c r="AY412" s="192" t="s">
        <v>130</v>
      </c>
      <c r="BK412" s="194">
        <f>SUM(BK413:BK457)</f>
        <v>0</v>
      </c>
    </row>
    <row r="413" s="2" customFormat="1" ht="24.15" customHeight="1">
      <c r="A413" s="36"/>
      <c r="B413" s="37"/>
      <c r="C413" s="197" t="s">
        <v>775</v>
      </c>
      <c r="D413" s="197" t="s">
        <v>134</v>
      </c>
      <c r="E413" s="198" t="s">
        <v>776</v>
      </c>
      <c r="F413" s="199" t="s">
        <v>777</v>
      </c>
      <c r="G413" s="200" t="s">
        <v>137</v>
      </c>
      <c r="H413" s="201">
        <v>7</v>
      </c>
      <c r="I413" s="202"/>
      <c r="J413" s="203">
        <f>ROUND(I413*H413,2)</f>
        <v>0</v>
      </c>
      <c r="K413" s="204"/>
      <c r="L413" s="42"/>
      <c r="M413" s="205" t="s">
        <v>19</v>
      </c>
      <c r="N413" s="206" t="s">
        <v>50</v>
      </c>
      <c r="O413" s="83"/>
      <c r="P413" s="207">
        <f>O413*H413</f>
        <v>0</v>
      </c>
      <c r="Q413" s="207">
        <v>0.0015</v>
      </c>
      <c r="R413" s="207">
        <f>Q413*H413</f>
        <v>0.010500000000000001</v>
      </c>
      <c r="S413" s="207">
        <v>0</v>
      </c>
      <c r="T413" s="208">
        <f>S413*H413</f>
        <v>0</v>
      </c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R413" s="209" t="s">
        <v>160</v>
      </c>
      <c r="AT413" s="209" t="s">
        <v>134</v>
      </c>
      <c r="AU413" s="209" t="s">
        <v>139</v>
      </c>
      <c r="AY413" s="15" t="s">
        <v>130</v>
      </c>
      <c r="BE413" s="210">
        <f>IF(N413="základní",J413,0)</f>
        <v>0</v>
      </c>
      <c r="BF413" s="210">
        <f>IF(N413="snížená",J413,0)</f>
        <v>0</v>
      </c>
      <c r="BG413" s="210">
        <f>IF(N413="zákl. přenesená",J413,0)</f>
        <v>0</v>
      </c>
      <c r="BH413" s="210">
        <f>IF(N413="sníž. přenesená",J413,0)</f>
        <v>0</v>
      </c>
      <c r="BI413" s="210">
        <f>IF(N413="nulová",J413,0)</f>
        <v>0</v>
      </c>
      <c r="BJ413" s="15" t="s">
        <v>140</v>
      </c>
      <c r="BK413" s="210">
        <f>ROUND(I413*H413,2)</f>
        <v>0</v>
      </c>
      <c r="BL413" s="15" t="s">
        <v>160</v>
      </c>
      <c r="BM413" s="209" t="s">
        <v>778</v>
      </c>
    </row>
    <row r="414" s="2" customFormat="1">
      <c r="A414" s="36"/>
      <c r="B414" s="37"/>
      <c r="C414" s="38"/>
      <c r="D414" s="211" t="s">
        <v>142</v>
      </c>
      <c r="E414" s="38"/>
      <c r="F414" s="212" t="s">
        <v>779</v>
      </c>
      <c r="G414" s="38"/>
      <c r="H414" s="38"/>
      <c r="I414" s="213"/>
      <c r="J414" s="38"/>
      <c r="K414" s="38"/>
      <c r="L414" s="42"/>
      <c r="M414" s="214"/>
      <c r="N414" s="215"/>
      <c r="O414" s="83"/>
      <c r="P414" s="83"/>
      <c r="Q414" s="83"/>
      <c r="R414" s="83"/>
      <c r="S414" s="83"/>
      <c r="T414" s="84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T414" s="15" t="s">
        <v>142</v>
      </c>
      <c r="AU414" s="15" t="s">
        <v>139</v>
      </c>
    </row>
    <row r="415" s="2" customFormat="1">
      <c r="A415" s="36"/>
      <c r="B415" s="37"/>
      <c r="C415" s="38"/>
      <c r="D415" s="216" t="s">
        <v>144</v>
      </c>
      <c r="E415" s="38"/>
      <c r="F415" s="217" t="s">
        <v>780</v>
      </c>
      <c r="G415" s="38"/>
      <c r="H415" s="38"/>
      <c r="I415" s="213"/>
      <c r="J415" s="38"/>
      <c r="K415" s="38"/>
      <c r="L415" s="42"/>
      <c r="M415" s="214"/>
      <c r="N415" s="215"/>
      <c r="O415" s="83"/>
      <c r="P415" s="83"/>
      <c r="Q415" s="83"/>
      <c r="R415" s="83"/>
      <c r="S415" s="83"/>
      <c r="T415" s="84"/>
      <c r="U415" s="36"/>
      <c r="V415" s="36"/>
      <c r="W415" s="36"/>
      <c r="X415" s="36"/>
      <c r="Y415" s="36"/>
      <c r="Z415" s="36"/>
      <c r="AA415" s="36"/>
      <c r="AB415" s="36"/>
      <c r="AC415" s="36"/>
      <c r="AD415" s="36"/>
      <c r="AE415" s="36"/>
      <c r="AT415" s="15" t="s">
        <v>144</v>
      </c>
      <c r="AU415" s="15" t="s">
        <v>139</v>
      </c>
    </row>
    <row r="416" s="2" customFormat="1" ht="24.15" customHeight="1">
      <c r="A416" s="36"/>
      <c r="B416" s="37"/>
      <c r="C416" s="197" t="s">
        <v>781</v>
      </c>
      <c r="D416" s="197" t="s">
        <v>134</v>
      </c>
      <c r="E416" s="198" t="s">
        <v>782</v>
      </c>
      <c r="F416" s="199" t="s">
        <v>783</v>
      </c>
      <c r="G416" s="200" t="s">
        <v>159</v>
      </c>
      <c r="H416" s="201">
        <v>4</v>
      </c>
      <c r="I416" s="202"/>
      <c r="J416" s="203">
        <f>ROUND(I416*H416,2)</f>
        <v>0</v>
      </c>
      <c r="K416" s="204"/>
      <c r="L416" s="42"/>
      <c r="M416" s="205" t="s">
        <v>19</v>
      </c>
      <c r="N416" s="206" t="s">
        <v>50</v>
      </c>
      <c r="O416" s="83"/>
      <c r="P416" s="207">
        <f>O416*H416</f>
        <v>0</v>
      </c>
      <c r="Q416" s="207">
        <v>0.00032000000000000003</v>
      </c>
      <c r="R416" s="207">
        <f>Q416*H416</f>
        <v>0.0012800000000000001</v>
      </c>
      <c r="S416" s="207">
        <v>0</v>
      </c>
      <c r="T416" s="208">
        <f>S416*H416</f>
        <v>0</v>
      </c>
      <c r="U416" s="36"/>
      <c r="V416" s="36"/>
      <c r="W416" s="36"/>
      <c r="X416" s="36"/>
      <c r="Y416" s="36"/>
      <c r="Z416" s="36"/>
      <c r="AA416" s="36"/>
      <c r="AB416" s="36"/>
      <c r="AC416" s="36"/>
      <c r="AD416" s="36"/>
      <c r="AE416" s="36"/>
      <c r="AR416" s="209" t="s">
        <v>160</v>
      </c>
      <c r="AT416" s="209" t="s">
        <v>134</v>
      </c>
      <c r="AU416" s="209" t="s">
        <v>139</v>
      </c>
      <c r="AY416" s="15" t="s">
        <v>130</v>
      </c>
      <c r="BE416" s="210">
        <f>IF(N416="základní",J416,0)</f>
        <v>0</v>
      </c>
      <c r="BF416" s="210">
        <f>IF(N416="snížená",J416,0)</f>
        <v>0</v>
      </c>
      <c r="BG416" s="210">
        <f>IF(N416="zákl. přenesená",J416,0)</f>
        <v>0</v>
      </c>
      <c r="BH416" s="210">
        <f>IF(N416="sníž. přenesená",J416,0)</f>
        <v>0</v>
      </c>
      <c r="BI416" s="210">
        <f>IF(N416="nulová",J416,0)</f>
        <v>0</v>
      </c>
      <c r="BJ416" s="15" t="s">
        <v>140</v>
      </c>
      <c r="BK416" s="210">
        <f>ROUND(I416*H416,2)</f>
        <v>0</v>
      </c>
      <c r="BL416" s="15" t="s">
        <v>160</v>
      </c>
      <c r="BM416" s="209" t="s">
        <v>784</v>
      </c>
    </row>
    <row r="417" s="2" customFormat="1">
      <c r="A417" s="36"/>
      <c r="B417" s="37"/>
      <c r="C417" s="38"/>
      <c r="D417" s="211" t="s">
        <v>142</v>
      </c>
      <c r="E417" s="38"/>
      <c r="F417" s="212" t="s">
        <v>785</v>
      </c>
      <c r="G417" s="38"/>
      <c r="H417" s="38"/>
      <c r="I417" s="213"/>
      <c r="J417" s="38"/>
      <c r="K417" s="38"/>
      <c r="L417" s="42"/>
      <c r="M417" s="214"/>
      <c r="N417" s="215"/>
      <c r="O417" s="83"/>
      <c r="P417" s="83"/>
      <c r="Q417" s="83"/>
      <c r="R417" s="83"/>
      <c r="S417" s="83"/>
      <c r="T417" s="84"/>
      <c r="U417" s="36"/>
      <c r="V417" s="36"/>
      <c r="W417" s="36"/>
      <c r="X417" s="36"/>
      <c r="Y417" s="36"/>
      <c r="Z417" s="36"/>
      <c r="AA417" s="36"/>
      <c r="AB417" s="36"/>
      <c r="AC417" s="36"/>
      <c r="AD417" s="36"/>
      <c r="AE417" s="36"/>
      <c r="AT417" s="15" t="s">
        <v>142</v>
      </c>
      <c r="AU417" s="15" t="s">
        <v>139</v>
      </c>
    </row>
    <row r="418" s="2" customFormat="1">
      <c r="A418" s="36"/>
      <c r="B418" s="37"/>
      <c r="C418" s="38"/>
      <c r="D418" s="216" t="s">
        <v>144</v>
      </c>
      <c r="E418" s="38"/>
      <c r="F418" s="217" t="s">
        <v>786</v>
      </c>
      <c r="G418" s="38"/>
      <c r="H418" s="38"/>
      <c r="I418" s="213"/>
      <c r="J418" s="38"/>
      <c r="K418" s="38"/>
      <c r="L418" s="42"/>
      <c r="M418" s="214"/>
      <c r="N418" s="215"/>
      <c r="O418" s="83"/>
      <c r="P418" s="83"/>
      <c r="Q418" s="83"/>
      <c r="R418" s="83"/>
      <c r="S418" s="83"/>
      <c r="T418" s="84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T418" s="15" t="s">
        <v>144</v>
      </c>
      <c r="AU418" s="15" t="s">
        <v>139</v>
      </c>
    </row>
    <row r="419" s="2" customFormat="1" ht="16.5" customHeight="1">
      <c r="A419" s="36"/>
      <c r="B419" s="37"/>
      <c r="C419" s="197" t="s">
        <v>787</v>
      </c>
      <c r="D419" s="197" t="s">
        <v>134</v>
      </c>
      <c r="E419" s="198" t="s">
        <v>788</v>
      </c>
      <c r="F419" s="199" t="s">
        <v>789</v>
      </c>
      <c r="G419" s="200" t="s">
        <v>137</v>
      </c>
      <c r="H419" s="201">
        <v>16</v>
      </c>
      <c r="I419" s="202"/>
      <c r="J419" s="203">
        <f>ROUND(I419*H419,2)</f>
        <v>0</v>
      </c>
      <c r="K419" s="204"/>
      <c r="L419" s="42"/>
      <c r="M419" s="205" t="s">
        <v>19</v>
      </c>
      <c r="N419" s="206" t="s">
        <v>50</v>
      </c>
      <c r="O419" s="83"/>
      <c r="P419" s="207">
        <f>O419*H419</f>
        <v>0</v>
      </c>
      <c r="Q419" s="207">
        <v>0.0044999999999999997</v>
      </c>
      <c r="R419" s="207">
        <f>Q419*H419</f>
        <v>0.071999999999999995</v>
      </c>
      <c r="S419" s="207">
        <v>0</v>
      </c>
      <c r="T419" s="208">
        <f>S419*H419</f>
        <v>0</v>
      </c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R419" s="209" t="s">
        <v>160</v>
      </c>
      <c r="AT419" s="209" t="s">
        <v>134</v>
      </c>
      <c r="AU419" s="209" t="s">
        <v>139</v>
      </c>
      <c r="AY419" s="15" t="s">
        <v>130</v>
      </c>
      <c r="BE419" s="210">
        <f>IF(N419="základní",J419,0)</f>
        <v>0</v>
      </c>
      <c r="BF419" s="210">
        <f>IF(N419="snížená",J419,0)</f>
        <v>0</v>
      </c>
      <c r="BG419" s="210">
        <f>IF(N419="zákl. přenesená",J419,0)</f>
        <v>0</v>
      </c>
      <c r="BH419" s="210">
        <f>IF(N419="sníž. přenesená",J419,0)</f>
        <v>0</v>
      </c>
      <c r="BI419" s="210">
        <f>IF(N419="nulová",J419,0)</f>
        <v>0</v>
      </c>
      <c r="BJ419" s="15" t="s">
        <v>140</v>
      </c>
      <c r="BK419" s="210">
        <f>ROUND(I419*H419,2)</f>
        <v>0</v>
      </c>
      <c r="BL419" s="15" t="s">
        <v>160</v>
      </c>
      <c r="BM419" s="209" t="s">
        <v>790</v>
      </c>
    </row>
    <row r="420" s="2" customFormat="1">
      <c r="A420" s="36"/>
      <c r="B420" s="37"/>
      <c r="C420" s="38"/>
      <c r="D420" s="211" t="s">
        <v>142</v>
      </c>
      <c r="E420" s="38"/>
      <c r="F420" s="212" t="s">
        <v>791</v>
      </c>
      <c r="G420" s="38"/>
      <c r="H420" s="38"/>
      <c r="I420" s="213"/>
      <c r="J420" s="38"/>
      <c r="K420" s="38"/>
      <c r="L420" s="42"/>
      <c r="M420" s="214"/>
      <c r="N420" s="215"/>
      <c r="O420" s="83"/>
      <c r="P420" s="83"/>
      <c r="Q420" s="83"/>
      <c r="R420" s="83"/>
      <c r="S420" s="83"/>
      <c r="T420" s="84"/>
      <c r="U420" s="36"/>
      <c r="V420" s="36"/>
      <c r="W420" s="36"/>
      <c r="X420" s="36"/>
      <c r="Y420" s="36"/>
      <c r="Z420" s="36"/>
      <c r="AA420" s="36"/>
      <c r="AB420" s="36"/>
      <c r="AC420" s="36"/>
      <c r="AD420" s="36"/>
      <c r="AE420" s="36"/>
      <c r="AT420" s="15" t="s">
        <v>142</v>
      </c>
      <c r="AU420" s="15" t="s">
        <v>139</v>
      </c>
    </row>
    <row r="421" s="2" customFormat="1">
      <c r="A421" s="36"/>
      <c r="B421" s="37"/>
      <c r="C421" s="38"/>
      <c r="D421" s="216" t="s">
        <v>144</v>
      </c>
      <c r="E421" s="38"/>
      <c r="F421" s="217" t="s">
        <v>792</v>
      </c>
      <c r="G421" s="38"/>
      <c r="H421" s="38"/>
      <c r="I421" s="213"/>
      <c r="J421" s="38"/>
      <c r="K421" s="38"/>
      <c r="L421" s="42"/>
      <c r="M421" s="214"/>
      <c r="N421" s="215"/>
      <c r="O421" s="83"/>
      <c r="P421" s="83"/>
      <c r="Q421" s="83"/>
      <c r="R421" s="83"/>
      <c r="S421" s="83"/>
      <c r="T421" s="84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T421" s="15" t="s">
        <v>144</v>
      </c>
      <c r="AU421" s="15" t="s">
        <v>139</v>
      </c>
    </row>
    <row r="422" s="2" customFormat="1" ht="24.15" customHeight="1">
      <c r="A422" s="36"/>
      <c r="B422" s="37"/>
      <c r="C422" s="197" t="s">
        <v>793</v>
      </c>
      <c r="D422" s="197" t="s">
        <v>134</v>
      </c>
      <c r="E422" s="198" t="s">
        <v>794</v>
      </c>
      <c r="F422" s="199" t="s">
        <v>795</v>
      </c>
      <c r="G422" s="200" t="s">
        <v>137</v>
      </c>
      <c r="H422" s="201">
        <v>18</v>
      </c>
      <c r="I422" s="202"/>
      <c r="J422" s="203">
        <f>ROUND(I422*H422,2)</f>
        <v>0</v>
      </c>
      <c r="K422" s="204"/>
      <c r="L422" s="42"/>
      <c r="M422" s="205" t="s">
        <v>19</v>
      </c>
      <c r="N422" s="206" t="s">
        <v>50</v>
      </c>
      <c r="O422" s="83"/>
      <c r="P422" s="207">
        <f>O422*H422</f>
        <v>0</v>
      </c>
      <c r="Q422" s="207">
        <v>0.0014499999999999999</v>
      </c>
      <c r="R422" s="207">
        <f>Q422*H422</f>
        <v>0.026099999999999998</v>
      </c>
      <c r="S422" s="207">
        <v>0</v>
      </c>
      <c r="T422" s="208">
        <f>S422*H422</f>
        <v>0</v>
      </c>
      <c r="U422" s="36"/>
      <c r="V422" s="36"/>
      <c r="W422" s="36"/>
      <c r="X422" s="36"/>
      <c r="Y422" s="36"/>
      <c r="Z422" s="36"/>
      <c r="AA422" s="36"/>
      <c r="AB422" s="36"/>
      <c r="AC422" s="36"/>
      <c r="AD422" s="36"/>
      <c r="AE422" s="36"/>
      <c r="AR422" s="209" t="s">
        <v>160</v>
      </c>
      <c r="AT422" s="209" t="s">
        <v>134</v>
      </c>
      <c r="AU422" s="209" t="s">
        <v>139</v>
      </c>
      <c r="AY422" s="15" t="s">
        <v>130</v>
      </c>
      <c r="BE422" s="210">
        <f>IF(N422="základní",J422,0)</f>
        <v>0</v>
      </c>
      <c r="BF422" s="210">
        <f>IF(N422="snížená",J422,0)</f>
        <v>0</v>
      </c>
      <c r="BG422" s="210">
        <f>IF(N422="zákl. přenesená",J422,0)</f>
        <v>0</v>
      </c>
      <c r="BH422" s="210">
        <f>IF(N422="sníž. přenesená",J422,0)</f>
        <v>0</v>
      </c>
      <c r="BI422" s="210">
        <f>IF(N422="nulová",J422,0)</f>
        <v>0</v>
      </c>
      <c r="BJ422" s="15" t="s">
        <v>140</v>
      </c>
      <c r="BK422" s="210">
        <f>ROUND(I422*H422,2)</f>
        <v>0</v>
      </c>
      <c r="BL422" s="15" t="s">
        <v>160</v>
      </c>
      <c r="BM422" s="209" t="s">
        <v>796</v>
      </c>
    </row>
    <row r="423" s="2" customFormat="1">
      <c r="A423" s="36"/>
      <c r="B423" s="37"/>
      <c r="C423" s="38"/>
      <c r="D423" s="211" t="s">
        <v>142</v>
      </c>
      <c r="E423" s="38"/>
      <c r="F423" s="212" t="s">
        <v>797</v>
      </c>
      <c r="G423" s="38"/>
      <c r="H423" s="38"/>
      <c r="I423" s="213"/>
      <c r="J423" s="38"/>
      <c r="K423" s="38"/>
      <c r="L423" s="42"/>
      <c r="M423" s="214"/>
      <c r="N423" s="215"/>
      <c r="O423" s="83"/>
      <c r="P423" s="83"/>
      <c r="Q423" s="83"/>
      <c r="R423" s="83"/>
      <c r="S423" s="83"/>
      <c r="T423" s="84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T423" s="15" t="s">
        <v>142</v>
      </c>
      <c r="AU423" s="15" t="s">
        <v>139</v>
      </c>
    </row>
    <row r="424" s="2" customFormat="1">
      <c r="A424" s="36"/>
      <c r="B424" s="37"/>
      <c r="C424" s="38"/>
      <c r="D424" s="216" t="s">
        <v>144</v>
      </c>
      <c r="E424" s="38"/>
      <c r="F424" s="217" t="s">
        <v>798</v>
      </c>
      <c r="G424" s="38"/>
      <c r="H424" s="38"/>
      <c r="I424" s="213"/>
      <c r="J424" s="38"/>
      <c r="K424" s="38"/>
      <c r="L424" s="42"/>
      <c r="M424" s="214"/>
      <c r="N424" s="215"/>
      <c r="O424" s="83"/>
      <c r="P424" s="83"/>
      <c r="Q424" s="83"/>
      <c r="R424" s="83"/>
      <c r="S424" s="83"/>
      <c r="T424" s="84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T424" s="15" t="s">
        <v>144</v>
      </c>
      <c r="AU424" s="15" t="s">
        <v>139</v>
      </c>
    </row>
    <row r="425" s="2" customFormat="1" ht="24.15" customHeight="1">
      <c r="A425" s="36"/>
      <c r="B425" s="37"/>
      <c r="C425" s="197" t="s">
        <v>799</v>
      </c>
      <c r="D425" s="197" t="s">
        <v>134</v>
      </c>
      <c r="E425" s="198" t="s">
        <v>800</v>
      </c>
      <c r="F425" s="199" t="s">
        <v>801</v>
      </c>
      <c r="G425" s="200" t="s">
        <v>137</v>
      </c>
      <c r="H425" s="201">
        <v>20</v>
      </c>
      <c r="I425" s="202"/>
      <c r="J425" s="203">
        <f>ROUND(I425*H425,2)</f>
        <v>0</v>
      </c>
      <c r="K425" s="204"/>
      <c r="L425" s="42"/>
      <c r="M425" s="205" t="s">
        <v>19</v>
      </c>
      <c r="N425" s="206" t="s">
        <v>50</v>
      </c>
      <c r="O425" s="83"/>
      <c r="P425" s="207">
        <f>O425*H425</f>
        <v>0</v>
      </c>
      <c r="Q425" s="207">
        <v>0</v>
      </c>
      <c r="R425" s="207">
        <f>Q425*H425</f>
        <v>0</v>
      </c>
      <c r="S425" s="207">
        <v>0.093100000000000002</v>
      </c>
      <c r="T425" s="208">
        <f>S425*H425</f>
        <v>1.8620000000000001</v>
      </c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R425" s="209" t="s">
        <v>160</v>
      </c>
      <c r="AT425" s="209" t="s">
        <v>134</v>
      </c>
      <c r="AU425" s="209" t="s">
        <v>139</v>
      </c>
      <c r="AY425" s="15" t="s">
        <v>130</v>
      </c>
      <c r="BE425" s="210">
        <f>IF(N425="základní",J425,0)</f>
        <v>0</v>
      </c>
      <c r="BF425" s="210">
        <f>IF(N425="snížená",J425,0)</f>
        <v>0</v>
      </c>
      <c r="BG425" s="210">
        <f>IF(N425="zákl. přenesená",J425,0)</f>
        <v>0</v>
      </c>
      <c r="BH425" s="210">
        <f>IF(N425="sníž. přenesená",J425,0)</f>
        <v>0</v>
      </c>
      <c r="BI425" s="210">
        <f>IF(N425="nulová",J425,0)</f>
        <v>0</v>
      </c>
      <c r="BJ425" s="15" t="s">
        <v>140</v>
      </c>
      <c r="BK425" s="210">
        <f>ROUND(I425*H425,2)</f>
        <v>0</v>
      </c>
      <c r="BL425" s="15" t="s">
        <v>160</v>
      </c>
      <c r="BM425" s="209" t="s">
        <v>802</v>
      </c>
    </row>
    <row r="426" s="2" customFormat="1">
      <c r="A426" s="36"/>
      <c r="B426" s="37"/>
      <c r="C426" s="38"/>
      <c r="D426" s="211" t="s">
        <v>142</v>
      </c>
      <c r="E426" s="38"/>
      <c r="F426" s="212" t="s">
        <v>801</v>
      </c>
      <c r="G426" s="38"/>
      <c r="H426" s="38"/>
      <c r="I426" s="213"/>
      <c r="J426" s="38"/>
      <c r="K426" s="38"/>
      <c r="L426" s="42"/>
      <c r="M426" s="214"/>
      <c r="N426" s="215"/>
      <c r="O426" s="83"/>
      <c r="P426" s="83"/>
      <c r="Q426" s="83"/>
      <c r="R426" s="83"/>
      <c r="S426" s="83"/>
      <c r="T426" s="84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T426" s="15" t="s">
        <v>142</v>
      </c>
      <c r="AU426" s="15" t="s">
        <v>139</v>
      </c>
    </row>
    <row r="427" s="2" customFormat="1">
      <c r="A427" s="36"/>
      <c r="B427" s="37"/>
      <c r="C427" s="38"/>
      <c r="D427" s="216" t="s">
        <v>144</v>
      </c>
      <c r="E427" s="38"/>
      <c r="F427" s="217" t="s">
        <v>803</v>
      </c>
      <c r="G427" s="38"/>
      <c r="H427" s="38"/>
      <c r="I427" s="213"/>
      <c r="J427" s="38"/>
      <c r="K427" s="38"/>
      <c r="L427" s="42"/>
      <c r="M427" s="214"/>
      <c r="N427" s="215"/>
      <c r="O427" s="83"/>
      <c r="P427" s="83"/>
      <c r="Q427" s="83"/>
      <c r="R427" s="83"/>
      <c r="S427" s="83"/>
      <c r="T427" s="84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T427" s="15" t="s">
        <v>144</v>
      </c>
      <c r="AU427" s="15" t="s">
        <v>139</v>
      </c>
    </row>
    <row r="428" s="2" customFormat="1" ht="16.5" customHeight="1">
      <c r="A428" s="36"/>
      <c r="B428" s="37"/>
      <c r="C428" s="197" t="s">
        <v>804</v>
      </c>
      <c r="D428" s="197" t="s">
        <v>134</v>
      </c>
      <c r="E428" s="198" t="s">
        <v>805</v>
      </c>
      <c r="F428" s="199" t="s">
        <v>806</v>
      </c>
      <c r="G428" s="200" t="s">
        <v>137</v>
      </c>
      <c r="H428" s="201">
        <v>20</v>
      </c>
      <c r="I428" s="202"/>
      <c r="J428" s="203">
        <f>ROUND(I428*H428,2)</f>
        <v>0</v>
      </c>
      <c r="K428" s="204"/>
      <c r="L428" s="42"/>
      <c r="M428" s="205" t="s">
        <v>19</v>
      </c>
      <c r="N428" s="206" t="s">
        <v>50</v>
      </c>
      <c r="O428" s="83"/>
      <c r="P428" s="207">
        <f>O428*H428</f>
        <v>0</v>
      </c>
      <c r="Q428" s="207">
        <v>0.00029999999999999997</v>
      </c>
      <c r="R428" s="207">
        <f>Q428*H428</f>
        <v>0.0059999999999999993</v>
      </c>
      <c r="S428" s="207">
        <v>0</v>
      </c>
      <c r="T428" s="208">
        <f>S428*H428</f>
        <v>0</v>
      </c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R428" s="209" t="s">
        <v>160</v>
      </c>
      <c r="AT428" s="209" t="s">
        <v>134</v>
      </c>
      <c r="AU428" s="209" t="s">
        <v>139</v>
      </c>
      <c r="AY428" s="15" t="s">
        <v>130</v>
      </c>
      <c r="BE428" s="210">
        <f>IF(N428="základní",J428,0)</f>
        <v>0</v>
      </c>
      <c r="BF428" s="210">
        <f>IF(N428="snížená",J428,0)</f>
        <v>0</v>
      </c>
      <c r="BG428" s="210">
        <f>IF(N428="zákl. přenesená",J428,0)</f>
        <v>0</v>
      </c>
      <c r="BH428" s="210">
        <f>IF(N428="sníž. přenesená",J428,0)</f>
        <v>0</v>
      </c>
      <c r="BI428" s="210">
        <f>IF(N428="nulová",J428,0)</f>
        <v>0</v>
      </c>
      <c r="BJ428" s="15" t="s">
        <v>140</v>
      </c>
      <c r="BK428" s="210">
        <f>ROUND(I428*H428,2)</f>
        <v>0</v>
      </c>
      <c r="BL428" s="15" t="s">
        <v>160</v>
      </c>
      <c r="BM428" s="209" t="s">
        <v>807</v>
      </c>
    </row>
    <row r="429" s="2" customFormat="1">
      <c r="A429" s="36"/>
      <c r="B429" s="37"/>
      <c r="C429" s="38"/>
      <c r="D429" s="211" t="s">
        <v>142</v>
      </c>
      <c r="E429" s="38"/>
      <c r="F429" s="212" t="s">
        <v>808</v>
      </c>
      <c r="G429" s="38"/>
      <c r="H429" s="38"/>
      <c r="I429" s="213"/>
      <c r="J429" s="38"/>
      <c r="K429" s="38"/>
      <c r="L429" s="42"/>
      <c r="M429" s="214"/>
      <c r="N429" s="215"/>
      <c r="O429" s="83"/>
      <c r="P429" s="83"/>
      <c r="Q429" s="83"/>
      <c r="R429" s="83"/>
      <c r="S429" s="83"/>
      <c r="T429" s="84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T429" s="15" t="s">
        <v>142</v>
      </c>
      <c r="AU429" s="15" t="s">
        <v>139</v>
      </c>
    </row>
    <row r="430" s="2" customFormat="1">
      <c r="A430" s="36"/>
      <c r="B430" s="37"/>
      <c r="C430" s="38"/>
      <c r="D430" s="216" t="s">
        <v>144</v>
      </c>
      <c r="E430" s="38"/>
      <c r="F430" s="217" t="s">
        <v>809</v>
      </c>
      <c r="G430" s="38"/>
      <c r="H430" s="38"/>
      <c r="I430" s="213"/>
      <c r="J430" s="38"/>
      <c r="K430" s="38"/>
      <c r="L430" s="42"/>
      <c r="M430" s="214"/>
      <c r="N430" s="215"/>
      <c r="O430" s="83"/>
      <c r="P430" s="83"/>
      <c r="Q430" s="83"/>
      <c r="R430" s="83"/>
      <c r="S430" s="83"/>
      <c r="T430" s="84"/>
      <c r="U430" s="36"/>
      <c r="V430" s="36"/>
      <c r="W430" s="36"/>
      <c r="X430" s="36"/>
      <c r="Y430" s="36"/>
      <c r="Z430" s="36"/>
      <c r="AA430" s="36"/>
      <c r="AB430" s="36"/>
      <c r="AC430" s="36"/>
      <c r="AD430" s="36"/>
      <c r="AE430" s="36"/>
      <c r="AT430" s="15" t="s">
        <v>144</v>
      </c>
      <c r="AU430" s="15" t="s">
        <v>139</v>
      </c>
    </row>
    <row r="431" s="2" customFormat="1" ht="37.8" customHeight="1">
      <c r="A431" s="36"/>
      <c r="B431" s="37"/>
      <c r="C431" s="197" t="s">
        <v>810</v>
      </c>
      <c r="D431" s="197" t="s">
        <v>134</v>
      </c>
      <c r="E431" s="198" t="s">
        <v>811</v>
      </c>
      <c r="F431" s="199" t="s">
        <v>812</v>
      </c>
      <c r="G431" s="200" t="s">
        <v>137</v>
      </c>
      <c r="H431" s="201">
        <v>6</v>
      </c>
      <c r="I431" s="202"/>
      <c r="J431" s="203">
        <f>ROUND(I431*H431,2)</f>
        <v>0</v>
      </c>
      <c r="K431" s="204"/>
      <c r="L431" s="42"/>
      <c r="M431" s="205" t="s">
        <v>19</v>
      </c>
      <c r="N431" s="206" t="s">
        <v>50</v>
      </c>
      <c r="O431" s="83"/>
      <c r="P431" s="207">
        <f>O431*H431</f>
        <v>0</v>
      </c>
      <c r="Q431" s="207">
        <v>0.0089999999999999993</v>
      </c>
      <c r="R431" s="207">
        <f>Q431*H431</f>
        <v>0.053999999999999992</v>
      </c>
      <c r="S431" s="207">
        <v>0</v>
      </c>
      <c r="T431" s="208">
        <f>S431*H431</f>
        <v>0</v>
      </c>
      <c r="U431" s="36"/>
      <c r="V431" s="36"/>
      <c r="W431" s="36"/>
      <c r="X431" s="36"/>
      <c r="Y431" s="36"/>
      <c r="Z431" s="36"/>
      <c r="AA431" s="36"/>
      <c r="AB431" s="36"/>
      <c r="AC431" s="36"/>
      <c r="AD431" s="36"/>
      <c r="AE431" s="36"/>
      <c r="AR431" s="209" t="s">
        <v>160</v>
      </c>
      <c r="AT431" s="209" t="s">
        <v>134</v>
      </c>
      <c r="AU431" s="209" t="s">
        <v>139</v>
      </c>
      <c r="AY431" s="15" t="s">
        <v>130</v>
      </c>
      <c r="BE431" s="210">
        <f>IF(N431="základní",J431,0)</f>
        <v>0</v>
      </c>
      <c r="BF431" s="210">
        <f>IF(N431="snížená",J431,0)</f>
        <v>0</v>
      </c>
      <c r="BG431" s="210">
        <f>IF(N431="zákl. přenesená",J431,0)</f>
        <v>0</v>
      </c>
      <c r="BH431" s="210">
        <f>IF(N431="sníž. přenesená",J431,0)</f>
        <v>0</v>
      </c>
      <c r="BI431" s="210">
        <f>IF(N431="nulová",J431,0)</f>
        <v>0</v>
      </c>
      <c r="BJ431" s="15" t="s">
        <v>140</v>
      </c>
      <c r="BK431" s="210">
        <f>ROUND(I431*H431,2)</f>
        <v>0</v>
      </c>
      <c r="BL431" s="15" t="s">
        <v>160</v>
      </c>
      <c r="BM431" s="209" t="s">
        <v>813</v>
      </c>
    </row>
    <row r="432" s="2" customFormat="1">
      <c r="A432" s="36"/>
      <c r="B432" s="37"/>
      <c r="C432" s="38"/>
      <c r="D432" s="211" t="s">
        <v>142</v>
      </c>
      <c r="E432" s="38"/>
      <c r="F432" s="212" t="s">
        <v>814</v>
      </c>
      <c r="G432" s="38"/>
      <c r="H432" s="38"/>
      <c r="I432" s="213"/>
      <c r="J432" s="38"/>
      <c r="K432" s="38"/>
      <c r="L432" s="42"/>
      <c r="M432" s="214"/>
      <c r="N432" s="215"/>
      <c r="O432" s="83"/>
      <c r="P432" s="83"/>
      <c r="Q432" s="83"/>
      <c r="R432" s="83"/>
      <c r="S432" s="83"/>
      <c r="T432" s="84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T432" s="15" t="s">
        <v>142</v>
      </c>
      <c r="AU432" s="15" t="s">
        <v>139</v>
      </c>
    </row>
    <row r="433" s="2" customFormat="1">
      <c r="A433" s="36"/>
      <c r="B433" s="37"/>
      <c r="C433" s="38"/>
      <c r="D433" s="216" t="s">
        <v>144</v>
      </c>
      <c r="E433" s="38"/>
      <c r="F433" s="217" t="s">
        <v>815</v>
      </c>
      <c r="G433" s="38"/>
      <c r="H433" s="38"/>
      <c r="I433" s="213"/>
      <c r="J433" s="38"/>
      <c r="K433" s="38"/>
      <c r="L433" s="42"/>
      <c r="M433" s="214"/>
      <c r="N433" s="215"/>
      <c r="O433" s="83"/>
      <c r="P433" s="83"/>
      <c r="Q433" s="83"/>
      <c r="R433" s="83"/>
      <c r="S433" s="83"/>
      <c r="T433" s="84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T433" s="15" t="s">
        <v>144</v>
      </c>
      <c r="AU433" s="15" t="s">
        <v>139</v>
      </c>
    </row>
    <row r="434" s="2" customFormat="1" ht="37.8" customHeight="1">
      <c r="A434" s="36"/>
      <c r="B434" s="37"/>
      <c r="C434" s="197" t="s">
        <v>816</v>
      </c>
      <c r="D434" s="197" t="s">
        <v>134</v>
      </c>
      <c r="E434" s="198" t="s">
        <v>817</v>
      </c>
      <c r="F434" s="199" t="s">
        <v>818</v>
      </c>
      <c r="G434" s="200" t="s">
        <v>137</v>
      </c>
      <c r="H434" s="201">
        <v>20</v>
      </c>
      <c r="I434" s="202"/>
      <c r="J434" s="203">
        <f>ROUND(I434*H434,2)</f>
        <v>0</v>
      </c>
      <c r="K434" s="204"/>
      <c r="L434" s="42"/>
      <c r="M434" s="205" t="s">
        <v>19</v>
      </c>
      <c r="N434" s="206" t="s">
        <v>50</v>
      </c>
      <c r="O434" s="83"/>
      <c r="P434" s="207">
        <f>O434*H434</f>
        <v>0</v>
      </c>
      <c r="Q434" s="207">
        <v>0.0089999999999999993</v>
      </c>
      <c r="R434" s="207">
        <f>Q434*H434</f>
        <v>0.17999999999999999</v>
      </c>
      <c r="S434" s="207">
        <v>0</v>
      </c>
      <c r="T434" s="208">
        <f>S434*H434</f>
        <v>0</v>
      </c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R434" s="209" t="s">
        <v>160</v>
      </c>
      <c r="AT434" s="209" t="s">
        <v>134</v>
      </c>
      <c r="AU434" s="209" t="s">
        <v>139</v>
      </c>
      <c r="AY434" s="15" t="s">
        <v>130</v>
      </c>
      <c r="BE434" s="210">
        <f>IF(N434="základní",J434,0)</f>
        <v>0</v>
      </c>
      <c r="BF434" s="210">
        <f>IF(N434="snížená",J434,0)</f>
        <v>0</v>
      </c>
      <c r="BG434" s="210">
        <f>IF(N434="zákl. přenesená",J434,0)</f>
        <v>0</v>
      </c>
      <c r="BH434" s="210">
        <f>IF(N434="sníž. přenesená",J434,0)</f>
        <v>0</v>
      </c>
      <c r="BI434" s="210">
        <f>IF(N434="nulová",J434,0)</f>
        <v>0</v>
      </c>
      <c r="BJ434" s="15" t="s">
        <v>140</v>
      </c>
      <c r="BK434" s="210">
        <f>ROUND(I434*H434,2)</f>
        <v>0</v>
      </c>
      <c r="BL434" s="15" t="s">
        <v>160</v>
      </c>
      <c r="BM434" s="209" t="s">
        <v>819</v>
      </c>
    </row>
    <row r="435" s="2" customFormat="1">
      <c r="A435" s="36"/>
      <c r="B435" s="37"/>
      <c r="C435" s="38"/>
      <c r="D435" s="211" t="s">
        <v>142</v>
      </c>
      <c r="E435" s="38"/>
      <c r="F435" s="212" t="s">
        <v>820</v>
      </c>
      <c r="G435" s="38"/>
      <c r="H435" s="38"/>
      <c r="I435" s="213"/>
      <c r="J435" s="38"/>
      <c r="K435" s="38"/>
      <c r="L435" s="42"/>
      <c r="M435" s="214"/>
      <c r="N435" s="215"/>
      <c r="O435" s="83"/>
      <c r="P435" s="83"/>
      <c r="Q435" s="83"/>
      <c r="R435" s="83"/>
      <c r="S435" s="83"/>
      <c r="T435" s="84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T435" s="15" t="s">
        <v>142</v>
      </c>
      <c r="AU435" s="15" t="s">
        <v>139</v>
      </c>
    </row>
    <row r="436" s="2" customFormat="1">
      <c r="A436" s="36"/>
      <c r="B436" s="37"/>
      <c r="C436" s="38"/>
      <c r="D436" s="216" t="s">
        <v>144</v>
      </c>
      <c r="E436" s="38"/>
      <c r="F436" s="217" t="s">
        <v>821</v>
      </c>
      <c r="G436" s="38"/>
      <c r="H436" s="38"/>
      <c r="I436" s="213"/>
      <c r="J436" s="38"/>
      <c r="K436" s="38"/>
      <c r="L436" s="42"/>
      <c r="M436" s="214"/>
      <c r="N436" s="215"/>
      <c r="O436" s="83"/>
      <c r="P436" s="83"/>
      <c r="Q436" s="83"/>
      <c r="R436" s="83"/>
      <c r="S436" s="83"/>
      <c r="T436" s="84"/>
      <c r="U436" s="36"/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T436" s="15" t="s">
        <v>144</v>
      </c>
      <c r="AU436" s="15" t="s">
        <v>139</v>
      </c>
    </row>
    <row r="437" s="2" customFormat="1" ht="16.5" customHeight="1">
      <c r="A437" s="36"/>
      <c r="B437" s="37"/>
      <c r="C437" s="197" t="s">
        <v>822</v>
      </c>
      <c r="D437" s="197" t="s">
        <v>134</v>
      </c>
      <c r="E437" s="198" t="s">
        <v>823</v>
      </c>
      <c r="F437" s="199" t="s">
        <v>824</v>
      </c>
      <c r="G437" s="200" t="s">
        <v>159</v>
      </c>
      <c r="H437" s="201">
        <v>4</v>
      </c>
      <c r="I437" s="202"/>
      <c r="J437" s="203">
        <f>ROUND(I437*H437,2)</f>
        <v>0</v>
      </c>
      <c r="K437" s="204"/>
      <c r="L437" s="42"/>
      <c r="M437" s="205" t="s">
        <v>19</v>
      </c>
      <c r="N437" s="206" t="s">
        <v>50</v>
      </c>
      <c r="O437" s="83"/>
      <c r="P437" s="207">
        <f>O437*H437</f>
        <v>0</v>
      </c>
      <c r="Q437" s="207">
        <v>3.0000000000000001E-05</v>
      </c>
      <c r="R437" s="207">
        <f>Q437*H437</f>
        <v>0.00012</v>
      </c>
      <c r="S437" s="207">
        <v>0</v>
      </c>
      <c r="T437" s="208">
        <f>S437*H437</f>
        <v>0</v>
      </c>
      <c r="U437" s="36"/>
      <c r="V437" s="36"/>
      <c r="W437" s="36"/>
      <c r="X437" s="36"/>
      <c r="Y437" s="36"/>
      <c r="Z437" s="36"/>
      <c r="AA437" s="36"/>
      <c r="AB437" s="36"/>
      <c r="AC437" s="36"/>
      <c r="AD437" s="36"/>
      <c r="AE437" s="36"/>
      <c r="AR437" s="209" t="s">
        <v>160</v>
      </c>
      <c r="AT437" s="209" t="s">
        <v>134</v>
      </c>
      <c r="AU437" s="209" t="s">
        <v>139</v>
      </c>
      <c r="AY437" s="15" t="s">
        <v>130</v>
      </c>
      <c r="BE437" s="210">
        <f>IF(N437="základní",J437,0)</f>
        <v>0</v>
      </c>
      <c r="BF437" s="210">
        <f>IF(N437="snížená",J437,0)</f>
        <v>0</v>
      </c>
      <c r="BG437" s="210">
        <f>IF(N437="zákl. přenesená",J437,0)</f>
        <v>0</v>
      </c>
      <c r="BH437" s="210">
        <f>IF(N437="sníž. přenesená",J437,0)</f>
        <v>0</v>
      </c>
      <c r="BI437" s="210">
        <f>IF(N437="nulová",J437,0)</f>
        <v>0</v>
      </c>
      <c r="BJ437" s="15" t="s">
        <v>140</v>
      </c>
      <c r="BK437" s="210">
        <f>ROUND(I437*H437,2)</f>
        <v>0</v>
      </c>
      <c r="BL437" s="15" t="s">
        <v>160</v>
      </c>
      <c r="BM437" s="209" t="s">
        <v>825</v>
      </c>
    </row>
    <row r="438" s="2" customFormat="1">
      <c r="A438" s="36"/>
      <c r="B438" s="37"/>
      <c r="C438" s="38"/>
      <c r="D438" s="211" t="s">
        <v>142</v>
      </c>
      <c r="E438" s="38"/>
      <c r="F438" s="212" t="s">
        <v>826</v>
      </c>
      <c r="G438" s="38"/>
      <c r="H438" s="38"/>
      <c r="I438" s="213"/>
      <c r="J438" s="38"/>
      <c r="K438" s="38"/>
      <c r="L438" s="42"/>
      <c r="M438" s="214"/>
      <c r="N438" s="215"/>
      <c r="O438" s="83"/>
      <c r="P438" s="83"/>
      <c r="Q438" s="83"/>
      <c r="R438" s="83"/>
      <c r="S438" s="83"/>
      <c r="T438" s="84"/>
      <c r="U438" s="36"/>
      <c r="V438" s="36"/>
      <c r="W438" s="36"/>
      <c r="X438" s="36"/>
      <c r="Y438" s="36"/>
      <c r="Z438" s="36"/>
      <c r="AA438" s="36"/>
      <c r="AB438" s="36"/>
      <c r="AC438" s="36"/>
      <c r="AD438" s="36"/>
      <c r="AE438" s="36"/>
      <c r="AT438" s="15" t="s">
        <v>142</v>
      </c>
      <c r="AU438" s="15" t="s">
        <v>139</v>
      </c>
    </row>
    <row r="439" s="2" customFormat="1">
      <c r="A439" s="36"/>
      <c r="B439" s="37"/>
      <c r="C439" s="38"/>
      <c r="D439" s="216" t="s">
        <v>144</v>
      </c>
      <c r="E439" s="38"/>
      <c r="F439" s="217" t="s">
        <v>827</v>
      </c>
      <c r="G439" s="38"/>
      <c r="H439" s="38"/>
      <c r="I439" s="213"/>
      <c r="J439" s="38"/>
      <c r="K439" s="38"/>
      <c r="L439" s="42"/>
      <c r="M439" s="214"/>
      <c r="N439" s="215"/>
      <c r="O439" s="83"/>
      <c r="P439" s="83"/>
      <c r="Q439" s="83"/>
      <c r="R439" s="83"/>
      <c r="S439" s="83"/>
      <c r="T439" s="84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T439" s="15" t="s">
        <v>144</v>
      </c>
      <c r="AU439" s="15" t="s">
        <v>139</v>
      </c>
    </row>
    <row r="440" s="2" customFormat="1" ht="16.5" customHeight="1">
      <c r="A440" s="36"/>
      <c r="B440" s="37"/>
      <c r="C440" s="197" t="s">
        <v>828</v>
      </c>
      <c r="D440" s="197" t="s">
        <v>134</v>
      </c>
      <c r="E440" s="198" t="s">
        <v>829</v>
      </c>
      <c r="F440" s="199" t="s">
        <v>830</v>
      </c>
      <c r="G440" s="200" t="s">
        <v>166</v>
      </c>
      <c r="H440" s="201">
        <v>4</v>
      </c>
      <c r="I440" s="202"/>
      <c r="J440" s="203">
        <f>ROUND(I440*H440,2)</f>
        <v>0</v>
      </c>
      <c r="K440" s="204"/>
      <c r="L440" s="42"/>
      <c r="M440" s="205" t="s">
        <v>19</v>
      </c>
      <c r="N440" s="206" t="s">
        <v>50</v>
      </c>
      <c r="O440" s="83"/>
      <c r="P440" s="207">
        <f>O440*H440</f>
        <v>0</v>
      </c>
      <c r="Q440" s="207">
        <v>0</v>
      </c>
      <c r="R440" s="207">
        <f>Q440*H440</f>
        <v>0</v>
      </c>
      <c r="S440" s="207">
        <v>0</v>
      </c>
      <c r="T440" s="208">
        <f>S440*H440</f>
        <v>0</v>
      </c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R440" s="209" t="s">
        <v>160</v>
      </c>
      <c r="AT440" s="209" t="s">
        <v>134</v>
      </c>
      <c r="AU440" s="209" t="s">
        <v>139</v>
      </c>
      <c r="AY440" s="15" t="s">
        <v>130</v>
      </c>
      <c r="BE440" s="210">
        <f>IF(N440="základní",J440,0)</f>
        <v>0</v>
      </c>
      <c r="BF440" s="210">
        <f>IF(N440="snížená",J440,0)</f>
        <v>0</v>
      </c>
      <c r="BG440" s="210">
        <f>IF(N440="zákl. přenesená",J440,0)</f>
        <v>0</v>
      </c>
      <c r="BH440" s="210">
        <f>IF(N440="sníž. přenesená",J440,0)</f>
        <v>0</v>
      </c>
      <c r="BI440" s="210">
        <f>IF(N440="nulová",J440,0)</f>
        <v>0</v>
      </c>
      <c r="BJ440" s="15" t="s">
        <v>140</v>
      </c>
      <c r="BK440" s="210">
        <f>ROUND(I440*H440,2)</f>
        <v>0</v>
      </c>
      <c r="BL440" s="15" t="s">
        <v>160</v>
      </c>
      <c r="BM440" s="209" t="s">
        <v>831</v>
      </c>
    </row>
    <row r="441" s="2" customFormat="1">
      <c r="A441" s="36"/>
      <c r="B441" s="37"/>
      <c r="C441" s="38"/>
      <c r="D441" s="211" t="s">
        <v>142</v>
      </c>
      <c r="E441" s="38"/>
      <c r="F441" s="212" t="s">
        <v>832</v>
      </c>
      <c r="G441" s="38"/>
      <c r="H441" s="38"/>
      <c r="I441" s="213"/>
      <c r="J441" s="38"/>
      <c r="K441" s="38"/>
      <c r="L441" s="42"/>
      <c r="M441" s="214"/>
      <c r="N441" s="215"/>
      <c r="O441" s="83"/>
      <c r="P441" s="83"/>
      <c r="Q441" s="83"/>
      <c r="R441" s="83"/>
      <c r="S441" s="83"/>
      <c r="T441" s="84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T441" s="15" t="s">
        <v>142</v>
      </c>
      <c r="AU441" s="15" t="s">
        <v>139</v>
      </c>
    </row>
    <row r="442" s="2" customFormat="1">
      <c r="A442" s="36"/>
      <c r="B442" s="37"/>
      <c r="C442" s="38"/>
      <c r="D442" s="216" t="s">
        <v>144</v>
      </c>
      <c r="E442" s="38"/>
      <c r="F442" s="217" t="s">
        <v>833</v>
      </c>
      <c r="G442" s="38"/>
      <c r="H442" s="38"/>
      <c r="I442" s="213"/>
      <c r="J442" s="38"/>
      <c r="K442" s="38"/>
      <c r="L442" s="42"/>
      <c r="M442" s="214"/>
      <c r="N442" s="215"/>
      <c r="O442" s="83"/>
      <c r="P442" s="83"/>
      <c r="Q442" s="83"/>
      <c r="R442" s="83"/>
      <c r="S442" s="83"/>
      <c r="T442" s="84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T442" s="15" t="s">
        <v>144</v>
      </c>
      <c r="AU442" s="15" t="s">
        <v>139</v>
      </c>
    </row>
    <row r="443" s="2" customFormat="1" ht="24.15" customHeight="1">
      <c r="A443" s="36"/>
      <c r="B443" s="37"/>
      <c r="C443" s="197" t="s">
        <v>834</v>
      </c>
      <c r="D443" s="197" t="s">
        <v>134</v>
      </c>
      <c r="E443" s="198" t="s">
        <v>835</v>
      </c>
      <c r="F443" s="199" t="s">
        <v>836</v>
      </c>
      <c r="G443" s="200" t="s">
        <v>466</v>
      </c>
      <c r="H443" s="201">
        <v>1</v>
      </c>
      <c r="I443" s="202"/>
      <c r="J443" s="203">
        <f>ROUND(I443*H443,2)</f>
        <v>0</v>
      </c>
      <c r="K443" s="204"/>
      <c r="L443" s="42"/>
      <c r="M443" s="205" t="s">
        <v>19</v>
      </c>
      <c r="N443" s="206" t="s">
        <v>50</v>
      </c>
      <c r="O443" s="83"/>
      <c r="P443" s="207">
        <f>O443*H443</f>
        <v>0</v>
      </c>
      <c r="Q443" s="207">
        <v>5.0000000000000002E-05</v>
      </c>
      <c r="R443" s="207">
        <f>Q443*H443</f>
        <v>5.0000000000000002E-05</v>
      </c>
      <c r="S443" s="207">
        <v>0</v>
      </c>
      <c r="T443" s="208">
        <f>S443*H443</f>
        <v>0</v>
      </c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R443" s="209" t="s">
        <v>160</v>
      </c>
      <c r="AT443" s="209" t="s">
        <v>134</v>
      </c>
      <c r="AU443" s="209" t="s">
        <v>139</v>
      </c>
      <c r="AY443" s="15" t="s">
        <v>130</v>
      </c>
      <c r="BE443" s="210">
        <f>IF(N443="základní",J443,0)</f>
        <v>0</v>
      </c>
      <c r="BF443" s="210">
        <f>IF(N443="snížená",J443,0)</f>
        <v>0</v>
      </c>
      <c r="BG443" s="210">
        <f>IF(N443="zákl. přenesená",J443,0)</f>
        <v>0</v>
      </c>
      <c r="BH443" s="210">
        <f>IF(N443="sníž. přenesená",J443,0)</f>
        <v>0</v>
      </c>
      <c r="BI443" s="210">
        <f>IF(N443="nulová",J443,0)</f>
        <v>0</v>
      </c>
      <c r="BJ443" s="15" t="s">
        <v>140</v>
      </c>
      <c r="BK443" s="210">
        <f>ROUND(I443*H443,2)</f>
        <v>0</v>
      </c>
      <c r="BL443" s="15" t="s">
        <v>160</v>
      </c>
      <c r="BM443" s="209" t="s">
        <v>837</v>
      </c>
    </row>
    <row r="444" s="2" customFormat="1">
      <c r="A444" s="36"/>
      <c r="B444" s="37"/>
      <c r="C444" s="38"/>
      <c r="D444" s="211" t="s">
        <v>142</v>
      </c>
      <c r="E444" s="38"/>
      <c r="F444" s="212" t="s">
        <v>838</v>
      </c>
      <c r="G444" s="38"/>
      <c r="H444" s="38"/>
      <c r="I444" s="213"/>
      <c r="J444" s="38"/>
      <c r="K444" s="38"/>
      <c r="L444" s="42"/>
      <c r="M444" s="214"/>
      <c r="N444" s="215"/>
      <c r="O444" s="83"/>
      <c r="P444" s="83"/>
      <c r="Q444" s="83"/>
      <c r="R444" s="83"/>
      <c r="S444" s="83"/>
      <c r="T444" s="84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T444" s="15" t="s">
        <v>142</v>
      </c>
      <c r="AU444" s="15" t="s">
        <v>139</v>
      </c>
    </row>
    <row r="445" s="2" customFormat="1">
      <c r="A445" s="36"/>
      <c r="B445" s="37"/>
      <c r="C445" s="38"/>
      <c r="D445" s="216" t="s">
        <v>144</v>
      </c>
      <c r="E445" s="38"/>
      <c r="F445" s="217" t="s">
        <v>839</v>
      </c>
      <c r="G445" s="38"/>
      <c r="H445" s="38"/>
      <c r="I445" s="213"/>
      <c r="J445" s="38"/>
      <c r="K445" s="38"/>
      <c r="L445" s="42"/>
      <c r="M445" s="214"/>
      <c r="N445" s="215"/>
      <c r="O445" s="83"/>
      <c r="P445" s="83"/>
      <c r="Q445" s="83"/>
      <c r="R445" s="83"/>
      <c r="S445" s="83"/>
      <c r="T445" s="84"/>
      <c r="U445" s="36"/>
      <c r="V445" s="36"/>
      <c r="W445" s="36"/>
      <c r="X445" s="36"/>
      <c r="Y445" s="36"/>
      <c r="Z445" s="36"/>
      <c r="AA445" s="36"/>
      <c r="AB445" s="36"/>
      <c r="AC445" s="36"/>
      <c r="AD445" s="36"/>
      <c r="AE445" s="36"/>
      <c r="AT445" s="15" t="s">
        <v>144</v>
      </c>
      <c r="AU445" s="15" t="s">
        <v>139</v>
      </c>
    </row>
    <row r="446" s="2" customFormat="1" ht="24.15" customHeight="1">
      <c r="A446" s="36"/>
      <c r="B446" s="37"/>
      <c r="C446" s="197" t="s">
        <v>840</v>
      </c>
      <c r="D446" s="197" t="s">
        <v>134</v>
      </c>
      <c r="E446" s="198" t="s">
        <v>841</v>
      </c>
      <c r="F446" s="199" t="s">
        <v>842</v>
      </c>
      <c r="G446" s="200" t="s">
        <v>466</v>
      </c>
      <c r="H446" s="201">
        <v>1</v>
      </c>
      <c r="I446" s="202"/>
      <c r="J446" s="203">
        <f>ROUND(I446*H446,2)</f>
        <v>0</v>
      </c>
      <c r="K446" s="204"/>
      <c r="L446" s="42"/>
      <c r="M446" s="205" t="s">
        <v>19</v>
      </c>
      <c r="N446" s="206" t="s">
        <v>50</v>
      </c>
      <c r="O446" s="83"/>
      <c r="P446" s="207">
        <f>O446*H446</f>
        <v>0</v>
      </c>
      <c r="Q446" s="207">
        <v>0</v>
      </c>
      <c r="R446" s="207">
        <f>Q446*H446</f>
        <v>0</v>
      </c>
      <c r="S446" s="207">
        <v>0</v>
      </c>
      <c r="T446" s="208">
        <f>S446*H446</f>
        <v>0</v>
      </c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R446" s="209" t="s">
        <v>160</v>
      </c>
      <c r="AT446" s="209" t="s">
        <v>134</v>
      </c>
      <c r="AU446" s="209" t="s">
        <v>139</v>
      </c>
      <c r="AY446" s="15" t="s">
        <v>130</v>
      </c>
      <c r="BE446" s="210">
        <f>IF(N446="základní",J446,0)</f>
        <v>0</v>
      </c>
      <c r="BF446" s="210">
        <f>IF(N446="snížená",J446,0)</f>
        <v>0</v>
      </c>
      <c r="BG446" s="210">
        <f>IF(N446="zákl. přenesená",J446,0)</f>
        <v>0</v>
      </c>
      <c r="BH446" s="210">
        <f>IF(N446="sníž. přenesená",J446,0)</f>
        <v>0</v>
      </c>
      <c r="BI446" s="210">
        <f>IF(N446="nulová",J446,0)</f>
        <v>0</v>
      </c>
      <c r="BJ446" s="15" t="s">
        <v>140</v>
      </c>
      <c r="BK446" s="210">
        <f>ROUND(I446*H446,2)</f>
        <v>0</v>
      </c>
      <c r="BL446" s="15" t="s">
        <v>160</v>
      </c>
      <c r="BM446" s="209" t="s">
        <v>843</v>
      </c>
    </row>
    <row r="447" s="2" customFormat="1">
      <c r="A447" s="36"/>
      <c r="B447" s="37"/>
      <c r="C447" s="38"/>
      <c r="D447" s="211" t="s">
        <v>142</v>
      </c>
      <c r="E447" s="38"/>
      <c r="F447" s="212" t="s">
        <v>844</v>
      </c>
      <c r="G447" s="38"/>
      <c r="H447" s="38"/>
      <c r="I447" s="213"/>
      <c r="J447" s="38"/>
      <c r="K447" s="38"/>
      <c r="L447" s="42"/>
      <c r="M447" s="214"/>
      <c r="N447" s="215"/>
      <c r="O447" s="83"/>
      <c r="P447" s="83"/>
      <c r="Q447" s="83"/>
      <c r="R447" s="83"/>
      <c r="S447" s="83"/>
      <c r="T447" s="84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T447" s="15" t="s">
        <v>142</v>
      </c>
      <c r="AU447" s="15" t="s">
        <v>139</v>
      </c>
    </row>
    <row r="448" s="2" customFormat="1">
      <c r="A448" s="36"/>
      <c r="B448" s="37"/>
      <c r="C448" s="38"/>
      <c r="D448" s="216" t="s">
        <v>144</v>
      </c>
      <c r="E448" s="38"/>
      <c r="F448" s="217" t="s">
        <v>845</v>
      </c>
      <c r="G448" s="38"/>
      <c r="H448" s="38"/>
      <c r="I448" s="213"/>
      <c r="J448" s="38"/>
      <c r="K448" s="38"/>
      <c r="L448" s="42"/>
      <c r="M448" s="214"/>
      <c r="N448" s="215"/>
      <c r="O448" s="83"/>
      <c r="P448" s="83"/>
      <c r="Q448" s="83"/>
      <c r="R448" s="83"/>
      <c r="S448" s="83"/>
      <c r="T448" s="84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T448" s="15" t="s">
        <v>144</v>
      </c>
      <c r="AU448" s="15" t="s">
        <v>139</v>
      </c>
    </row>
    <row r="449" s="2" customFormat="1" ht="24.15" customHeight="1">
      <c r="A449" s="36"/>
      <c r="B449" s="37"/>
      <c r="C449" s="197" t="s">
        <v>846</v>
      </c>
      <c r="D449" s="197" t="s">
        <v>134</v>
      </c>
      <c r="E449" s="198" t="s">
        <v>847</v>
      </c>
      <c r="F449" s="199" t="s">
        <v>848</v>
      </c>
      <c r="G449" s="200" t="s">
        <v>466</v>
      </c>
      <c r="H449" s="201">
        <v>1</v>
      </c>
      <c r="I449" s="202"/>
      <c r="J449" s="203">
        <f>ROUND(I449*H449,2)</f>
        <v>0</v>
      </c>
      <c r="K449" s="204"/>
      <c r="L449" s="42"/>
      <c r="M449" s="205" t="s">
        <v>19</v>
      </c>
      <c r="N449" s="206" t="s">
        <v>50</v>
      </c>
      <c r="O449" s="83"/>
      <c r="P449" s="207">
        <f>O449*H449</f>
        <v>0</v>
      </c>
      <c r="Q449" s="207">
        <v>0.00093000000000000005</v>
      </c>
      <c r="R449" s="207">
        <f>Q449*H449</f>
        <v>0.00093000000000000005</v>
      </c>
      <c r="S449" s="207">
        <v>0</v>
      </c>
      <c r="T449" s="208">
        <f>S449*H449</f>
        <v>0</v>
      </c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R449" s="209" t="s">
        <v>160</v>
      </c>
      <c r="AT449" s="209" t="s">
        <v>134</v>
      </c>
      <c r="AU449" s="209" t="s">
        <v>139</v>
      </c>
      <c r="AY449" s="15" t="s">
        <v>130</v>
      </c>
      <c r="BE449" s="210">
        <f>IF(N449="základní",J449,0)</f>
        <v>0</v>
      </c>
      <c r="BF449" s="210">
        <f>IF(N449="snížená",J449,0)</f>
        <v>0</v>
      </c>
      <c r="BG449" s="210">
        <f>IF(N449="zákl. přenesená",J449,0)</f>
        <v>0</v>
      </c>
      <c r="BH449" s="210">
        <f>IF(N449="sníž. přenesená",J449,0)</f>
        <v>0</v>
      </c>
      <c r="BI449" s="210">
        <f>IF(N449="nulová",J449,0)</f>
        <v>0</v>
      </c>
      <c r="BJ449" s="15" t="s">
        <v>140</v>
      </c>
      <c r="BK449" s="210">
        <f>ROUND(I449*H449,2)</f>
        <v>0</v>
      </c>
      <c r="BL449" s="15" t="s">
        <v>160</v>
      </c>
      <c r="BM449" s="209" t="s">
        <v>849</v>
      </c>
    </row>
    <row r="450" s="2" customFormat="1">
      <c r="A450" s="36"/>
      <c r="B450" s="37"/>
      <c r="C450" s="38"/>
      <c r="D450" s="211" t="s">
        <v>142</v>
      </c>
      <c r="E450" s="38"/>
      <c r="F450" s="212" t="s">
        <v>850</v>
      </c>
      <c r="G450" s="38"/>
      <c r="H450" s="38"/>
      <c r="I450" s="213"/>
      <c r="J450" s="38"/>
      <c r="K450" s="38"/>
      <c r="L450" s="42"/>
      <c r="M450" s="214"/>
      <c r="N450" s="215"/>
      <c r="O450" s="83"/>
      <c r="P450" s="83"/>
      <c r="Q450" s="83"/>
      <c r="R450" s="83"/>
      <c r="S450" s="83"/>
      <c r="T450" s="84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T450" s="15" t="s">
        <v>142</v>
      </c>
      <c r="AU450" s="15" t="s">
        <v>139</v>
      </c>
    </row>
    <row r="451" s="2" customFormat="1">
      <c r="A451" s="36"/>
      <c r="B451" s="37"/>
      <c r="C451" s="38"/>
      <c r="D451" s="216" t="s">
        <v>144</v>
      </c>
      <c r="E451" s="38"/>
      <c r="F451" s="217" t="s">
        <v>851</v>
      </c>
      <c r="G451" s="38"/>
      <c r="H451" s="38"/>
      <c r="I451" s="213"/>
      <c r="J451" s="38"/>
      <c r="K451" s="38"/>
      <c r="L451" s="42"/>
      <c r="M451" s="214"/>
      <c r="N451" s="215"/>
      <c r="O451" s="83"/>
      <c r="P451" s="83"/>
      <c r="Q451" s="83"/>
      <c r="R451" s="83"/>
      <c r="S451" s="83"/>
      <c r="T451" s="84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T451" s="15" t="s">
        <v>144</v>
      </c>
      <c r="AU451" s="15" t="s">
        <v>139</v>
      </c>
    </row>
    <row r="452" s="2" customFormat="1" ht="16.5" customHeight="1">
      <c r="A452" s="36"/>
      <c r="B452" s="37"/>
      <c r="C452" s="218" t="s">
        <v>852</v>
      </c>
      <c r="D452" s="218" t="s">
        <v>177</v>
      </c>
      <c r="E452" s="219" t="s">
        <v>853</v>
      </c>
      <c r="F452" s="220" t="s">
        <v>854</v>
      </c>
      <c r="G452" s="221" t="s">
        <v>137</v>
      </c>
      <c r="H452" s="222">
        <v>25</v>
      </c>
      <c r="I452" s="223"/>
      <c r="J452" s="224">
        <f>ROUND(I452*H452,2)</f>
        <v>0</v>
      </c>
      <c r="K452" s="225"/>
      <c r="L452" s="226"/>
      <c r="M452" s="227" t="s">
        <v>19</v>
      </c>
      <c r="N452" s="228" t="s">
        <v>50</v>
      </c>
      <c r="O452" s="83"/>
      <c r="P452" s="207">
        <f>O452*H452</f>
        <v>0</v>
      </c>
      <c r="Q452" s="207">
        <v>0.0118</v>
      </c>
      <c r="R452" s="207">
        <f>Q452*H452</f>
        <v>0.29499999999999998</v>
      </c>
      <c r="S452" s="207">
        <v>0</v>
      </c>
      <c r="T452" s="208">
        <f>S452*H452</f>
        <v>0</v>
      </c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R452" s="209" t="s">
        <v>197</v>
      </c>
      <c r="AT452" s="209" t="s">
        <v>177</v>
      </c>
      <c r="AU452" s="209" t="s">
        <v>139</v>
      </c>
      <c r="AY452" s="15" t="s">
        <v>130</v>
      </c>
      <c r="BE452" s="210">
        <f>IF(N452="základní",J452,0)</f>
        <v>0</v>
      </c>
      <c r="BF452" s="210">
        <f>IF(N452="snížená",J452,0)</f>
        <v>0</v>
      </c>
      <c r="BG452" s="210">
        <f>IF(N452="zákl. přenesená",J452,0)</f>
        <v>0</v>
      </c>
      <c r="BH452" s="210">
        <f>IF(N452="sníž. přenesená",J452,0)</f>
        <v>0</v>
      </c>
      <c r="BI452" s="210">
        <f>IF(N452="nulová",J452,0)</f>
        <v>0</v>
      </c>
      <c r="BJ452" s="15" t="s">
        <v>140</v>
      </c>
      <c r="BK452" s="210">
        <f>ROUND(I452*H452,2)</f>
        <v>0</v>
      </c>
      <c r="BL452" s="15" t="s">
        <v>160</v>
      </c>
      <c r="BM452" s="209" t="s">
        <v>855</v>
      </c>
    </row>
    <row r="453" s="2" customFormat="1">
      <c r="A453" s="36"/>
      <c r="B453" s="37"/>
      <c r="C453" s="38"/>
      <c r="D453" s="211" t="s">
        <v>142</v>
      </c>
      <c r="E453" s="38"/>
      <c r="F453" s="212" t="s">
        <v>854</v>
      </c>
      <c r="G453" s="38"/>
      <c r="H453" s="38"/>
      <c r="I453" s="213"/>
      <c r="J453" s="38"/>
      <c r="K453" s="38"/>
      <c r="L453" s="42"/>
      <c r="M453" s="214"/>
      <c r="N453" s="215"/>
      <c r="O453" s="83"/>
      <c r="P453" s="83"/>
      <c r="Q453" s="83"/>
      <c r="R453" s="83"/>
      <c r="S453" s="83"/>
      <c r="T453" s="84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T453" s="15" t="s">
        <v>142</v>
      </c>
      <c r="AU453" s="15" t="s">
        <v>139</v>
      </c>
    </row>
    <row r="454" s="2" customFormat="1" ht="24.15" customHeight="1">
      <c r="A454" s="36"/>
      <c r="B454" s="37"/>
      <c r="C454" s="218" t="s">
        <v>856</v>
      </c>
      <c r="D454" s="218" t="s">
        <v>177</v>
      </c>
      <c r="E454" s="219" t="s">
        <v>857</v>
      </c>
      <c r="F454" s="220" t="s">
        <v>858</v>
      </c>
      <c r="G454" s="221" t="s">
        <v>687</v>
      </c>
      <c r="H454" s="222">
        <v>125</v>
      </c>
      <c r="I454" s="223"/>
      <c r="J454" s="224">
        <f>ROUND(I454*H454,2)</f>
        <v>0</v>
      </c>
      <c r="K454" s="225"/>
      <c r="L454" s="226"/>
      <c r="M454" s="227" t="s">
        <v>19</v>
      </c>
      <c r="N454" s="228" t="s">
        <v>50</v>
      </c>
      <c r="O454" s="83"/>
      <c r="P454" s="207">
        <f>O454*H454</f>
        <v>0</v>
      </c>
      <c r="Q454" s="207">
        <v>0.001</v>
      </c>
      <c r="R454" s="207">
        <f>Q454*H454</f>
        <v>0.125</v>
      </c>
      <c r="S454" s="207">
        <v>0</v>
      </c>
      <c r="T454" s="208">
        <f>S454*H454</f>
        <v>0</v>
      </c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R454" s="209" t="s">
        <v>197</v>
      </c>
      <c r="AT454" s="209" t="s">
        <v>177</v>
      </c>
      <c r="AU454" s="209" t="s">
        <v>139</v>
      </c>
      <c r="AY454" s="15" t="s">
        <v>130</v>
      </c>
      <c r="BE454" s="210">
        <f>IF(N454="základní",J454,0)</f>
        <v>0</v>
      </c>
      <c r="BF454" s="210">
        <f>IF(N454="snížená",J454,0)</f>
        <v>0</v>
      </c>
      <c r="BG454" s="210">
        <f>IF(N454="zákl. přenesená",J454,0)</f>
        <v>0</v>
      </c>
      <c r="BH454" s="210">
        <f>IF(N454="sníž. přenesená",J454,0)</f>
        <v>0</v>
      </c>
      <c r="BI454" s="210">
        <f>IF(N454="nulová",J454,0)</f>
        <v>0</v>
      </c>
      <c r="BJ454" s="15" t="s">
        <v>140</v>
      </c>
      <c r="BK454" s="210">
        <f>ROUND(I454*H454,2)</f>
        <v>0</v>
      </c>
      <c r="BL454" s="15" t="s">
        <v>160</v>
      </c>
      <c r="BM454" s="209" t="s">
        <v>859</v>
      </c>
    </row>
    <row r="455" s="2" customFormat="1">
      <c r="A455" s="36"/>
      <c r="B455" s="37"/>
      <c r="C455" s="38"/>
      <c r="D455" s="211" t="s">
        <v>142</v>
      </c>
      <c r="E455" s="38"/>
      <c r="F455" s="212" t="s">
        <v>860</v>
      </c>
      <c r="G455" s="38"/>
      <c r="H455" s="38"/>
      <c r="I455" s="213"/>
      <c r="J455" s="38"/>
      <c r="K455" s="38"/>
      <c r="L455" s="42"/>
      <c r="M455" s="214"/>
      <c r="N455" s="215"/>
      <c r="O455" s="83"/>
      <c r="P455" s="83"/>
      <c r="Q455" s="83"/>
      <c r="R455" s="83"/>
      <c r="S455" s="83"/>
      <c r="T455" s="84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T455" s="15" t="s">
        <v>142</v>
      </c>
      <c r="AU455" s="15" t="s">
        <v>139</v>
      </c>
    </row>
    <row r="456" s="2" customFormat="1" ht="21.75" customHeight="1">
      <c r="A456" s="36"/>
      <c r="B456" s="37"/>
      <c r="C456" s="218" t="s">
        <v>861</v>
      </c>
      <c r="D456" s="218" t="s">
        <v>177</v>
      </c>
      <c r="E456" s="219" t="s">
        <v>862</v>
      </c>
      <c r="F456" s="220" t="s">
        <v>863</v>
      </c>
      <c r="G456" s="221" t="s">
        <v>687</v>
      </c>
      <c r="H456" s="222">
        <v>3</v>
      </c>
      <c r="I456" s="223"/>
      <c r="J456" s="224">
        <f>ROUND(I456*H456,2)</f>
        <v>0</v>
      </c>
      <c r="K456" s="225"/>
      <c r="L456" s="226"/>
      <c r="M456" s="227" t="s">
        <v>19</v>
      </c>
      <c r="N456" s="228" t="s">
        <v>50</v>
      </c>
      <c r="O456" s="83"/>
      <c r="P456" s="207">
        <f>O456*H456</f>
        <v>0</v>
      </c>
      <c r="Q456" s="207">
        <v>0.001</v>
      </c>
      <c r="R456" s="207">
        <f>Q456*H456</f>
        <v>0.0030000000000000001</v>
      </c>
      <c r="S456" s="207">
        <v>0</v>
      </c>
      <c r="T456" s="208">
        <f>S456*H456</f>
        <v>0</v>
      </c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R456" s="209" t="s">
        <v>197</v>
      </c>
      <c r="AT456" s="209" t="s">
        <v>177</v>
      </c>
      <c r="AU456" s="209" t="s">
        <v>139</v>
      </c>
      <c r="AY456" s="15" t="s">
        <v>130</v>
      </c>
      <c r="BE456" s="210">
        <f>IF(N456="základní",J456,0)</f>
        <v>0</v>
      </c>
      <c r="BF456" s="210">
        <f>IF(N456="snížená",J456,0)</f>
        <v>0</v>
      </c>
      <c r="BG456" s="210">
        <f>IF(N456="zákl. přenesená",J456,0)</f>
        <v>0</v>
      </c>
      <c r="BH456" s="210">
        <f>IF(N456="sníž. přenesená",J456,0)</f>
        <v>0</v>
      </c>
      <c r="BI456" s="210">
        <f>IF(N456="nulová",J456,0)</f>
        <v>0</v>
      </c>
      <c r="BJ456" s="15" t="s">
        <v>140</v>
      </c>
      <c r="BK456" s="210">
        <f>ROUND(I456*H456,2)</f>
        <v>0</v>
      </c>
      <c r="BL456" s="15" t="s">
        <v>160</v>
      </c>
      <c r="BM456" s="209" t="s">
        <v>864</v>
      </c>
    </row>
    <row r="457" s="2" customFormat="1">
      <c r="A457" s="36"/>
      <c r="B457" s="37"/>
      <c r="C457" s="38"/>
      <c r="D457" s="211" t="s">
        <v>142</v>
      </c>
      <c r="E457" s="38"/>
      <c r="F457" s="212" t="s">
        <v>865</v>
      </c>
      <c r="G457" s="38"/>
      <c r="H457" s="38"/>
      <c r="I457" s="213"/>
      <c r="J457" s="38"/>
      <c r="K457" s="38"/>
      <c r="L457" s="42"/>
      <c r="M457" s="214"/>
      <c r="N457" s="215"/>
      <c r="O457" s="83"/>
      <c r="P457" s="83"/>
      <c r="Q457" s="83"/>
      <c r="R457" s="83"/>
      <c r="S457" s="83"/>
      <c r="T457" s="84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T457" s="15" t="s">
        <v>142</v>
      </c>
      <c r="AU457" s="15" t="s">
        <v>139</v>
      </c>
    </row>
    <row r="458" s="12" customFormat="1" ht="22.8" customHeight="1">
      <c r="A458" s="12"/>
      <c r="B458" s="181"/>
      <c r="C458" s="182"/>
      <c r="D458" s="183" t="s">
        <v>75</v>
      </c>
      <c r="E458" s="195" t="s">
        <v>866</v>
      </c>
      <c r="F458" s="195" t="s">
        <v>867</v>
      </c>
      <c r="G458" s="182"/>
      <c r="H458" s="182"/>
      <c r="I458" s="185"/>
      <c r="J458" s="196">
        <f>BK458</f>
        <v>0</v>
      </c>
      <c r="K458" s="182"/>
      <c r="L458" s="187"/>
      <c r="M458" s="188"/>
      <c r="N458" s="189"/>
      <c r="O458" s="189"/>
      <c r="P458" s="190">
        <f>SUM(P459:P492)</f>
        <v>0</v>
      </c>
      <c r="Q458" s="189"/>
      <c r="R458" s="190">
        <f>SUM(R459:R492)</f>
        <v>0.011630000000000001</v>
      </c>
      <c r="S458" s="189"/>
      <c r="T458" s="191">
        <f>SUM(T459:T492)</f>
        <v>0</v>
      </c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R458" s="192" t="s">
        <v>139</v>
      </c>
      <c r="AT458" s="193" t="s">
        <v>75</v>
      </c>
      <c r="AU458" s="193" t="s">
        <v>81</v>
      </c>
      <c r="AY458" s="192" t="s">
        <v>130</v>
      </c>
      <c r="BK458" s="194">
        <f>SUM(BK459:BK492)</f>
        <v>0</v>
      </c>
    </row>
    <row r="459" s="2" customFormat="1" ht="24.15" customHeight="1">
      <c r="A459" s="36"/>
      <c r="B459" s="37"/>
      <c r="C459" s="197" t="s">
        <v>868</v>
      </c>
      <c r="D459" s="197" t="s">
        <v>134</v>
      </c>
      <c r="E459" s="198" t="s">
        <v>869</v>
      </c>
      <c r="F459" s="199" t="s">
        <v>870</v>
      </c>
      <c r="G459" s="200" t="s">
        <v>217</v>
      </c>
      <c r="H459" s="201">
        <v>5</v>
      </c>
      <c r="I459" s="202"/>
      <c r="J459" s="203">
        <f>ROUND(I459*H459,2)</f>
        <v>0</v>
      </c>
      <c r="K459" s="204"/>
      <c r="L459" s="42"/>
      <c r="M459" s="205" t="s">
        <v>19</v>
      </c>
      <c r="N459" s="206" t="s">
        <v>50</v>
      </c>
      <c r="O459" s="83"/>
      <c r="P459" s="207">
        <f>O459*H459</f>
        <v>0</v>
      </c>
      <c r="Q459" s="207">
        <v>0.00013999999999999999</v>
      </c>
      <c r="R459" s="207">
        <f>Q459*H459</f>
        <v>0.00069999999999999988</v>
      </c>
      <c r="S459" s="207">
        <v>0</v>
      </c>
      <c r="T459" s="208">
        <f>S459*H459</f>
        <v>0</v>
      </c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R459" s="209" t="s">
        <v>160</v>
      </c>
      <c r="AT459" s="209" t="s">
        <v>134</v>
      </c>
      <c r="AU459" s="209" t="s">
        <v>139</v>
      </c>
      <c r="AY459" s="15" t="s">
        <v>130</v>
      </c>
      <c r="BE459" s="210">
        <f>IF(N459="základní",J459,0)</f>
        <v>0</v>
      </c>
      <c r="BF459" s="210">
        <f>IF(N459="snížená",J459,0)</f>
        <v>0</v>
      </c>
      <c r="BG459" s="210">
        <f>IF(N459="zákl. přenesená",J459,0)</f>
        <v>0</v>
      </c>
      <c r="BH459" s="210">
        <f>IF(N459="sníž. přenesená",J459,0)</f>
        <v>0</v>
      </c>
      <c r="BI459" s="210">
        <f>IF(N459="nulová",J459,0)</f>
        <v>0</v>
      </c>
      <c r="BJ459" s="15" t="s">
        <v>140</v>
      </c>
      <c r="BK459" s="210">
        <f>ROUND(I459*H459,2)</f>
        <v>0</v>
      </c>
      <c r="BL459" s="15" t="s">
        <v>160</v>
      </c>
      <c r="BM459" s="209" t="s">
        <v>871</v>
      </c>
    </row>
    <row r="460" s="2" customFormat="1">
      <c r="A460" s="36"/>
      <c r="B460" s="37"/>
      <c r="C460" s="38"/>
      <c r="D460" s="211" t="s">
        <v>142</v>
      </c>
      <c r="E460" s="38"/>
      <c r="F460" s="212" t="s">
        <v>872</v>
      </c>
      <c r="G460" s="38"/>
      <c r="H460" s="38"/>
      <c r="I460" s="213"/>
      <c r="J460" s="38"/>
      <c r="K460" s="38"/>
      <c r="L460" s="42"/>
      <c r="M460" s="214"/>
      <c r="N460" s="215"/>
      <c r="O460" s="83"/>
      <c r="P460" s="83"/>
      <c r="Q460" s="83"/>
      <c r="R460" s="83"/>
      <c r="S460" s="83"/>
      <c r="T460" s="84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T460" s="15" t="s">
        <v>142</v>
      </c>
      <c r="AU460" s="15" t="s">
        <v>139</v>
      </c>
    </row>
    <row r="461" s="2" customFormat="1">
      <c r="A461" s="36"/>
      <c r="B461" s="37"/>
      <c r="C461" s="38"/>
      <c r="D461" s="216" t="s">
        <v>144</v>
      </c>
      <c r="E461" s="38"/>
      <c r="F461" s="217" t="s">
        <v>873</v>
      </c>
      <c r="G461" s="38"/>
      <c r="H461" s="38"/>
      <c r="I461" s="213"/>
      <c r="J461" s="38"/>
      <c r="K461" s="38"/>
      <c r="L461" s="42"/>
      <c r="M461" s="214"/>
      <c r="N461" s="215"/>
      <c r="O461" s="83"/>
      <c r="P461" s="83"/>
      <c r="Q461" s="83"/>
      <c r="R461" s="83"/>
      <c r="S461" s="83"/>
      <c r="T461" s="84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T461" s="15" t="s">
        <v>144</v>
      </c>
      <c r="AU461" s="15" t="s">
        <v>139</v>
      </c>
    </row>
    <row r="462" s="2" customFormat="1" ht="24.15" customHeight="1">
      <c r="A462" s="36"/>
      <c r="B462" s="37"/>
      <c r="C462" s="197" t="s">
        <v>874</v>
      </c>
      <c r="D462" s="197" t="s">
        <v>134</v>
      </c>
      <c r="E462" s="198" t="s">
        <v>875</v>
      </c>
      <c r="F462" s="199" t="s">
        <v>876</v>
      </c>
      <c r="G462" s="200" t="s">
        <v>217</v>
      </c>
      <c r="H462" s="201">
        <v>5</v>
      </c>
      <c r="I462" s="202"/>
      <c r="J462" s="203">
        <f>ROUND(I462*H462,2)</f>
        <v>0</v>
      </c>
      <c r="K462" s="204"/>
      <c r="L462" s="42"/>
      <c r="M462" s="205" t="s">
        <v>19</v>
      </c>
      <c r="N462" s="206" t="s">
        <v>50</v>
      </c>
      <c r="O462" s="83"/>
      <c r="P462" s="207">
        <f>O462*H462</f>
        <v>0</v>
      </c>
      <c r="Q462" s="207">
        <v>0.00017000000000000001</v>
      </c>
      <c r="R462" s="207">
        <f>Q462*H462</f>
        <v>0.00085000000000000006</v>
      </c>
      <c r="S462" s="207">
        <v>0</v>
      </c>
      <c r="T462" s="208">
        <f>S462*H462</f>
        <v>0</v>
      </c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R462" s="209" t="s">
        <v>160</v>
      </c>
      <c r="AT462" s="209" t="s">
        <v>134</v>
      </c>
      <c r="AU462" s="209" t="s">
        <v>139</v>
      </c>
      <c r="AY462" s="15" t="s">
        <v>130</v>
      </c>
      <c r="BE462" s="210">
        <f>IF(N462="základní",J462,0)</f>
        <v>0</v>
      </c>
      <c r="BF462" s="210">
        <f>IF(N462="snížená",J462,0)</f>
        <v>0</v>
      </c>
      <c r="BG462" s="210">
        <f>IF(N462="zákl. přenesená",J462,0)</f>
        <v>0</v>
      </c>
      <c r="BH462" s="210">
        <f>IF(N462="sníž. přenesená",J462,0)</f>
        <v>0</v>
      </c>
      <c r="BI462" s="210">
        <f>IF(N462="nulová",J462,0)</f>
        <v>0</v>
      </c>
      <c r="BJ462" s="15" t="s">
        <v>140</v>
      </c>
      <c r="BK462" s="210">
        <f>ROUND(I462*H462,2)</f>
        <v>0</v>
      </c>
      <c r="BL462" s="15" t="s">
        <v>160</v>
      </c>
      <c r="BM462" s="209" t="s">
        <v>877</v>
      </c>
    </row>
    <row r="463" s="2" customFormat="1">
      <c r="A463" s="36"/>
      <c r="B463" s="37"/>
      <c r="C463" s="38"/>
      <c r="D463" s="211" t="s">
        <v>142</v>
      </c>
      <c r="E463" s="38"/>
      <c r="F463" s="212" t="s">
        <v>878</v>
      </c>
      <c r="G463" s="38"/>
      <c r="H463" s="38"/>
      <c r="I463" s="213"/>
      <c r="J463" s="38"/>
      <c r="K463" s="38"/>
      <c r="L463" s="42"/>
      <c r="M463" s="214"/>
      <c r="N463" s="215"/>
      <c r="O463" s="83"/>
      <c r="P463" s="83"/>
      <c r="Q463" s="83"/>
      <c r="R463" s="83"/>
      <c r="S463" s="83"/>
      <c r="T463" s="84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T463" s="15" t="s">
        <v>142</v>
      </c>
      <c r="AU463" s="15" t="s">
        <v>139</v>
      </c>
    </row>
    <row r="464" s="2" customFormat="1">
      <c r="A464" s="36"/>
      <c r="B464" s="37"/>
      <c r="C464" s="38"/>
      <c r="D464" s="216" t="s">
        <v>144</v>
      </c>
      <c r="E464" s="38"/>
      <c r="F464" s="217" t="s">
        <v>879</v>
      </c>
      <c r="G464" s="38"/>
      <c r="H464" s="38"/>
      <c r="I464" s="213"/>
      <c r="J464" s="38"/>
      <c r="K464" s="38"/>
      <c r="L464" s="42"/>
      <c r="M464" s="214"/>
      <c r="N464" s="215"/>
      <c r="O464" s="83"/>
      <c r="P464" s="83"/>
      <c r="Q464" s="83"/>
      <c r="R464" s="83"/>
      <c r="S464" s="83"/>
      <c r="T464" s="84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T464" s="15" t="s">
        <v>144</v>
      </c>
      <c r="AU464" s="15" t="s">
        <v>139</v>
      </c>
    </row>
    <row r="465" s="2" customFormat="1" ht="21.75" customHeight="1">
      <c r="A465" s="36"/>
      <c r="B465" s="37"/>
      <c r="C465" s="197" t="s">
        <v>880</v>
      </c>
      <c r="D465" s="197" t="s">
        <v>134</v>
      </c>
      <c r="E465" s="198" t="s">
        <v>881</v>
      </c>
      <c r="F465" s="199" t="s">
        <v>882</v>
      </c>
      <c r="G465" s="200" t="s">
        <v>217</v>
      </c>
      <c r="H465" s="201">
        <v>3</v>
      </c>
      <c r="I465" s="202"/>
      <c r="J465" s="203">
        <f>ROUND(I465*H465,2)</f>
        <v>0</v>
      </c>
      <c r="K465" s="204"/>
      <c r="L465" s="42"/>
      <c r="M465" s="205" t="s">
        <v>19</v>
      </c>
      <c r="N465" s="206" t="s">
        <v>50</v>
      </c>
      <c r="O465" s="83"/>
      <c r="P465" s="207">
        <f>O465*H465</f>
        <v>0</v>
      </c>
      <c r="Q465" s="207">
        <v>0.00011</v>
      </c>
      <c r="R465" s="207">
        <f>Q465*H465</f>
        <v>0.00033</v>
      </c>
      <c r="S465" s="207">
        <v>0</v>
      </c>
      <c r="T465" s="208">
        <f>S465*H465</f>
        <v>0</v>
      </c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R465" s="209" t="s">
        <v>160</v>
      </c>
      <c r="AT465" s="209" t="s">
        <v>134</v>
      </c>
      <c r="AU465" s="209" t="s">
        <v>139</v>
      </c>
      <c r="AY465" s="15" t="s">
        <v>130</v>
      </c>
      <c r="BE465" s="210">
        <f>IF(N465="základní",J465,0)</f>
        <v>0</v>
      </c>
      <c r="BF465" s="210">
        <f>IF(N465="snížená",J465,0)</f>
        <v>0</v>
      </c>
      <c r="BG465" s="210">
        <f>IF(N465="zákl. přenesená",J465,0)</f>
        <v>0</v>
      </c>
      <c r="BH465" s="210">
        <f>IF(N465="sníž. přenesená",J465,0)</f>
        <v>0</v>
      </c>
      <c r="BI465" s="210">
        <f>IF(N465="nulová",J465,0)</f>
        <v>0</v>
      </c>
      <c r="BJ465" s="15" t="s">
        <v>140</v>
      </c>
      <c r="BK465" s="210">
        <f>ROUND(I465*H465,2)</f>
        <v>0</v>
      </c>
      <c r="BL465" s="15" t="s">
        <v>160</v>
      </c>
      <c r="BM465" s="209" t="s">
        <v>883</v>
      </c>
    </row>
    <row r="466" s="2" customFormat="1">
      <c r="A466" s="36"/>
      <c r="B466" s="37"/>
      <c r="C466" s="38"/>
      <c r="D466" s="211" t="s">
        <v>142</v>
      </c>
      <c r="E466" s="38"/>
      <c r="F466" s="212" t="s">
        <v>884</v>
      </c>
      <c r="G466" s="38"/>
      <c r="H466" s="38"/>
      <c r="I466" s="213"/>
      <c r="J466" s="38"/>
      <c r="K466" s="38"/>
      <c r="L466" s="42"/>
      <c r="M466" s="214"/>
      <c r="N466" s="215"/>
      <c r="O466" s="83"/>
      <c r="P466" s="83"/>
      <c r="Q466" s="83"/>
      <c r="R466" s="83"/>
      <c r="S466" s="83"/>
      <c r="T466" s="84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T466" s="15" t="s">
        <v>142</v>
      </c>
      <c r="AU466" s="15" t="s">
        <v>139</v>
      </c>
    </row>
    <row r="467" s="2" customFormat="1">
      <c r="A467" s="36"/>
      <c r="B467" s="37"/>
      <c r="C467" s="38"/>
      <c r="D467" s="216" t="s">
        <v>144</v>
      </c>
      <c r="E467" s="38"/>
      <c r="F467" s="217" t="s">
        <v>885</v>
      </c>
      <c r="G467" s="38"/>
      <c r="H467" s="38"/>
      <c r="I467" s="213"/>
      <c r="J467" s="38"/>
      <c r="K467" s="38"/>
      <c r="L467" s="42"/>
      <c r="M467" s="214"/>
      <c r="N467" s="215"/>
      <c r="O467" s="83"/>
      <c r="P467" s="83"/>
      <c r="Q467" s="83"/>
      <c r="R467" s="83"/>
      <c r="S467" s="83"/>
      <c r="T467" s="84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T467" s="15" t="s">
        <v>144</v>
      </c>
      <c r="AU467" s="15" t="s">
        <v>139</v>
      </c>
    </row>
    <row r="468" s="2" customFormat="1" ht="24.15" customHeight="1">
      <c r="A468" s="36"/>
      <c r="B468" s="37"/>
      <c r="C468" s="197" t="s">
        <v>886</v>
      </c>
      <c r="D468" s="197" t="s">
        <v>134</v>
      </c>
      <c r="E468" s="198" t="s">
        <v>887</v>
      </c>
      <c r="F468" s="199" t="s">
        <v>888</v>
      </c>
      <c r="G468" s="200" t="s">
        <v>217</v>
      </c>
      <c r="H468" s="201">
        <v>3</v>
      </c>
      <c r="I468" s="202"/>
      <c r="J468" s="203">
        <f>ROUND(I468*H468,2)</f>
        <v>0</v>
      </c>
      <c r="K468" s="204"/>
      <c r="L468" s="42"/>
      <c r="M468" s="205" t="s">
        <v>19</v>
      </c>
      <c r="N468" s="206" t="s">
        <v>50</v>
      </c>
      <c r="O468" s="83"/>
      <c r="P468" s="207">
        <f>O468*H468</f>
        <v>0</v>
      </c>
      <c r="Q468" s="207">
        <v>0.00027</v>
      </c>
      <c r="R468" s="207">
        <f>Q468*H468</f>
        <v>0.00080999999999999996</v>
      </c>
      <c r="S468" s="207">
        <v>0</v>
      </c>
      <c r="T468" s="208">
        <f>S468*H468</f>
        <v>0</v>
      </c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R468" s="209" t="s">
        <v>160</v>
      </c>
      <c r="AT468" s="209" t="s">
        <v>134</v>
      </c>
      <c r="AU468" s="209" t="s">
        <v>139</v>
      </c>
      <c r="AY468" s="15" t="s">
        <v>130</v>
      </c>
      <c r="BE468" s="210">
        <f>IF(N468="základní",J468,0)</f>
        <v>0</v>
      </c>
      <c r="BF468" s="210">
        <f>IF(N468="snížená",J468,0)</f>
        <v>0</v>
      </c>
      <c r="BG468" s="210">
        <f>IF(N468="zákl. přenesená",J468,0)</f>
        <v>0</v>
      </c>
      <c r="BH468" s="210">
        <f>IF(N468="sníž. přenesená",J468,0)</f>
        <v>0</v>
      </c>
      <c r="BI468" s="210">
        <f>IF(N468="nulová",J468,0)</f>
        <v>0</v>
      </c>
      <c r="BJ468" s="15" t="s">
        <v>140</v>
      </c>
      <c r="BK468" s="210">
        <f>ROUND(I468*H468,2)</f>
        <v>0</v>
      </c>
      <c r="BL468" s="15" t="s">
        <v>160</v>
      </c>
      <c r="BM468" s="209" t="s">
        <v>889</v>
      </c>
    </row>
    <row r="469" s="2" customFormat="1">
      <c r="A469" s="36"/>
      <c r="B469" s="37"/>
      <c r="C469" s="38"/>
      <c r="D469" s="211" t="s">
        <v>142</v>
      </c>
      <c r="E469" s="38"/>
      <c r="F469" s="212" t="s">
        <v>890</v>
      </c>
      <c r="G469" s="38"/>
      <c r="H469" s="38"/>
      <c r="I469" s="213"/>
      <c r="J469" s="38"/>
      <c r="K469" s="38"/>
      <c r="L469" s="42"/>
      <c r="M469" s="214"/>
      <c r="N469" s="215"/>
      <c r="O469" s="83"/>
      <c r="P469" s="83"/>
      <c r="Q469" s="83"/>
      <c r="R469" s="83"/>
      <c r="S469" s="83"/>
      <c r="T469" s="84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T469" s="15" t="s">
        <v>142</v>
      </c>
      <c r="AU469" s="15" t="s">
        <v>139</v>
      </c>
    </row>
    <row r="470" s="2" customFormat="1">
      <c r="A470" s="36"/>
      <c r="B470" s="37"/>
      <c r="C470" s="38"/>
      <c r="D470" s="216" t="s">
        <v>144</v>
      </c>
      <c r="E470" s="38"/>
      <c r="F470" s="217" t="s">
        <v>891</v>
      </c>
      <c r="G470" s="38"/>
      <c r="H470" s="38"/>
      <c r="I470" s="213"/>
      <c r="J470" s="38"/>
      <c r="K470" s="38"/>
      <c r="L470" s="42"/>
      <c r="M470" s="214"/>
      <c r="N470" s="215"/>
      <c r="O470" s="83"/>
      <c r="P470" s="83"/>
      <c r="Q470" s="83"/>
      <c r="R470" s="83"/>
      <c r="S470" s="83"/>
      <c r="T470" s="84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T470" s="15" t="s">
        <v>144</v>
      </c>
      <c r="AU470" s="15" t="s">
        <v>139</v>
      </c>
    </row>
    <row r="471" s="2" customFormat="1" ht="21.75" customHeight="1">
      <c r="A471" s="36"/>
      <c r="B471" s="37"/>
      <c r="C471" s="197" t="s">
        <v>892</v>
      </c>
      <c r="D471" s="197" t="s">
        <v>134</v>
      </c>
      <c r="E471" s="198" t="s">
        <v>893</v>
      </c>
      <c r="F471" s="199" t="s">
        <v>894</v>
      </c>
      <c r="G471" s="200" t="s">
        <v>217</v>
      </c>
      <c r="H471" s="201">
        <v>3</v>
      </c>
      <c r="I471" s="202"/>
      <c r="J471" s="203">
        <f>ROUND(I471*H471,2)</f>
        <v>0</v>
      </c>
      <c r="K471" s="204"/>
      <c r="L471" s="42"/>
      <c r="M471" s="205" t="s">
        <v>19</v>
      </c>
      <c r="N471" s="206" t="s">
        <v>50</v>
      </c>
      <c r="O471" s="83"/>
      <c r="P471" s="207">
        <f>O471*H471</f>
        <v>0</v>
      </c>
      <c r="Q471" s="207">
        <v>0.00017000000000000001</v>
      </c>
      <c r="R471" s="207">
        <f>Q471*H471</f>
        <v>0.00051000000000000004</v>
      </c>
      <c r="S471" s="207">
        <v>0</v>
      </c>
      <c r="T471" s="208">
        <f>S471*H471</f>
        <v>0</v>
      </c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R471" s="209" t="s">
        <v>160</v>
      </c>
      <c r="AT471" s="209" t="s">
        <v>134</v>
      </c>
      <c r="AU471" s="209" t="s">
        <v>139</v>
      </c>
      <c r="AY471" s="15" t="s">
        <v>130</v>
      </c>
      <c r="BE471" s="210">
        <f>IF(N471="základní",J471,0)</f>
        <v>0</v>
      </c>
      <c r="BF471" s="210">
        <f>IF(N471="snížená",J471,0)</f>
        <v>0</v>
      </c>
      <c r="BG471" s="210">
        <f>IF(N471="zákl. přenesená",J471,0)</f>
        <v>0</v>
      </c>
      <c r="BH471" s="210">
        <f>IF(N471="sníž. přenesená",J471,0)</f>
        <v>0</v>
      </c>
      <c r="BI471" s="210">
        <f>IF(N471="nulová",J471,0)</f>
        <v>0</v>
      </c>
      <c r="BJ471" s="15" t="s">
        <v>140</v>
      </c>
      <c r="BK471" s="210">
        <f>ROUND(I471*H471,2)</f>
        <v>0</v>
      </c>
      <c r="BL471" s="15" t="s">
        <v>160</v>
      </c>
      <c r="BM471" s="209" t="s">
        <v>895</v>
      </c>
    </row>
    <row r="472" s="2" customFormat="1">
      <c r="A472" s="36"/>
      <c r="B472" s="37"/>
      <c r="C472" s="38"/>
      <c r="D472" s="211" t="s">
        <v>142</v>
      </c>
      <c r="E472" s="38"/>
      <c r="F472" s="212" t="s">
        <v>896</v>
      </c>
      <c r="G472" s="38"/>
      <c r="H472" s="38"/>
      <c r="I472" s="213"/>
      <c r="J472" s="38"/>
      <c r="K472" s="38"/>
      <c r="L472" s="42"/>
      <c r="M472" s="214"/>
      <c r="N472" s="215"/>
      <c r="O472" s="83"/>
      <c r="P472" s="83"/>
      <c r="Q472" s="83"/>
      <c r="R472" s="83"/>
      <c r="S472" s="83"/>
      <c r="T472" s="84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T472" s="15" t="s">
        <v>142</v>
      </c>
      <c r="AU472" s="15" t="s">
        <v>139</v>
      </c>
    </row>
    <row r="473" s="2" customFormat="1">
      <c r="A473" s="36"/>
      <c r="B473" s="37"/>
      <c r="C473" s="38"/>
      <c r="D473" s="216" t="s">
        <v>144</v>
      </c>
      <c r="E473" s="38"/>
      <c r="F473" s="217" t="s">
        <v>897</v>
      </c>
      <c r="G473" s="38"/>
      <c r="H473" s="38"/>
      <c r="I473" s="213"/>
      <c r="J473" s="38"/>
      <c r="K473" s="38"/>
      <c r="L473" s="42"/>
      <c r="M473" s="214"/>
      <c r="N473" s="215"/>
      <c r="O473" s="83"/>
      <c r="P473" s="83"/>
      <c r="Q473" s="83"/>
      <c r="R473" s="83"/>
      <c r="S473" s="83"/>
      <c r="T473" s="84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T473" s="15" t="s">
        <v>144</v>
      </c>
      <c r="AU473" s="15" t="s">
        <v>139</v>
      </c>
    </row>
    <row r="474" s="2" customFormat="1" ht="21.75" customHeight="1">
      <c r="A474" s="36"/>
      <c r="B474" s="37"/>
      <c r="C474" s="197" t="s">
        <v>898</v>
      </c>
      <c r="D474" s="197" t="s">
        <v>134</v>
      </c>
      <c r="E474" s="198" t="s">
        <v>899</v>
      </c>
      <c r="F474" s="199" t="s">
        <v>900</v>
      </c>
      <c r="G474" s="200" t="s">
        <v>217</v>
      </c>
      <c r="H474" s="201">
        <v>3</v>
      </c>
      <c r="I474" s="202"/>
      <c r="J474" s="203">
        <f>ROUND(I474*H474,2)</f>
        <v>0</v>
      </c>
      <c r="K474" s="204"/>
      <c r="L474" s="42"/>
      <c r="M474" s="205" t="s">
        <v>19</v>
      </c>
      <c r="N474" s="206" t="s">
        <v>50</v>
      </c>
      <c r="O474" s="83"/>
      <c r="P474" s="207">
        <f>O474*H474</f>
        <v>0</v>
      </c>
      <c r="Q474" s="207">
        <v>0.00022000000000000001</v>
      </c>
      <c r="R474" s="207">
        <f>Q474*H474</f>
        <v>0.00066</v>
      </c>
      <c r="S474" s="207">
        <v>0</v>
      </c>
      <c r="T474" s="208">
        <f>S474*H474</f>
        <v>0</v>
      </c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R474" s="209" t="s">
        <v>160</v>
      </c>
      <c r="AT474" s="209" t="s">
        <v>134</v>
      </c>
      <c r="AU474" s="209" t="s">
        <v>139</v>
      </c>
      <c r="AY474" s="15" t="s">
        <v>130</v>
      </c>
      <c r="BE474" s="210">
        <f>IF(N474="základní",J474,0)</f>
        <v>0</v>
      </c>
      <c r="BF474" s="210">
        <f>IF(N474="snížená",J474,0)</f>
        <v>0</v>
      </c>
      <c r="BG474" s="210">
        <f>IF(N474="zákl. přenesená",J474,0)</f>
        <v>0</v>
      </c>
      <c r="BH474" s="210">
        <f>IF(N474="sníž. přenesená",J474,0)</f>
        <v>0</v>
      </c>
      <c r="BI474" s="210">
        <f>IF(N474="nulová",J474,0)</f>
        <v>0</v>
      </c>
      <c r="BJ474" s="15" t="s">
        <v>140</v>
      </c>
      <c r="BK474" s="210">
        <f>ROUND(I474*H474,2)</f>
        <v>0</v>
      </c>
      <c r="BL474" s="15" t="s">
        <v>160</v>
      </c>
      <c r="BM474" s="209" t="s">
        <v>901</v>
      </c>
    </row>
    <row r="475" s="2" customFormat="1">
      <c r="A475" s="36"/>
      <c r="B475" s="37"/>
      <c r="C475" s="38"/>
      <c r="D475" s="211" t="s">
        <v>142</v>
      </c>
      <c r="E475" s="38"/>
      <c r="F475" s="212" t="s">
        <v>902</v>
      </c>
      <c r="G475" s="38"/>
      <c r="H475" s="38"/>
      <c r="I475" s="213"/>
      <c r="J475" s="38"/>
      <c r="K475" s="38"/>
      <c r="L475" s="42"/>
      <c r="M475" s="214"/>
      <c r="N475" s="215"/>
      <c r="O475" s="83"/>
      <c r="P475" s="83"/>
      <c r="Q475" s="83"/>
      <c r="R475" s="83"/>
      <c r="S475" s="83"/>
      <c r="T475" s="84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T475" s="15" t="s">
        <v>142</v>
      </c>
      <c r="AU475" s="15" t="s">
        <v>139</v>
      </c>
    </row>
    <row r="476" s="2" customFormat="1">
      <c r="A476" s="36"/>
      <c r="B476" s="37"/>
      <c r="C476" s="38"/>
      <c r="D476" s="216" t="s">
        <v>144</v>
      </c>
      <c r="E476" s="38"/>
      <c r="F476" s="217" t="s">
        <v>903</v>
      </c>
      <c r="G476" s="38"/>
      <c r="H476" s="38"/>
      <c r="I476" s="213"/>
      <c r="J476" s="38"/>
      <c r="K476" s="38"/>
      <c r="L476" s="42"/>
      <c r="M476" s="214"/>
      <c r="N476" s="215"/>
      <c r="O476" s="83"/>
      <c r="P476" s="83"/>
      <c r="Q476" s="83"/>
      <c r="R476" s="83"/>
      <c r="S476" s="83"/>
      <c r="T476" s="84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T476" s="15" t="s">
        <v>144</v>
      </c>
      <c r="AU476" s="15" t="s">
        <v>139</v>
      </c>
    </row>
    <row r="477" s="2" customFormat="1" ht="16.5" customHeight="1">
      <c r="A477" s="36"/>
      <c r="B477" s="37"/>
      <c r="C477" s="197" t="s">
        <v>904</v>
      </c>
      <c r="D477" s="197" t="s">
        <v>134</v>
      </c>
      <c r="E477" s="198" t="s">
        <v>905</v>
      </c>
      <c r="F477" s="199" t="s">
        <v>906</v>
      </c>
      <c r="G477" s="200" t="s">
        <v>466</v>
      </c>
      <c r="H477" s="201">
        <v>1</v>
      </c>
      <c r="I477" s="202"/>
      <c r="J477" s="203">
        <f>ROUND(I477*H477,2)</f>
        <v>0</v>
      </c>
      <c r="K477" s="204"/>
      <c r="L477" s="42"/>
      <c r="M477" s="205" t="s">
        <v>19</v>
      </c>
      <c r="N477" s="206" t="s">
        <v>50</v>
      </c>
      <c r="O477" s="83"/>
      <c r="P477" s="207">
        <f>O477*H477</f>
        <v>0</v>
      </c>
      <c r="Q477" s="207">
        <v>0</v>
      </c>
      <c r="R477" s="207">
        <f>Q477*H477</f>
        <v>0</v>
      </c>
      <c r="S477" s="207">
        <v>0</v>
      </c>
      <c r="T477" s="208">
        <f>S477*H477</f>
        <v>0</v>
      </c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R477" s="209" t="s">
        <v>160</v>
      </c>
      <c r="AT477" s="209" t="s">
        <v>134</v>
      </c>
      <c r="AU477" s="209" t="s">
        <v>139</v>
      </c>
      <c r="AY477" s="15" t="s">
        <v>130</v>
      </c>
      <c r="BE477" s="210">
        <f>IF(N477="základní",J477,0)</f>
        <v>0</v>
      </c>
      <c r="BF477" s="210">
        <f>IF(N477="snížená",J477,0)</f>
        <v>0</v>
      </c>
      <c r="BG477" s="210">
        <f>IF(N477="zákl. přenesená",J477,0)</f>
        <v>0</v>
      </c>
      <c r="BH477" s="210">
        <f>IF(N477="sníž. přenesená",J477,0)</f>
        <v>0</v>
      </c>
      <c r="BI477" s="210">
        <f>IF(N477="nulová",J477,0)</f>
        <v>0</v>
      </c>
      <c r="BJ477" s="15" t="s">
        <v>140</v>
      </c>
      <c r="BK477" s="210">
        <f>ROUND(I477*H477,2)</f>
        <v>0</v>
      </c>
      <c r="BL477" s="15" t="s">
        <v>160</v>
      </c>
      <c r="BM477" s="209" t="s">
        <v>907</v>
      </c>
    </row>
    <row r="478" s="2" customFormat="1">
      <c r="A478" s="36"/>
      <c r="B478" s="37"/>
      <c r="C478" s="38"/>
      <c r="D478" s="211" t="s">
        <v>142</v>
      </c>
      <c r="E478" s="38"/>
      <c r="F478" s="212" t="s">
        <v>908</v>
      </c>
      <c r="G478" s="38"/>
      <c r="H478" s="38"/>
      <c r="I478" s="213"/>
      <c r="J478" s="38"/>
      <c r="K478" s="38"/>
      <c r="L478" s="42"/>
      <c r="M478" s="214"/>
      <c r="N478" s="215"/>
      <c r="O478" s="83"/>
      <c r="P478" s="83"/>
      <c r="Q478" s="83"/>
      <c r="R478" s="83"/>
      <c r="S478" s="83"/>
      <c r="T478" s="84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T478" s="15" t="s">
        <v>142</v>
      </c>
      <c r="AU478" s="15" t="s">
        <v>139</v>
      </c>
    </row>
    <row r="479" s="2" customFormat="1">
      <c r="A479" s="36"/>
      <c r="B479" s="37"/>
      <c r="C479" s="38"/>
      <c r="D479" s="216" t="s">
        <v>144</v>
      </c>
      <c r="E479" s="38"/>
      <c r="F479" s="217" t="s">
        <v>909</v>
      </c>
      <c r="G479" s="38"/>
      <c r="H479" s="38"/>
      <c r="I479" s="213"/>
      <c r="J479" s="38"/>
      <c r="K479" s="38"/>
      <c r="L479" s="42"/>
      <c r="M479" s="214"/>
      <c r="N479" s="215"/>
      <c r="O479" s="83"/>
      <c r="P479" s="83"/>
      <c r="Q479" s="83"/>
      <c r="R479" s="83"/>
      <c r="S479" s="83"/>
      <c r="T479" s="84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T479" s="15" t="s">
        <v>144</v>
      </c>
      <c r="AU479" s="15" t="s">
        <v>139</v>
      </c>
    </row>
    <row r="480" s="2" customFormat="1" ht="24.15" customHeight="1">
      <c r="A480" s="36"/>
      <c r="B480" s="37"/>
      <c r="C480" s="197" t="s">
        <v>910</v>
      </c>
      <c r="D480" s="197" t="s">
        <v>134</v>
      </c>
      <c r="E480" s="198" t="s">
        <v>911</v>
      </c>
      <c r="F480" s="199" t="s">
        <v>912</v>
      </c>
      <c r="G480" s="200" t="s">
        <v>466</v>
      </c>
      <c r="H480" s="201">
        <v>1</v>
      </c>
      <c r="I480" s="202"/>
      <c r="J480" s="203">
        <f>ROUND(I480*H480,2)</f>
        <v>0</v>
      </c>
      <c r="K480" s="204"/>
      <c r="L480" s="42"/>
      <c r="M480" s="205" t="s">
        <v>19</v>
      </c>
      <c r="N480" s="206" t="s">
        <v>50</v>
      </c>
      <c r="O480" s="83"/>
      <c r="P480" s="207">
        <f>O480*H480</f>
        <v>0</v>
      </c>
      <c r="Q480" s="207">
        <v>0.00021000000000000001</v>
      </c>
      <c r="R480" s="207">
        <f>Q480*H480</f>
        <v>0.00021000000000000001</v>
      </c>
      <c r="S480" s="207">
        <v>0</v>
      </c>
      <c r="T480" s="208">
        <f>S480*H480</f>
        <v>0</v>
      </c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R480" s="209" t="s">
        <v>160</v>
      </c>
      <c r="AT480" s="209" t="s">
        <v>134</v>
      </c>
      <c r="AU480" s="209" t="s">
        <v>139</v>
      </c>
      <c r="AY480" s="15" t="s">
        <v>130</v>
      </c>
      <c r="BE480" s="210">
        <f>IF(N480="základní",J480,0)</f>
        <v>0</v>
      </c>
      <c r="BF480" s="210">
        <f>IF(N480="snížená",J480,0)</f>
        <v>0</v>
      </c>
      <c r="BG480" s="210">
        <f>IF(N480="zákl. přenesená",J480,0)</f>
        <v>0</v>
      </c>
      <c r="BH480" s="210">
        <f>IF(N480="sníž. přenesená",J480,0)</f>
        <v>0</v>
      </c>
      <c r="BI480" s="210">
        <f>IF(N480="nulová",J480,0)</f>
        <v>0</v>
      </c>
      <c r="BJ480" s="15" t="s">
        <v>140</v>
      </c>
      <c r="BK480" s="210">
        <f>ROUND(I480*H480,2)</f>
        <v>0</v>
      </c>
      <c r="BL480" s="15" t="s">
        <v>160</v>
      </c>
      <c r="BM480" s="209" t="s">
        <v>913</v>
      </c>
    </row>
    <row r="481" s="2" customFormat="1">
      <c r="A481" s="36"/>
      <c r="B481" s="37"/>
      <c r="C481" s="38"/>
      <c r="D481" s="211" t="s">
        <v>142</v>
      </c>
      <c r="E481" s="38"/>
      <c r="F481" s="212" t="s">
        <v>914</v>
      </c>
      <c r="G481" s="38"/>
      <c r="H481" s="38"/>
      <c r="I481" s="213"/>
      <c r="J481" s="38"/>
      <c r="K481" s="38"/>
      <c r="L481" s="42"/>
      <c r="M481" s="214"/>
      <c r="N481" s="215"/>
      <c r="O481" s="83"/>
      <c r="P481" s="83"/>
      <c r="Q481" s="83"/>
      <c r="R481" s="83"/>
      <c r="S481" s="83"/>
      <c r="T481" s="84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T481" s="15" t="s">
        <v>142</v>
      </c>
      <c r="AU481" s="15" t="s">
        <v>139</v>
      </c>
    </row>
    <row r="482" s="2" customFormat="1">
      <c r="A482" s="36"/>
      <c r="B482" s="37"/>
      <c r="C482" s="38"/>
      <c r="D482" s="216" t="s">
        <v>144</v>
      </c>
      <c r="E482" s="38"/>
      <c r="F482" s="217" t="s">
        <v>915</v>
      </c>
      <c r="G482" s="38"/>
      <c r="H482" s="38"/>
      <c r="I482" s="213"/>
      <c r="J482" s="38"/>
      <c r="K482" s="38"/>
      <c r="L482" s="42"/>
      <c r="M482" s="214"/>
      <c r="N482" s="215"/>
      <c r="O482" s="83"/>
      <c r="P482" s="83"/>
      <c r="Q482" s="83"/>
      <c r="R482" s="83"/>
      <c r="S482" s="83"/>
      <c r="T482" s="84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T482" s="15" t="s">
        <v>144</v>
      </c>
      <c r="AU482" s="15" t="s">
        <v>139</v>
      </c>
    </row>
    <row r="483" s="2" customFormat="1" ht="24.15" customHeight="1">
      <c r="A483" s="36"/>
      <c r="B483" s="37"/>
      <c r="C483" s="197" t="s">
        <v>916</v>
      </c>
      <c r="D483" s="197" t="s">
        <v>134</v>
      </c>
      <c r="E483" s="198" t="s">
        <v>917</v>
      </c>
      <c r="F483" s="199" t="s">
        <v>918</v>
      </c>
      <c r="G483" s="200" t="s">
        <v>466</v>
      </c>
      <c r="H483" s="201">
        <v>1</v>
      </c>
      <c r="I483" s="202"/>
      <c r="J483" s="203">
        <f>ROUND(I483*H483,2)</f>
        <v>0</v>
      </c>
      <c r="K483" s="204"/>
      <c r="L483" s="42"/>
      <c r="M483" s="205" t="s">
        <v>19</v>
      </c>
      <c r="N483" s="206" t="s">
        <v>50</v>
      </c>
      <c r="O483" s="83"/>
      <c r="P483" s="207">
        <f>O483*H483</f>
        <v>0</v>
      </c>
      <c r="Q483" s="207">
        <v>8.0000000000000007E-05</v>
      </c>
      <c r="R483" s="207">
        <f>Q483*H483</f>
        <v>8.0000000000000007E-05</v>
      </c>
      <c r="S483" s="207">
        <v>0</v>
      </c>
      <c r="T483" s="208">
        <f>S483*H483</f>
        <v>0</v>
      </c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R483" s="209" t="s">
        <v>160</v>
      </c>
      <c r="AT483" s="209" t="s">
        <v>134</v>
      </c>
      <c r="AU483" s="209" t="s">
        <v>139</v>
      </c>
      <c r="AY483" s="15" t="s">
        <v>130</v>
      </c>
      <c r="BE483" s="210">
        <f>IF(N483="základní",J483,0)</f>
        <v>0</v>
      </c>
      <c r="BF483" s="210">
        <f>IF(N483="snížená",J483,0)</f>
        <v>0</v>
      </c>
      <c r="BG483" s="210">
        <f>IF(N483="zákl. přenesená",J483,0)</f>
        <v>0</v>
      </c>
      <c r="BH483" s="210">
        <f>IF(N483="sníž. přenesená",J483,0)</f>
        <v>0</v>
      </c>
      <c r="BI483" s="210">
        <f>IF(N483="nulová",J483,0)</f>
        <v>0</v>
      </c>
      <c r="BJ483" s="15" t="s">
        <v>140</v>
      </c>
      <c r="BK483" s="210">
        <f>ROUND(I483*H483,2)</f>
        <v>0</v>
      </c>
      <c r="BL483" s="15" t="s">
        <v>160</v>
      </c>
      <c r="BM483" s="209" t="s">
        <v>919</v>
      </c>
    </row>
    <row r="484" s="2" customFormat="1">
      <c r="A484" s="36"/>
      <c r="B484" s="37"/>
      <c r="C484" s="38"/>
      <c r="D484" s="211" t="s">
        <v>142</v>
      </c>
      <c r="E484" s="38"/>
      <c r="F484" s="212" t="s">
        <v>920</v>
      </c>
      <c r="G484" s="38"/>
      <c r="H484" s="38"/>
      <c r="I484" s="213"/>
      <c r="J484" s="38"/>
      <c r="K484" s="38"/>
      <c r="L484" s="42"/>
      <c r="M484" s="214"/>
      <c r="N484" s="215"/>
      <c r="O484" s="83"/>
      <c r="P484" s="83"/>
      <c r="Q484" s="83"/>
      <c r="R484" s="83"/>
      <c r="S484" s="83"/>
      <c r="T484" s="84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T484" s="15" t="s">
        <v>142</v>
      </c>
      <c r="AU484" s="15" t="s">
        <v>139</v>
      </c>
    </row>
    <row r="485" s="2" customFormat="1">
      <c r="A485" s="36"/>
      <c r="B485" s="37"/>
      <c r="C485" s="38"/>
      <c r="D485" s="216" t="s">
        <v>144</v>
      </c>
      <c r="E485" s="38"/>
      <c r="F485" s="217" t="s">
        <v>921</v>
      </c>
      <c r="G485" s="38"/>
      <c r="H485" s="38"/>
      <c r="I485" s="213"/>
      <c r="J485" s="38"/>
      <c r="K485" s="38"/>
      <c r="L485" s="42"/>
      <c r="M485" s="214"/>
      <c r="N485" s="215"/>
      <c r="O485" s="83"/>
      <c r="P485" s="83"/>
      <c r="Q485" s="83"/>
      <c r="R485" s="83"/>
      <c r="S485" s="83"/>
      <c r="T485" s="84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T485" s="15" t="s">
        <v>144</v>
      </c>
      <c r="AU485" s="15" t="s">
        <v>139</v>
      </c>
    </row>
    <row r="486" s="2" customFormat="1" ht="16.5" customHeight="1">
      <c r="A486" s="36"/>
      <c r="B486" s="37"/>
      <c r="C486" s="218" t="s">
        <v>922</v>
      </c>
      <c r="D486" s="218" t="s">
        <v>177</v>
      </c>
      <c r="E486" s="219" t="s">
        <v>923</v>
      </c>
      <c r="F486" s="220" t="s">
        <v>924</v>
      </c>
      <c r="G486" s="221" t="s">
        <v>466</v>
      </c>
      <c r="H486" s="222">
        <v>1</v>
      </c>
      <c r="I486" s="223"/>
      <c r="J486" s="224">
        <f>ROUND(I486*H486,2)</f>
        <v>0</v>
      </c>
      <c r="K486" s="225"/>
      <c r="L486" s="226"/>
      <c r="M486" s="227" t="s">
        <v>19</v>
      </c>
      <c r="N486" s="228" t="s">
        <v>50</v>
      </c>
      <c r="O486" s="83"/>
      <c r="P486" s="207">
        <f>O486*H486</f>
        <v>0</v>
      </c>
      <c r="Q486" s="207">
        <v>0.001</v>
      </c>
      <c r="R486" s="207">
        <f>Q486*H486</f>
        <v>0.001</v>
      </c>
      <c r="S486" s="207">
        <v>0</v>
      </c>
      <c r="T486" s="208">
        <f>S486*H486</f>
        <v>0</v>
      </c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R486" s="209" t="s">
        <v>197</v>
      </c>
      <c r="AT486" s="209" t="s">
        <v>177</v>
      </c>
      <c r="AU486" s="209" t="s">
        <v>139</v>
      </c>
      <c r="AY486" s="15" t="s">
        <v>130</v>
      </c>
      <c r="BE486" s="210">
        <f>IF(N486="základní",J486,0)</f>
        <v>0</v>
      </c>
      <c r="BF486" s="210">
        <f>IF(N486="snížená",J486,0)</f>
        <v>0</v>
      </c>
      <c r="BG486" s="210">
        <f>IF(N486="zákl. přenesená",J486,0)</f>
        <v>0</v>
      </c>
      <c r="BH486" s="210">
        <f>IF(N486="sníž. přenesená",J486,0)</f>
        <v>0</v>
      </c>
      <c r="BI486" s="210">
        <f>IF(N486="nulová",J486,0)</f>
        <v>0</v>
      </c>
      <c r="BJ486" s="15" t="s">
        <v>140</v>
      </c>
      <c r="BK486" s="210">
        <f>ROUND(I486*H486,2)</f>
        <v>0</v>
      </c>
      <c r="BL486" s="15" t="s">
        <v>160</v>
      </c>
      <c r="BM486" s="209" t="s">
        <v>925</v>
      </c>
    </row>
    <row r="487" s="2" customFormat="1">
      <c r="A487" s="36"/>
      <c r="B487" s="37"/>
      <c r="C487" s="38"/>
      <c r="D487" s="211" t="s">
        <v>142</v>
      </c>
      <c r="E487" s="38"/>
      <c r="F487" s="212" t="s">
        <v>924</v>
      </c>
      <c r="G487" s="38"/>
      <c r="H487" s="38"/>
      <c r="I487" s="213"/>
      <c r="J487" s="38"/>
      <c r="K487" s="38"/>
      <c r="L487" s="42"/>
      <c r="M487" s="214"/>
      <c r="N487" s="215"/>
      <c r="O487" s="83"/>
      <c r="P487" s="83"/>
      <c r="Q487" s="83"/>
      <c r="R487" s="83"/>
      <c r="S487" s="83"/>
      <c r="T487" s="84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T487" s="15" t="s">
        <v>142</v>
      </c>
      <c r="AU487" s="15" t="s">
        <v>139</v>
      </c>
    </row>
    <row r="488" s="2" customFormat="1" ht="21.75" customHeight="1">
      <c r="A488" s="36"/>
      <c r="B488" s="37"/>
      <c r="C488" s="218" t="s">
        <v>926</v>
      </c>
      <c r="D488" s="218" t="s">
        <v>177</v>
      </c>
      <c r="E488" s="219" t="s">
        <v>927</v>
      </c>
      <c r="F488" s="220" t="s">
        <v>928</v>
      </c>
      <c r="G488" s="221" t="s">
        <v>929</v>
      </c>
      <c r="H488" s="222">
        <v>2</v>
      </c>
      <c r="I488" s="223"/>
      <c r="J488" s="224">
        <f>ROUND(I488*H488,2)</f>
        <v>0</v>
      </c>
      <c r="K488" s="225"/>
      <c r="L488" s="226"/>
      <c r="M488" s="227" t="s">
        <v>19</v>
      </c>
      <c r="N488" s="228" t="s">
        <v>50</v>
      </c>
      <c r="O488" s="83"/>
      <c r="P488" s="207">
        <f>O488*H488</f>
        <v>0</v>
      </c>
      <c r="Q488" s="207">
        <v>0.0011999999999999999</v>
      </c>
      <c r="R488" s="207">
        <f>Q488*H488</f>
        <v>0.0023999999999999998</v>
      </c>
      <c r="S488" s="207">
        <v>0</v>
      </c>
      <c r="T488" s="208">
        <f>S488*H488</f>
        <v>0</v>
      </c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R488" s="209" t="s">
        <v>197</v>
      </c>
      <c r="AT488" s="209" t="s">
        <v>177</v>
      </c>
      <c r="AU488" s="209" t="s">
        <v>139</v>
      </c>
      <c r="AY488" s="15" t="s">
        <v>130</v>
      </c>
      <c r="BE488" s="210">
        <f>IF(N488="základní",J488,0)</f>
        <v>0</v>
      </c>
      <c r="BF488" s="210">
        <f>IF(N488="snížená",J488,0)</f>
        <v>0</v>
      </c>
      <c r="BG488" s="210">
        <f>IF(N488="zákl. přenesená",J488,0)</f>
        <v>0</v>
      </c>
      <c r="BH488" s="210">
        <f>IF(N488="sníž. přenesená",J488,0)</f>
        <v>0</v>
      </c>
      <c r="BI488" s="210">
        <f>IF(N488="nulová",J488,0)</f>
        <v>0</v>
      </c>
      <c r="BJ488" s="15" t="s">
        <v>140</v>
      </c>
      <c r="BK488" s="210">
        <f>ROUND(I488*H488,2)</f>
        <v>0</v>
      </c>
      <c r="BL488" s="15" t="s">
        <v>160</v>
      </c>
      <c r="BM488" s="209" t="s">
        <v>930</v>
      </c>
    </row>
    <row r="489" s="2" customFormat="1">
      <c r="A489" s="36"/>
      <c r="B489" s="37"/>
      <c r="C489" s="38"/>
      <c r="D489" s="211" t="s">
        <v>142</v>
      </c>
      <c r="E489" s="38"/>
      <c r="F489" s="212" t="s">
        <v>931</v>
      </c>
      <c r="G489" s="38"/>
      <c r="H489" s="38"/>
      <c r="I489" s="213"/>
      <c r="J489" s="38"/>
      <c r="K489" s="38"/>
      <c r="L489" s="42"/>
      <c r="M489" s="214"/>
      <c r="N489" s="215"/>
      <c r="O489" s="83"/>
      <c r="P489" s="83"/>
      <c r="Q489" s="83"/>
      <c r="R489" s="83"/>
      <c r="S489" s="83"/>
      <c r="T489" s="84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T489" s="15" t="s">
        <v>142</v>
      </c>
      <c r="AU489" s="15" t="s">
        <v>139</v>
      </c>
    </row>
    <row r="490" s="2" customFormat="1" ht="21.75" customHeight="1">
      <c r="A490" s="36"/>
      <c r="B490" s="37"/>
      <c r="C490" s="197" t="s">
        <v>932</v>
      </c>
      <c r="D490" s="197" t="s">
        <v>134</v>
      </c>
      <c r="E490" s="198" t="s">
        <v>933</v>
      </c>
      <c r="F490" s="199" t="s">
        <v>934</v>
      </c>
      <c r="G490" s="200" t="s">
        <v>137</v>
      </c>
      <c r="H490" s="201">
        <v>24</v>
      </c>
      <c r="I490" s="202"/>
      <c r="J490" s="203">
        <f>ROUND(I490*H490,2)</f>
        <v>0</v>
      </c>
      <c r="K490" s="204"/>
      <c r="L490" s="42"/>
      <c r="M490" s="205" t="s">
        <v>19</v>
      </c>
      <c r="N490" s="206" t="s">
        <v>50</v>
      </c>
      <c r="O490" s="83"/>
      <c r="P490" s="207">
        <f>O490*H490</f>
        <v>0</v>
      </c>
      <c r="Q490" s="207">
        <v>0.00017000000000000001</v>
      </c>
      <c r="R490" s="207">
        <f>Q490*H490</f>
        <v>0.0040800000000000003</v>
      </c>
      <c r="S490" s="207">
        <v>0</v>
      </c>
      <c r="T490" s="208">
        <f>S490*H490</f>
        <v>0</v>
      </c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R490" s="209" t="s">
        <v>160</v>
      </c>
      <c r="AT490" s="209" t="s">
        <v>134</v>
      </c>
      <c r="AU490" s="209" t="s">
        <v>139</v>
      </c>
      <c r="AY490" s="15" t="s">
        <v>130</v>
      </c>
      <c r="BE490" s="210">
        <f>IF(N490="základní",J490,0)</f>
        <v>0</v>
      </c>
      <c r="BF490" s="210">
        <f>IF(N490="snížená",J490,0)</f>
        <v>0</v>
      </c>
      <c r="BG490" s="210">
        <f>IF(N490="zákl. přenesená",J490,0)</f>
        <v>0</v>
      </c>
      <c r="BH490" s="210">
        <f>IF(N490="sníž. přenesená",J490,0)</f>
        <v>0</v>
      </c>
      <c r="BI490" s="210">
        <f>IF(N490="nulová",J490,0)</f>
        <v>0</v>
      </c>
      <c r="BJ490" s="15" t="s">
        <v>140</v>
      </c>
      <c r="BK490" s="210">
        <f>ROUND(I490*H490,2)</f>
        <v>0</v>
      </c>
      <c r="BL490" s="15" t="s">
        <v>160</v>
      </c>
      <c r="BM490" s="209" t="s">
        <v>935</v>
      </c>
    </row>
    <row r="491" s="2" customFormat="1">
      <c r="A491" s="36"/>
      <c r="B491" s="37"/>
      <c r="C491" s="38"/>
      <c r="D491" s="211" t="s">
        <v>142</v>
      </c>
      <c r="E491" s="38"/>
      <c r="F491" s="212" t="s">
        <v>936</v>
      </c>
      <c r="G491" s="38"/>
      <c r="H491" s="38"/>
      <c r="I491" s="213"/>
      <c r="J491" s="38"/>
      <c r="K491" s="38"/>
      <c r="L491" s="42"/>
      <c r="M491" s="214"/>
      <c r="N491" s="215"/>
      <c r="O491" s="83"/>
      <c r="P491" s="83"/>
      <c r="Q491" s="83"/>
      <c r="R491" s="83"/>
      <c r="S491" s="83"/>
      <c r="T491" s="84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T491" s="15" t="s">
        <v>142</v>
      </c>
      <c r="AU491" s="15" t="s">
        <v>139</v>
      </c>
    </row>
    <row r="492" s="2" customFormat="1">
      <c r="A492" s="36"/>
      <c r="B492" s="37"/>
      <c r="C492" s="38"/>
      <c r="D492" s="216" t="s">
        <v>144</v>
      </c>
      <c r="E492" s="38"/>
      <c r="F492" s="217" t="s">
        <v>937</v>
      </c>
      <c r="G492" s="38"/>
      <c r="H492" s="38"/>
      <c r="I492" s="213"/>
      <c r="J492" s="38"/>
      <c r="K492" s="38"/>
      <c r="L492" s="42"/>
      <c r="M492" s="214"/>
      <c r="N492" s="215"/>
      <c r="O492" s="83"/>
      <c r="P492" s="83"/>
      <c r="Q492" s="83"/>
      <c r="R492" s="83"/>
      <c r="S492" s="83"/>
      <c r="T492" s="84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T492" s="15" t="s">
        <v>144</v>
      </c>
      <c r="AU492" s="15" t="s">
        <v>139</v>
      </c>
    </row>
    <row r="493" s="12" customFormat="1" ht="22.8" customHeight="1">
      <c r="A493" s="12"/>
      <c r="B493" s="181"/>
      <c r="C493" s="182"/>
      <c r="D493" s="183" t="s">
        <v>75</v>
      </c>
      <c r="E493" s="195" t="s">
        <v>938</v>
      </c>
      <c r="F493" s="195" t="s">
        <v>939</v>
      </c>
      <c r="G493" s="182"/>
      <c r="H493" s="182"/>
      <c r="I493" s="185"/>
      <c r="J493" s="196">
        <f>BK493</f>
        <v>0</v>
      </c>
      <c r="K493" s="182"/>
      <c r="L493" s="187"/>
      <c r="M493" s="188"/>
      <c r="N493" s="189"/>
      <c r="O493" s="189"/>
      <c r="P493" s="190">
        <f>SUM(P494:P499)</f>
        <v>0</v>
      </c>
      <c r="Q493" s="189"/>
      <c r="R493" s="190">
        <f>SUM(R494:R499)</f>
        <v>2.0000000000000002E-05</v>
      </c>
      <c r="S493" s="189"/>
      <c r="T493" s="191">
        <f>SUM(T494:T499)</f>
        <v>0</v>
      </c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R493" s="192" t="s">
        <v>139</v>
      </c>
      <c r="AT493" s="193" t="s">
        <v>75</v>
      </c>
      <c r="AU493" s="193" t="s">
        <v>81</v>
      </c>
      <c r="AY493" s="192" t="s">
        <v>130</v>
      </c>
      <c r="BK493" s="194">
        <f>SUM(BK494:BK499)</f>
        <v>0</v>
      </c>
    </row>
    <row r="494" s="2" customFormat="1" ht="33" customHeight="1">
      <c r="A494" s="36"/>
      <c r="B494" s="37"/>
      <c r="C494" s="197" t="s">
        <v>940</v>
      </c>
      <c r="D494" s="197" t="s">
        <v>134</v>
      </c>
      <c r="E494" s="198" t="s">
        <v>941</v>
      </c>
      <c r="F494" s="199" t="s">
        <v>942</v>
      </c>
      <c r="G494" s="200" t="s">
        <v>466</v>
      </c>
      <c r="H494" s="201">
        <v>1</v>
      </c>
      <c r="I494" s="202"/>
      <c r="J494" s="203">
        <f>ROUND(I494*H494,2)</f>
        <v>0</v>
      </c>
      <c r="K494" s="204"/>
      <c r="L494" s="42"/>
      <c r="M494" s="205" t="s">
        <v>19</v>
      </c>
      <c r="N494" s="206" t="s">
        <v>50</v>
      </c>
      <c r="O494" s="83"/>
      <c r="P494" s="207">
        <f>O494*H494</f>
        <v>0</v>
      </c>
      <c r="Q494" s="207">
        <v>1.0000000000000001E-05</v>
      </c>
      <c r="R494" s="207">
        <f>Q494*H494</f>
        <v>1.0000000000000001E-05</v>
      </c>
      <c r="S494" s="207">
        <v>0</v>
      </c>
      <c r="T494" s="208">
        <f>S494*H494</f>
        <v>0</v>
      </c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R494" s="209" t="s">
        <v>160</v>
      </c>
      <c r="AT494" s="209" t="s">
        <v>134</v>
      </c>
      <c r="AU494" s="209" t="s">
        <v>139</v>
      </c>
      <c r="AY494" s="15" t="s">
        <v>130</v>
      </c>
      <c r="BE494" s="210">
        <f>IF(N494="základní",J494,0)</f>
        <v>0</v>
      </c>
      <c r="BF494" s="210">
        <f>IF(N494="snížená",J494,0)</f>
        <v>0</v>
      </c>
      <c r="BG494" s="210">
        <f>IF(N494="zákl. přenesená",J494,0)</f>
        <v>0</v>
      </c>
      <c r="BH494" s="210">
        <f>IF(N494="sníž. přenesená",J494,0)</f>
        <v>0</v>
      </c>
      <c r="BI494" s="210">
        <f>IF(N494="nulová",J494,0)</f>
        <v>0</v>
      </c>
      <c r="BJ494" s="15" t="s">
        <v>140</v>
      </c>
      <c r="BK494" s="210">
        <f>ROUND(I494*H494,2)</f>
        <v>0</v>
      </c>
      <c r="BL494" s="15" t="s">
        <v>160</v>
      </c>
      <c r="BM494" s="209" t="s">
        <v>943</v>
      </c>
    </row>
    <row r="495" s="2" customFormat="1">
      <c r="A495" s="36"/>
      <c r="B495" s="37"/>
      <c r="C495" s="38"/>
      <c r="D495" s="211" t="s">
        <v>142</v>
      </c>
      <c r="E495" s="38"/>
      <c r="F495" s="212" t="s">
        <v>944</v>
      </c>
      <c r="G495" s="38"/>
      <c r="H495" s="38"/>
      <c r="I495" s="213"/>
      <c r="J495" s="38"/>
      <c r="K495" s="38"/>
      <c r="L495" s="42"/>
      <c r="M495" s="214"/>
      <c r="N495" s="215"/>
      <c r="O495" s="83"/>
      <c r="P495" s="83"/>
      <c r="Q495" s="83"/>
      <c r="R495" s="83"/>
      <c r="S495" s="83"/>
      <c r="T495" s="84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T495" s="15" t="s">
        <v>142</v>
      </c>
      <c r="AU495" s="15" t="s">
        <v>139</v>
      </c>
    </row>
    <row r="496" s="2" customFormat="1">
      <c r="A496" s="36"/>
      <c r="B496" s="37"/>
      <c r="C496" s="38"/>
      <c r="D496" s="216" t="s">
        <v>144</v>
      </c>
      <c r="E496" s="38"/>
      <c r="F496" s="217" t="s">
        <v>945</v>
      </c>
      <c r="G496" s="38"/>
      <c r="H496" s="38"/>
      <c r="I496" s="213"/>
      <c r="J496" s="38"/>
      <c r="K496" s="38"/>
      <c r="L496" s="42"/>
      <c r="M496" s="214"/>
      <c r="N496" s="215"/>
      <c r="O496" s="83"/>
      <c r="P496" s="83"/>
      <c r="Q496" s="83"/>
      <c r="R496" s="83"/>
      <c r="S496" s="83"/>
      <c r="T496" s="84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T496" s="15" t="s">
        <v>144</v>
      </c>
      <c r="AU496" s="15" t="s">
        <v>139</v>
      </c>
    </row>
    <row r="497" s="2" customFormat="1" ht="24.15" customHeight="1">
      <c r="A497" s="36"/>
      <c r="B497" s="37"/>
      <c r="C497" s="197" t="s">
        <v>946</v>
      </c>
      <c r="D497" s="197" t="s">
        <v>134</v>
      </c>
      <c r="E497" s="198" t="s">
        <v>947</v>
      </c>
      <c r="F497" s="199" t="s">
        <v>948</v>
      </c>
      <c r="G497" s="200" t="s">
        <v>466</v>
      </c>
      <c r="H497" s="201">
        <v>1</v>
      </c>
      <c r="I497" s="202"/>
      <c r="J497" s="203">
        <f>ROUND(I497*H497,2)</f>
        <v>0</v>
      </c>
      <c r="K497" s="204"/>
      <c r="L497" s="42"/>
      <c r="M497" s="205" t="s">
        <v>19</v>
      </c>
      <c r="N497" s="206" t="s">
        <v>50</v>
      </c>
      <c r="O497" s="83"/>
      <c r="P497" s="207">
        <f>O497*H497</f>
        <v>0</v>
      </c>
      <c r="Q497" s="207">
        <v>1.0000000000000001E-05</v>
      </c>
      <c r="R497" s="207">
        <f>Q497*H497</f>
        <v>1.0000000000000001E-05</v>
      </c>
      <c r="S497" s="207">
        <v>0</v>
      </c>
      <c r="T497" s="208">
        <f>S497*H497</f>
        <v>0</v>
      </c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R497" s="209" t="s">
        <v>160</v>
      </c>
      <c r="AT497" s="209" t="s">
        <v>134</v>
      </c>
      <c r="AU497" s="209" t="s">
        <v>139</v>
      </c>
      <c r="AY497" s="15" t="s">
        <v>130</v>
      </c>
      <c r="BE497" s="210">
        <f>IF(N497="základní",J497,0)</f>
        <v>0</v>
      </c>
      <c r="BF497" s="210">
        <f>IF(N497="snížená",J497,0)</f>
        <v>0</v>
      </c>
      <c r="BG497" s="210">
        <f>IF(N497="zákl. přenesená",J497,0)</f>
        <v>0</v>
      </c>
      <c r="BH497" s="210">
        <f>IF(N497="sníž. přenesená",J497,0)</f>
        <v>0</v>
      </c>
      <c r="BI497" s="210">
        <f>IF(N497="nulová",J497,0)</f>
        <v>0</v>
      </c>
      <c r="BJ497" s="15" t="s">
        <v>140</v>
      </c>
      <c r="BK497" s="210">
        <f>ROUND(I497*H497,2)</f>
        <v>0</v>
      </c>
      <c r="BL497" s="15" t="s">
        <v>160</v>
      </c>
      <c r="BM497" s="209" t="s">
        <v>949</v>
      </c>
    </row>
    <row r="498" s="2" customFormat="1">
      <c r="A498" s="36"/>
      <c r="B498" s="37"/>
      <c r="C498" s="38"/>
      <c r="D498" s="211" t="s">
        <v>142</v>
      </c>
      <c r="E498" s="38"/>
      <c r="F498" s="212" t="s">
        <v>950</v>
      </c>
      <c r="G498" s="38"/>
      <c r="H498" s="38"/>
      <c r="I498" s="213"/>
      <c r="J498" s="38"/>
      <c r="K498" s="38"/>
      <c r="L498" s="42"/>
      <c r="M498" s="214"/>
      <c r="N498" s="215"/>
      <c r="O498" s="83"/>
      <c r="P498" s="83"/>
      <c r="Q498" s="83"/>
      <c r="R498" s="83"/>
      <c r="S498" s="83"/>
      <c r="T498" s="84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T498" s="15" t="s">
        <v>142</v>
      </c>
      <c r="AU498" s="15" t="s">
        <v>139</v>
      </c>
    </row>
    <row r="499" s="2" customFormat="1">
      <c r="A499" s="36"/>
      <c r="B499" s="37"/>
      <c r="C499" s="38"/>
      <c r="D499" s="216" t="s">
        <v>144</v>
      </c>
      <c r="E499" s="38"/>
      <c r="F499" s="217" t="s">
        <v>951</v>
      </c>
      <c r="G499" s="38"/>
      <c r="H499" s="38"/>
      <c r="I499" s="213"/>
      <c r="J499" s="38"/>
      <c r="K499" s="38"/>
      <c r="L499" s="42"/>
      <c r="M499" s="214"/>
      <c r="N499" s="215"/>
      <c r="O499" s="83"/>
      <c r="P499" s="83"/>
      <c r="Q499" s="83"/>
      <c r="R499" s="83"/>
      <c r="S499" s="83"/>
      <c r="T499" s="84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T499" s="15" t="s">
        <v>144</v>
      </c>
      <c r="AU499" s="15" t="s">
        <v>139</v>
      </c>
    </row>
    <row r="500" s="12" customFormat="1" ht="25.92" customHeight="1">
      <c r="A500" s="12"/>
      <c r="B500" s="181"/>
      <c r="C500" s="182"/>
      <c r="D500" s="183" t="s">
        <v>75</v>
      </c>
      <c r="E500" s="184" t="s">
        <v>177</v>
      </c>
      <c r="F500" s="184" t="s">
        <v>952</v>
      </c>
      <c r="G500" s="182"/>
      <c r="H500" s="182"/>
      <c r="I500" s="185"/>
      <c r="J500" s="186">
        <f>BK500</f>
        <v>0</v>
      </c>
      <c r="K500" s="182"/>
      <c r="L500" s="187"/>
      <c r="M500" s="188"/>
      <c r="N500" s="189"/>
      <c r="O500" s="189"/>
      <c r="P500" s="190">
        <f>P501+P508</f>
        <v>0</v>
      </c>
      <c r="Q500" s="189"/>
      <c r="R500" s="190">
        <f>R501+R508</f>
        <v>0</v>
      </c>
      <c r="S500" s="189"/>
      <c r="T500" s="191">
        <f>T501+T508</f>
        <v>0</v>
      </c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R500" s="192" t="s">
        <v>533</v>
      </c>
      <c r="AT500" s="193" t="s">
        <v>75</v>
      </c>
      <c r="AU500" s="193" t="s">
        <v>76</v>
      </c>
      <c r="AY500" s="192" t="s">
        <v>130</v>
      </c>
      <c r="BK500" s="194">
        <f>BK501+BK508</f>
        <v>0</v>
      </c>
    </row>
    <row r="501" s="12" customFormat="1" ht="22.8" customHeight="1">
      <c r="A501" s="12"/>
      <c r="B501" s="181"/>
      <c r="C501" s="182"/>
      <c r="D501" s="183" t="s">
        <v>75</v>
      </c>
      <c r="E501" s="195" t="s">
        <v>953</v>
      </c>
      <c r="F501" s="195" t="s">
        <v>954</v>
      </c>
      <c r="G501" s="182"/>
      <c r="H501" s="182"/>
      <c r="I501" s="185"/>
      <c r="J501" s="196">
        <f>BK501</f>
        <v>0</v>
      </c>
      <c r="K501" s="182"/>
      <c r="L501" s="187"/>
      <c r="M501" s="188"/>
      <c r="N501" s="189"/>
      <c r="O501" s="189"/>
      <c r="P501" s="190">
        <f>SUM(P502:P507)</f>
        <v>0</v>
      </c>
      <c r="Q501" s="189"/>
      <c r="R501" s="190">
        <f>SUM(R502:R507)</f>
        <v>0</v>
      </c>
      <c r="S501" s="189"/>
      <c r="T501" s="191">
        <f>SUM(T502:T507)</f>
        <v>0</v>
      </c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R501" s="192" t="s">
        <v>533</v>
      </c>
      <c r="AT501" s="193" t="s">
        <v>75</v>
      </c>
      <c r="AU501" s="193" t="s">
        <v>81</v>
      </c>
      <c r="AY501" s="192" t="s">
        <v>130</v>
      </c>
      <c r="BK501" s="194">
        <f>SUM(BK502:BK507)</f>
        <v>0</v>
      </c>
    </row>
    <row r="502" s="2" customFormat="1" ht="24.15" customHeight="1">
      <c r="A502" s="36"/>
      <c r="B502" s="37"/>
      <c r="C502" s="197" t="s">
        <v>955</v>
      </c>
      <c r="D502" s="197" t="s">
        <v>134</v>
      </c>
      <c r="E502" s="198" t="s">
        <v>956</v>
      </c>
      <c r="F502" s="199" t="s">
        <v>957</v>
      </c>
      <c r="G502" s="200" t="s">
        <v>466</v>
      </c>
      <c r="H502" s="201">
        <v>1</v>
      </c>
      <c r="I502" s="202"/>
      <c r="J502" s="203">
        <f>ROUND(I502*H502,2)</f>
        <v>0</v>
      </c>
      <c r="K502" s="204"/>
      <c r="L502" s="42"/>
      <c r="M502" s="205" t="s">
        <v>19</v>
      </c>
      <c r="N502" s="206" t="s">
        <v>50</v>
      </c>
      <c r="O502" s="83"/>
      <c r="P502" s="207">
        <f>O502*H502</f>
        <v>0</v>
      </c>
      <c r="Q502" s="207">
        <v>0</v>
      </c>
      <c r="R502" s="207">
        <f>Q502*H502</f>
        <v>0</v>
      </c>
      <c r="S502" s="207">
        <v>0</v>
      </c>
      <c r="T502" s="208">
        <f>S502*H502</f>
        <v>0</v>
      </c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R502" s="209" t="s">
        <v>880</v>
      </c>
      <c r="AT502" s="209" t="s">
        <v>134</v>
      </c>
      <c r="AU502" s="209" t="s">
        <v>139</v>
      </c>
      <c r="AY502" s="15" t="s">
        <v>130</v>
      </c>
      <c r="BE502" s="210">
        <f>IF(N502="základní",J502,0)</f>
        <v>0</v>
      </c>
      <c r="BF502" s="210">
        <f>IF(N502="snížená",J502,0)</f>
        <v>0</v>
      </c>
      <c r="BG502" s="210">
        <f>IF(N502="zákl. přenesená",J502,0)</f>
        <v>0</v>
      </c>
      <c r="BH502" s="210">
        <f>IF(N502="sníž. přenesená",J502,0)</f>
        <v>0</v>
      </c>
      <c r="BI502" s="210">
        <f>IF(N502="nulová",J502,0)</f>
        <v>0</v>
      </c>
      <c r="BJ502" s="15" t="s">
        <v>140</v>
      </c>
      <c r="BK502" s="210">
        <f>ROUND(I502*H502,2)</f>
        <v>0</v>
      </c>
      <c r="BL502" s="15" t="s">
        <v>880</v>
      </c>
      <c r="BM502" s="209" t="s">
        <v>958</v>
      </c>
    </row>
    <row r="503" s="2" customFormat="1">
      <c r="A503" s="36"/>
      <c r="B503" s="37"/>
      <c r="C503" s="38"/>
      <c r="D503" s="211" t="s">
        <v>142</v>
      </c>
      <c r="E503" s="38"/>
      <c r="F503" s="212" t="s">
        <v>959</v>
      </c>
      <c r="G503" s="38"/>
      <c r="H503" s="38"/>
      <c r="I503" s="213"/>
      <c r="J503" s="38"/>
      <c r="K503" s="38"/>
      <c r="L503" s="42"/>
      <c r="M503" s="214"/>
      <c r="N503" s="215"/>
      <c r="O503" s="83"/>
      <c r="P503" s="83"/>
      <c r="Q503" s="83"/>
      <c r="R503" s="83"/>
      <c r="S503" s="83"/>
      <c r="T503" s="84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T503" s="15" t="s">
        <v>142</v>
      </c>
      <c r="AU503" s="15" t="s">
        <v>139</v>
      </c>
    </row>
    <row r="504" s="2" customFormat="1">
      <c r="A504" s="36"/>
      <c r="B504" s="37"/>
      <c r="C504" s="38"/>
      <c r="D504" s="216" t="s">
        <v>144</v>
      </c>
      <c r="E504" s="38"/>
      <c r="F504" s="217" t="s">
        <v>960</v>
      </c>
      <c r="G504" s="38"/>
      <c r="H504" s="38"/>
      <c r="I504" s="213"/>
      <c r="J504" s="38"/>
      <c r="K504" s="38"/>
      <c r="L504" s="42"/>
      <c r="M504" s="214"/>
      <c r="N504" s="215"/>
      <c r="O504" s="83"/>
      <c r="P504" s="83"/>
      <c r="Q504" s="83"/>
      <c r="R504" s="83"/>
      <c r="S504" s="83"/>
      <c r="T504" s="84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T504" s="15" t="s">
        <v>144</v>
      </c>
      <c r="AU504" s="15" t="s">
        <v>139</v>
      </c>
    </row>
    <row r="505" s="2" customFormat="1" ht="24.15" customHeight="1">
      <c r="A505" s="36"/>
      <c r="B505" s="37"/>
      <c r="C505" s="197" t="s">
        <v>961</v>
      </c>
      <c r="D505" s="197" t="s">
        <v>134</v>
      </c>
      <c r="E505" s="198" t="s">
        <v>962</v>
      </c>
      <c r="F505" s="199" t="s">
        <v>963</v>
      </c>
      <c r="G505" s="200" t="s">
        <v>466</v>
      </c>
      <c r="H505" s="201">
        <v>1</v>
      </c>
      <c r="I505" s="202"/>
      <c r="J505" s="203">
        <f>ROUND(I505*H505,2)</f>
        <v>0</v>
      </c>
      <c r="K505" s="204"/>
      <c r="L505" s="42"/>
      <c r="M505" s="205" t="s">
        <v>19</v>
      </c>
      <c r="N505" s="206" t="s">
        <v>50</v>
      </c>
      <c r="O505" s="83"/>
      <c r="P505" s="207">
        <f>O505*H505</f>
        <v>0</v>
      </c>
      <c r="Q505" s="207">
        <v>0</v>
      </c>
      <c r="R505" s="207">
        <f>Q505*H505</f>
        <v>0</v>
      </c>
      <c r="S505" s="207">
        <v>0</v>
      </c>
      <c r="T505" s="208">
        <f>S505*H505</f>
        <v>0</v>
      </c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R505" s="209" t="s">
        <v>880</v>
      </c>
      <c r="AT505" s="209" t="s">
        <v>134</v>
      </c>
      <c r="AU505" s="209" t="s">
        <v>139</v>
      </c>
      <c r="AY505" s="15" t="s">
        <v>130</v>
      </c>
      <c r="BE505" s="210">
        <f>IF(N505="základní",J505,0)</f>
        <v>0</v>
      </c>
      <c r="BF505" s="210">
        <f>IF(N505="snížená",J505,0)</f>
        <v>0</v>
      </c>
      <c r="BG505" s="210">
        <f>IF(N505="zákl. přenesená",J505,0)</f>
        <v>0</v>
      </c>
      <c r="BH505" s="210">
        <f>IF(N505="sníž. přenesená",J505,0)</f>
        <v>0</v>
      </c>
      <c r="BI505" s="210">
        <f>IF(N505="nulová",J505,0)</f>
        <v>0</v>
      </c>
      <c r="BJ505" s="15" t="s">
        <v>140</v>
      </c>
      <c r="BK505" s="210">
        <f>ROUND(I505*H505,2)</f>
        <v>0</v>
      </c>
      <c r="BL505" s="15" t="s">
        <v>880</v>
      </c>
      <c r="BM505" s="209" t="s">
        <v>964</v>
      </c>
    </row>
    <row r="506" s="2" customFormat="1">
      <c r="A506" s="36"/>
      <c r="B506" s="37"/>
      <c r="C506" s="38"/>
      <c r="D506" s="211" t="s">
        <v>142</v>
      </c>
      <c r="E506" s="38"/>
      <c r="F506" s="212" t="s">
        <v>965</v>
      </c>
      <c r="G506" s="38"/>
      <c r="H506" s="38"/>
      <c r="I506" s="213"/>
      <c r="J506" s="38"/>
      <c r="K506" s="38"/>
      <c r="L506" s="42"/>
      <c r="M506" s="214"/>
      <c r="N506" s="215"/>
      <c r="O506" s="83"/>
      <c r="P506" s="83"/>
      <c r="Q506" s="83"/>
      <c r="R506" s="83"/>
      <c r="S506" s="83"/>
      <c r="T506" s="84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T506" s="15" t="s">
        <v>142</v>
      </c>
      <c r="AU506" s="15" t="s">
        <v>139</v>
      </c>
    </row>
    <row r="507" s="2" customFormat="1">
      <c r="A507" s="36"/>
      <c r="B507" s="37"/>
      <c r="C507" s="38"/>
      <c r="D507" s="216" t="s">
        <v>144</v>
      </c>
      <c r="E507" s="38"/>
      <c r="F507" s="217" t="s">
        <v>966</v>
      </c>
      <c r="G507" s="38"/>
      <c r="H507" s="38"/>
      <c r="I507" s="213"/>
      <c r="J507" s="38"/>
      <c r="K507" s="38"/>
      <c r="L507" s="42"/>
      <c r="M507" s="214"/>
      <c r="N507" s="215"/>
      <c r="O507" s="83"/>
      <c r="P507" s="83"/>
      <c r="Q507" s="83"/>
      <c r="R507" s="83"/>
      <c r="S507" s="83"/>
      <c r="T507" s="84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T507" s="15" t="s">
        <v>144</v>
      </c>
      <c r="AU507" s="15" t="s">
        <v>139</v>
      </c>
    </row>
    <row r="508" s="12" customFormat="1" ht="22.8" customHeight="1">
      <c r="A508" s="12"/>
      <c r="B508" s="181"/>
      <c r="C508" s="182"/>
      <c r="D508" s="183" t="s">
        <v>75</v>
      </c>
      <c r="E508" s="195" t="s">
        <v>967</v>
      </c>
      <c r="F508" s="195" t="s">
        <v>968</v>
      </c>
      <c r="G508" s="182"/>
      <c r="H508" s="182"/>
      <c r="I508" s="185"/>
      <c r="J508" s="196">
        <f>BK508</f>
        <v>0</v>
      </c>
      <c r="K508" s="182"/>
      <c r="L508" s="187"/>
      <c r="M508" s="188"/>
      <c r="N508" s="189"/>
      <c r="O508" s="189"/>
      <c r="P508" s="190">
        <f>SUM(P509:P517)</f>
        <v>0</v>
      </c>
      <c r="Q508" s="189"/>
      <c r="R508" s="190">
        <f>SUM(R509:R517)</f>
        <v>0</v>
      </c>
      <c r="S508" s="189"/>
      <c r="T508" s="191">
        <f>SUM(T509:T517)</f>
        <v>0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192" t="s">
        <v>533</v>
      </c>
      <c r="AT508" s="193" t="s">
        <v>75</v>
      </c>
      <c r="AU508" s="193" t="s">
        <v>81</v>
      </c>
      <c r="AY508" s="192" t="s">
        <v>130</v>
      </c>
      <c r="BK508" s="194">
        <f>SUM(BK509:BK517)</f>
        <v>0</v>
      </c>
    </row>
    <row r="509" s="2" customFormat="1" ht="16.5" customHeight="1">
      <c r="A509" s="36"/>
      <c r="B509" s="37"/>
      <c r="C509" s="197" t="s">
        <v>969</v>
      </c>
      <c r="D509" s="197" t="s">
        <v>134</v>
      </c>
      <c r="E509" s="198" t="s">
        <v>970</v>
      </c>
      <c r="F509" s="199" t="s">
        <v>971</v>
      </c>
      <c r="G509" s="200" t="s">
        <v>972</v>
      </c>
      <c r="H509" s="201">
        <v>1</v>
      </c>
      <c r="I509" s="202"/>
      <c r="J509" s="203">
        <f>ROUND(I509*H509,2)</f>
        <v>0</v>
      </c>
      <c r="K509" s="204"/>
      <c r="L509" s="42"/>
      <c r="M509" s="205" t="s">
        <v>19</v>
      </c>
      <c r="N509" s="206" t="s">
        <v>50</v>
      </c>
      <c r="O509" s="83"/>
      <c r="P509" s="207">
        <f>O509*H509</f>
        <v>0</v>
      </c>
      <c r="Q509" s="207">
        <v>0</v>
      </c>
      <c r="R509" s="207">
        <f>Q509*H509</f>
        <v>0</v>
      </c>
      <c r="S509" s="207">
        <v>0</v>
      </c>
      <c r="T509" s="208">
        <f>S509*H509</f>
        <v>0</v>
      </c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R509" s="209" t="s">
        <v>880</v>
      </c>
      <c r="AT509" s="209" t="s">
        <v>134</v>
      </c>
      <c r="AU509" s="209" t="s">
        <v>139</v>
      </c>
      <c r="AY509" s="15" t="s">
        <v>130</v>
      </c>
      <c r="BE509" s="210">
        <f>IF(N509="základní",J509,0)</f>
        <v>0</v>
      </c>
      <c r="BF509" s="210">
        <f>IF(N509="snížená",J509,0)</f>
        <v>0</v>
      </c>
      <c r="BG509" s="210">
        <f>IF(N509="zákl. přenesená",J509,0)</f>
        <v>0</v>
      </c>
      <c r="BH509" s="210">
        <f>IF(N509="sníž. přenesená",J509,0)</f>
        <v>0</v>
      </c>
      <c r="BI509" s="210">
        <f>IF(N509="nulová",J509,0)</f>
        <v>0</v>
      </c>
      <c r="BJ509" s="15" t="s">
        <v>140</v>
      </c>
      <c r="BK509" s="210">
        <f>ROUND(I509*H509,2)</f>
        <v>0</v>
      </c>
      <c r="BL509" s="15" t="s">
        <v>880</v>
      </c>
      <c r="BM509" s="209" t="s">
        <v>973</v>
      </c>
    </row>
    <row r="510" s="2" customFormat="1">
      <c r="A510" s="36"/>
      <c r="B510" s="37"/>
      <c r="C510" s="38"/>
      <c r="D510" s="211" t="s">
        <v>142</v>
      </c>
      <c r="E510" s="38"/>
      <c r="F510" s="212" t="s">
        <v>974</v>
      </c>
      <c r="G510" s="38"/>
      <c r="H510" s="38"/>
      <c r="I510" s="213"/>
      <c r="J510" s="38"/>
      <c r="K510" s="38"/>
      <c r="L510" s="42"/>
      <c r="M510" s="214"/>
      <c r="N510" s="215"/>
      <c r="O510" s="83"/>
      <c r="P510" s="83"/>
      <c r="Q510" s="83"/>
      <c r="R510" s="83"/>
      <c r="S510" s="83"/>
      <c r="T510" s="84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T510" s="15" t="s">
        <v>142</v>
      </c>
      <c r="AU510" s="15" t="s">
        <v>139</v>
      </c>
    </row>
    <row r="511" s="2" customFormat="1">
      <c r="A511" s="36"/>
      <c r="B511" s="37"/>
      <c r="C511" s="38"/>
      <c r="D511" s="216" t="s">
        <v>144</v>
      </c>
      <c r="E511" s="38"/>
      <c r="F511" s="217" t="s">
        <v>975</v>
      </c>
      <c r="G511" s="38"/>
      <c r="H511" s="38"/>
      <c r="I511" s="213"/>
      <c r="J511" s="38"/>
      <c r="K511" s="38"/>
      <c r="L511" s="42"/>
      <c r="M511" s="214"/>
      <c r="N511" s="215"/>
      <c r="O511" s="83"/>
      <c r="P511" s="83"/>
      <c r="Q511" s="83"/>
      <c r="R511" s="83"/>
      <c r="S511" s="83"/>
      <c r="T511" s="84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T511" s="15" t="s">
        <v>144</v>
      </c>
      <c r="AU511" s="15" t="s">
        <v>139</v>
      </c>
    </row>
    <row r="512" s="2" customFormat="1" ht="24.15" customHeight="1">
      <c r="A512" s="36"/>
      <c r="B512" s="37"/>
      <c r="C512" s="197" t="s">
        <v>976</v>
      </c>
      <c r="D512" s="197" t="s">
        <v>134</v>
      </c>
      <c r="E512" s="198" t="s">
        <v>977</v>
      </c>
      <c r="F512" s="199" t="s">
        <v>978</v>
      </c>
      <c r="G512" s="200" t="s">
        <v>252</v>
      </c>
      <c r="H512" s="201">
        <v>1</v>
      </c>
      <c r="I512" s="202"/>
      <c r="J512" s="203">
        <f>ROUND(I512*H512,2)</f>
        <v>0</v>
      </c>
      <c r="K512" s="204"/>
      <c r="L512" s="42"/>
      <c r="M512" s="205" t="s">
        <v>19</v>
      </c>
      <c r="N512" s="206" t="s">
        <v>50</v>
      </c>
      <c r="O512" s="83"/>
      <c r="P512" s="207">
        <f>O512*H512</f>
        <v>0</v>
      </c>
      <c r="Q512" s="207">
        <v>0</v>
      </c>
      <c r="R512" s="207">
        <f>Q512*H512</f>
        <v>0</v>
      </c>
      <c r="S512" s="207">
        <v>0</v>
      </c>
      <c r="T512" s="208">
        <f>S512*H512</f>
        <v>0</v>
      </c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R512" s="209" t="s">
        <v>160</v>
      </c>
      <c r="AT512" s="209" t="s">
        <v>134</v>
      </c>
      <c r="AU512" s="209" t="s">
        <v>139</v>
      </c>
      <c r="AY512" s="15" t="s">
        <v>130</v>
      </c>
      <c r="BE512" s="210">
        <f>IF(N512="základní",J512,0)</f>
        <v>0</v>
      </c>
      <c r="BF512" s="210">
        <f>IF(N512="snížená",J512,0)</f>
        <v>0</v>
      </c>
      <c r="BG512" s="210">
        <f>IF(N512="zákl. přenesená",J512,0)</f>
        <v>0</v>
      </c>
      <c r="BH512" s="210">
        <f>IF(N512="sníž. přenesená",J512,0)</f>
        <v>0</v>
      </c>
      <c r="BI512" s="210">
        <f>IF(N512="nulová",J512,0)</f>
        <v>0</v>
      </c>
      <c r="BJ512" s="15" t="s">
        <v>140</v>
      </c>
      <c r="BK512" s="210">
        <f>ROUND(I512*H512,2)</f>
        <v>0</v>
      </c>
      <c r="BL512" s="15" t="s">
        <v>160</v>
      </c>
      <c r="BM512" s="209" t="s">
        <v>979</v>
      </c>
    </row>
    <row r="513" s="2" customFormat="1">
      <c r="A513" s="36"/>
      <c r="B513" s="37"/>
      <c r="C513" s="38"/>
      <c r="D513" s="211" t="s">
        <v>142</v>
      </c>
      <c r="E513" s="38"/>
      <c r="F513" s="212" t="s">
        <v>980</v>
      </c>
      <c r="G513" s="38"/>
      <c r="H513" s="38"/>
      <c r="I513" s="213"/>
      <c r="J513" s="38"/>
      <c r="K513" s="38"/>
      <c r="L513" s="42"/>
      <c r="M513" s="214"/>
      <c r="N513" s="215"/>
      <c r="O513" s="83"/>
      <c r="P513" s="83"/>
      <c r="Q513" s="83"/>
      <c r="R513" s="83"/>
      <c r="S513" s="83"/>
      <c r="T513" s="84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T513" s="15" t="s">
        <v>142</v>
      </c>
      <c r="AU513" s="15" t="s">
        <v>139</v>
      </c>
    </row>
    <row r="514" s="2" customFormat="1">
      <c r="A514" s="36"/>
      <c r="B514" s="37"/>
      <c r="C514" s="38"/>
      <c r="D514" s="216" t="s">
        <v>144</v>
      </c>
      <c r="E514" s="38"/>
      <c r="F514" s="217" t="s">
        <v>981</v>
      </c>
      <c r="G514" s="38"/>
      <c r="H514" s="38"/>
      <c r="I514" s="213"/>
      <c r="J514" s="38"/>
      <c r="K514" s="38"/>
      <c r="L514" s="42"/>
      <c r="M514" s="214"/>
      <c r="N514" s="215"/>
      <c r="O514" s="83"/>
      <c r="P514" s="83"/>
      <c r="Q514" s="83"/>
      <c r="R514" s="83"/>
      <c r="S514" s="83"/>
      <c r="T514" s="84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T514" s="15" t="s">
        <v>144</v>
      </c>
      <c r="AU514" s="15" t="s">
        <v>139</v>
      </c>
    </row>
    <row r="515" s="2" customFormat="1" ht="16.5" customHeight="1">
      <c r="A515" s="36"/>
      <c r="B515" s="37"/>
      <c r="C515" s="197" t="s">
        <v>982</v>
      </c>
      <c r="D515" s="197" t="s">
        <v>134</v>
      </c>
      <c r="E515" s="198" t="s">
        <v>983</v>
      </c>
      <c r="F515" s="199" t="s">
        <v>984</v>
      </c>
      <c r="G515" s="200" t="s">
        <v>252</v>
      </c>
      <c r="H515" s="201">
        <v>1</v>
      </c>
      <c r="I515" s="202"/>
      <c r="J515" s="203">
        <f>ROUND(I515*H515,2)</f>
        <v>0</v>
      </c>
      <c r="K515" s="204"/>
      <c r="L515" s="42"/>
      <c r="M515" s="205" t="s">
        <v>19</v>
      </c>
      <c r="N515" s="206" t="s">
        <v>50</v>
      </c>
      <c r="O515" s="83"/>
      <c r="P515" s="207">
        <f>O515*H515</f>
        <v>0</v>
      </c>
      <c r="Q515" s="207">
        <v>0</v>
      </c>
      <c r="R515" s="207">
        <f>Q515*H515</f>
        <v>0</v>
      </c>
      <c r="S515" s="207">
        <v>0</v>
      </c>
      <c r="T515" s="208">
        <f>S515*H515</f>
        <v>0</v>
      </c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R515" s="209" t="s">
        <v>880</v>
      </c>
      <c r="AT515" s="209" t="s">
        <v>134</v>
      </c>
      <c r="AU515" s="209" t="s">
        <v>139</v>
      </c>
      <c r="AY515" s="15" t="s">
        <v>130</v>
      </c>
      <c r="BE515" s="210">
        <f>IF(N515="základní",J515,0)</f>
        <v>0</v>
      </c>
      <c r="BF515" s="210">
        <f>IF(N515="snížená",J515,0)</f>
        <v>0</v>
      </c>
      <c r="BG515" s="210">
        <f>IF(N515="zákl. přenesená",J515,0)</f>
        <v>0</v>
      </c>
      <c r="BH515" s="210">
        <f>IF(N515="sníž. přenesená",J515,0)</f>
        <v>0</v>
      </c>
      <c r="BI515" s="210">
        <f>IF(N515="nulová",J515,0)</f>
        <v>0</v>
      </c>
      <c r="BJ515" s="15" t="s">
        <v>140</v>
      </c>
      <c r="BK515" s="210">
        <f>ROUND(I515*H515,2)</f>
        <v>0</v>
      </c>
      <c r="BL515" s="15" t="s">
        <v>880</v>
      </c>
      <c r="BM515" s="209" t="s">
        <v>985</v>
      </c>
    </row>
    <row r="516" s="2" customFormat="1">
      <c r="A516" s="36"/>
      <c r="B516" s="37"/>
      <c r="C516" s="38"/>
      <c r="D516" s="211" t="s">
        <v>142</v>
      </c>
      <c r="E516" s="38"/>
      <c r="F516" s="212" t="s">
        <v>986</v>
      </c>
      <c r="G516" s="38"/>
      <c r="H516" s="38"/>
      <c r="I516" s="213"/>
      <c r="J516" s="38"/>
      <c r="K516" s="38"/>
      <c r="L516" s="42"/>
      <c r="M516" s="214"/>
      <c r="N516" s="215"/>
      <c r="O516" s="83"/>
      <c r="P516" s="83"/>
      <c r="Q516" s="83"/>
      <c r="R516" s="83"/>
      <c r="S516" s="83"/>
      <c r="T516" s="84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T516" s="15" t="s">
        <v>142</v>
      </c>
      <c r="AU516" s="15" t="s">
        <v>139</v>
      </c>
    </row>
    <row r="517" s="2" customFormat="1">
      <c r="A517" s="36"/>
      <c r="B517" s="37"/>
      <c r="C517" s="38"/>
      <c r="D517" s="216" t="s">
        <v>144</v>
      </c>
      <c r="E517" s="38"/>
      <c r="F517" s="217" t="s">
        <v>987</v>
      </c>
      <c r="G517" s="38"/>
      <c r="H517" s="38"/>
      <c r="I517" s="213"/>
      <c r="J517" s="38"/>
      <c r="K517" s="38"/>
      <c r="L517" s="42"/>
      <c r="M517" s="214"/>
      <c r="N517" s="215"/>
      <c r="O517" s="83"/>
      <c r="P517" s="83"/>
      <c r="Q517" s="83"/>
      <c r="R517" s="83"/>
      <c r="S517" s="83"/>
      <c r="T517" s="84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T517" s="15" t="s">
        <v>144</v>
      </c>
      <c r="AU517" s="15" t="s">
        <v>139</v>
      </c>
    </row>
    <row r="518" s="12" customFormat="1" ht="25.92" customHeight="1">
      <c r="A518" s="12"/>
      <c r="B518" s="181"/>
      <c r="C518" s="182"/>
      <c r="D518" s="183" t="s">
        <v>75</v>
      </c>
      <c r="E518" s="184" t="s">
        <v>988</v>
      </c>
      <c r="F518" s="184" t="s">
        <v>989</v>
      </c>
      <c r="G518" s="182"/>
      <c r="H518" s="182"/>
      <c r="I518" s="185"/>
      <c r="J518" s="186">
        <f>BK518</f>
        <v>0</v>
      </c>
      <c r="K518" s="182"/>
      <c r="L518" s="187"/>
      <c r="M518" s="188"/>
      <c r="N518" s="189"/>
      <c r="O518" s="189"/>
      <c r="P518" s="190">
        <f>P519+P523+P530+P534+P538+P542</f>
        <v>0</v>
      </c>
      <c r="Q518" s="189"/>
      <c r="R518" s="190">
        <f>R519+R523+R530+R534+R538+R542</f>
        <v>0</v>
      </c>
      <c r="S518" s="189"/>
      <c r="T518" s="191">
        <f>T519+T523+T530+T534+T538+T542</f>
        <v>0</v>
      </c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R518" s="192" t="s">
        <v>140</v>
      </c>
      <c r="AT518" s="193" t="s">
        <v>75</v>
      </c>
      <c r="AU518" s="193" t="s">
        <v>76</v>
      </c>
      <c r="AY518" s="192" t="s">
        <v>130</v>
      </c>
      <c r="BK518" s="194">
        <f>BK519+BK523+BK530+BK534+BK538+BK542</f>
        <v>0</v>
      </c>
    </row>
    <row r="519" s="12" customFormat="1" ht="22.8" customHeight="1">
      <c r="A519" s="12"/>
      <c r="B519" s="181"/>
      <c r="C519" s="182"/>
      <c r="D519" s="183" t="s">
        <v>75</v>
      </c>
      <c r="E519" s="195" t="s">
        <v>990</v>
      </c>
      <c r="F519" s="195" t="s">
        <v>991</v>
      </c>
      <c r="G519" s="182"/>
      <c r="H519" s="182"/>
      <c r="I519" s="185"/>
      <c r="J519" s="196">
        <f>BK519</f>
        <v>0</v>
      </c>
      <c r="K519" s="182"/>
      <c r="L519" s="187"/>
      <c r="M519" s="188"/>
      <c r="N519" s="189"/>
      <c r="O519" s="189"/>
      <c r="P519" s="190">
        <f>SUM(P520:P522)</f>
        <v>0</v>
      </c>
      <c r="Q519" s="189"/>
      <c r="R519" s="190">
        <f>SUM(R520:R522)</f>
        <v>0</v>
      </c>
      <c r="S519" s="189"/>
      <c r="T519" s="191">
        <f>SUM(T520:T522)</f>
        <v>0</v>
      </c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R519" s="192" t="s">
        <v>140</v>
      </c>
      <c r="AT519" s="193" t="s">
        <v>75</v>
      </c>
      <c r="AU519" s="193" t="s">
        <v>81</v>
      </c>
      <c r="AY519" s="192" t="s">
        <v>130</v>
      </c>
      <c r="BK519" s="194">
        <f>SUM(BK520:BK522)</f>
        <v>0</v>
      </c>
    </row>
    <row r="520" s="2" customFormat="1" ht="16.5" customHeight="1">
      <c r="A520" s="36"/>
      <c r="B520" s="37"/>
      <c r="C520" s="197" t="s">
        <v>992</v>
      </c>
      <c r="D520" s="197" t="s">
        <v>134</v>
      </c>
      <c r="E520" s="198" t="s">
        <v>993</v>
      </c>
      <c r="F520" s="199" t="s">
        <v>991</v>
      </c>
      <c r="G520" s="200" t="s">
        <v>466</v>
      </c>
      <c r="H520" s="201">
        <v>1</v>
      </c>
      <c r="I520" s="202"/>
      <c r="J520" s="203">
        <f>ROUND(I520*H520,2)</f>
        <v>0</v>
      </c>
      <c r="K520" s="204"/>
      <c r="L520" s="42"/>
      <c r="M520" s="205" t="s">
        <v>19</v>
      </c>
      <c r="N520" s="206" t="s">
        <v>50</v>
      </c>
      <c r="O520" s="83"/>
      <c r="P520" s="207">
        <f>O520*H520</f>
        <v>0</v>
      </c>
      <c r="Q520" s="207">
        <v>0</v>
      </c>
      <c r="R520" s="207">
        <f>Q520*H520</f>
        <v>0</v>
      </c>
      <c r="S520" s="207">
        <v>0</v>
      </c>
      <c r="T520" s="208">
        <f>S520*H520</f>
        <v>0</v>
      </c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R520" s="209" t="s">
        <v>994</v>
      </c>
      <c r="AT520" s="209" t="s">
        <v>134</v>
      </c>
      <c r="AU520" s="209" t="s">
        <v>139</v>
      </c>
      <c r="AY520" s="15" t="s">
        <v>130</v>
      </c>
      <c r="BE520" s="210">
        <f>IF(N520="základní",J520,0)</f>
        <v>0</v>
      </c>
      <c r="BF520" s="210">
        <f>IF(N520="snížená",J520,0)</f>
        <v>0</v>
      </c>
      <c r="BG520" s="210">
        <f>IF(N520="zákl. přenesená",J520,0)</f>
        <v>0</v>
      </c>
      <c r="BH520" s="210">
        <f>IF(N520="sníž. přenesená",J520,0)</f>
        <v>0</v>
      </c>
      <c r="BI520" s="210">
        <f>IF(N520="nulová",J520,0)</f>
        <v>0</v>
      </c>
      <c r="BJ520" s="15" t="s">
        <v>140</v>
      </c>
      <c r="BK520" s="210">
        <f>ROUND(I520*H520,2)</f>
        <v>0</v>
      </c>
      <c r="BL520" s="15" t="s">
        <v>994</v>
      </c>
      <c r="BM520" s="209" t="s">
        <v>995</v>
      </c>
    </row>
    <row r="521" s="2" customFormat="1">
      <c r="A521" s="36"/>
      <c r="B521" s="37"/>
      <c r="C521" s="38"/>
      <c r="D521" s="211" t="s">
        <v>142</v>
      </c>
      <c r="E521" s="38"/>
      <c r="F521" s="212" t="s">
        <v>991</v>
      </c>
      <c r="G521" s="38"/>
      <c r="H521" s="38"/>
      <c r="I521" s="213"/>
      <c r="J521" s="38"/>
      <c r="K521" s="38"/>
      <c r="L521" s="42"/>
      <c r="M521" s="214"/>
      <c r="N521" s="215"/>
      <c r="O521" s="83"/>
      <c r="P521" s="83"/>
      <c r="Q521" s="83"/>
      <c r="R521" s="83"/>
      <c r="S521" s="83"/>
      <c r="T521" s="84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T521" s="15" t="s">
        <v>142</v>
      </c>
      <c r="AU521" s="15" t="s">
        <v>139</v>
      </c>
    </row>
    <row r="522" s="2" customFormat="1">
      <c r="A522" s="36"/>
      <c r="B522" s="37"/>
      <c r="C522" s="38"/>
      <c r="D522" s="216" t="s">
        <v>144</v>
      </c>
      <c r="E522" s="38"/>
      <c r="F522" s="217" t="s">
        <v>996</v>
      </c>
      <c r="G522" s="38"/>
      <c r="H522" s="38"/>
      <c r="I522" s="213"/>
      <c r="J522" s="38"/>
      <c r="K522" s="38"/>
      <c r="L522" s="42"/>
      <c r="M522" s="214"/>
      <c r="N522" s="215"/>
      <c r="O522" s="83"/>
      <c r="P522" s="83"/>
      <c r="Q522" s="83"/>
      <c r="R522" s="83"/>
      <c r="S522" s="83"/>
      <c r="T522" s="84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T522" s="15" t="s">
        <v>144</v>
      </c>
      <c r="AU522" s="15" t="s">
        <v>139</v>
      </c>
    </row>
    <row r="523" s="12" customFormat="1" ht="22.8" customHeight="1">
      <c r="A523" s="12"/>
      <c r="B523" s="181"/>
      <c r="C523" s="182"/>
      <c r="D523" s="183" t="s">
        <v>75</v>
      </c>
      <c r="E523" s="195" t="s">
        <v>997</v>
      </c>
      <c r="F523" s="195" t="s">
        <v>998</v>
      </c>
      <c r="G523" s="182"/>
      <c r="H523" s="182"/>
      <c r="I523" s="185"/>
      <c r="J523" s="196">
        <f>BK523</f>
        <v>0</v>
      </c>
      <c r="K523" s="182"/>
      <c r="L523" s="187"/>
      <c r="M523" s="188"/>
      <c r="N523" s="189"/>
      <c r="O523" s="189"/>
      <c r="P523" s="190">
        <f>SUM(P524:P529)</f>
        <v>0</v>
      </c>
      <c r="Q523" s="189"/>
      <c r="R523" s="190">
        <f>SUM(R524:R529)</f>
        <v>0</v>
      </c>
      <c r="S523" s="189"/>
      <c r="T523" s="191">
        <f>SUM(T524:T529)</f>
        <v>0</v>
      </c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R523" s="192" t="s">
        <v>140</v>
      </c>
      <c r="AT523" s="193" t="s">
        <v>75</v>
      </c>
      <c r="AU523" s="193" t="s">
        <v>81</v>
      </c>
      <c r="AY523" s="192" t="s">
        <v>130</v>
      </c>
      <c r="BK523" s="194">
        <f>SUM(BK524:BK529)</f>
        <v>0</v>
      </c>
    </row>
    <row r="524" s="2" customFormat="1" ht="16.5" customHeight="1">
      <c r="A524" s="36"/>
      <c r="B524" s="37"/>
      <c r="C524" s="197" t="s">
        <v>81</v>
      </c>
      <c r="D524" s="197" t="s">
        <v>134</v>
      </c>
      <c r="E524" s="198" t="s">
        <v>999</v>
      </c>
      <c r="F524" s="199" t="s">
        <v>1000</v>
      </c>
      <c r="G524" s="200" t="s">
        <v>1001</v>
      </c>
      <c r="H524" s="201">
        <v>1</v>
      </c>
      <c r="I524" s="202"/>
      <c r="J524" s="203">
        <f>ROUND(I524*H524,2)</f>
        <v>0</v>
      </c>
      <c r="K524" s="204"/>
      <c r="L524" s="42"/>
      <c r="M524" s="205" t="s">
        <v>19</v>
      </c>
      <c r="N524" s="206" t="s">
        <v>50</v>
      </c>
      <c r="O524" s="83"/>
      <c r="P524" s="207">
        <f>O524*H524</f>
        <v>0</v>
      </c>
      <c r="Q524" s="207">
        <v>0</v>
      </c>
      <c r="R524" s="207">
        <f>Q524*H524</f>
        <v>0</v>
      </c>
      <c r="S524" s="207">
        <v>0</v>
      </c>
      <c r="T524" s="208">
        <f>S524*H524</f>
        <v>0</v>
      </c>
      <c r="U524" s="36"/>
      <c r="V524" s="36"/>
      <c r="W524" s="36"/>
      <c r="X524" s="36"/>
      <c r="Y524" s="36"/>
      <c r="Z524" s="36"/>
      <c r="AA524" s="36"/>
      <c r="AB524" s="36"/>
      <c r="AC524" s="36"/>
      <c r="AD524" s="36"/>
      <c r="AE524" s="36"/>
      <c r="AR524" s="209" t="s">
        <v>994</v>
      </c>
      <c r="AT524" s="209" t="s">
        <v>134</v>
      </c>
      <c r="AU524" s="209" t="s">
        <v>139</v>
      </c>
      <c r="AY524" s="15" t="s">
        <v>130</v>
      </c>
      <c r="BE524" s="210">
        <f>IF(N524="základní",J524,0)</f>
        <v>0</v>
      </c>
      <c r="BF524" s="210">
        <f>IF(N524="snížená",J524,0)</f>
        <v>0</v>
      </c>
      <c r="BG524" s="210">
        <f>IF(N524="zákl. přenesená",J524,0)</f>
        <v>0</v>
      </c>
      <c r="BH524" s="210">
        <f>IF(N524="sníž. přenesená",J524,0)</f>
        <v>0</v>
      </c>
      <c r="BI524" s="210">
        <f>IF(N524="nulová",J524,0)</f>
        <v>0</v>
      </c>
      <c r="BJ524" s="15" t="s">
        <v>140</v>
      </c>
      <c r="BK524" s="210">
        <f>ROUND(I524*H524,2)</f>
        <v>0</v>
      </c>
      <c r="BL524" s="15" t="s">
        <v>994</v>
      </c>
      <c r="BM524" s="209" t="s">
        <v>1002</v>
      </c>
    </row>
    <row r="525" s="2" customFormat="1">
      <c r="A525" s="36"/>
      <c r="B525" s="37"/>
      <c r="C525" s="38"/>
      <c r="D525" s="211" t="s">
        <v>142</v>
      </c>
      <c r="E525" s="38"/>
      <c r="F525" s="212" t="s">
        <v>1003</v>
      </c>
      <c r="G525" s="38"/>
      <c r="H525" s="38"/>
      <c r="I525" s="213"/>
      <c r="J525" s="38"/>
      <c r="K525" s="38"/>
      <c r="L525" s="42"/>
      <c r="M525" s="214"/>
      <c r="N525" s="215"/>
      <c r="O525" s="83"/>
      <c r="P525" s="83"/>
      <c r="Q525" s="83"/>
      <c r="R525" s="83"/>
      <c r="S525" s="83"/>
      <c r="T525" s="84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T525" s="15" t="s">
        <v>142</v>
      </c>
      <c r="AU525" s="15" t="s">
        <v>139</v>
      </c>
    </row>
    <row r="526" s="2" customFormat="1">
      <c r="A526" s="36"/>
      <c r="B526" s="37"/>
      <c r="C526" s="38"/>
      <c r="D526" s="216" t="s">
        <v>144</v>
      </c>
      <c r="E526" s="38"/>
      <c r="F526" s="217" t="s">
        <v>1004</v>
      </c>
      <c r="G526" s="38"/>
      <c r="H526" s="38"/>
      <c r="I526" s="213"/>
      <c r="J526" s="38"/>
      <c r="K526" s="38"/>
      <c r="L526" s="42"/>
      <c r="M526" s="214"/>
      <c r="N526" s="215"/>
      <c r="O526" s="83"/>
      <c r="P526" s="83"/>
      <c r="Q526" s="83"/>
      <c r="R526" s="83"/>
      <c r="S526" s="83"/>
      <c r="T526" s="84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T526" s="15" t="s">
        <v>144</v>
      </c>
      <c r="AU526" s="15" t="s">
        <v>139</v>
      </c>
    </row>
    <row r="527" s="2" customFormat="1" ht="16.5" customHeight="1">
      <c r="A527" s="36"/>
      <c r="B527" s="37"/>
      <c r="C527" s="197" t="s">
        <v>1005</v>
      </c>
      <c r="D527" s="197" t="s">
        <v>134</v>
      </c>
      <c r="E527" s="198" t="s">
        <v>1006</v>
      </c>
      <c r="F527" s="199" t="s">
        <v>1007</v>
      </c>
      <c r="G527" s="200" t="s">
        <v>466</v>
      </c>
      <c r="H527" s="201">
        <v>1</v>
      </c>
      <c r="I527" s="202"/>
      <c r="J527" s="203">
        <f>ROUND(I527*H527,2)</f>
        <v>0</v>
      </c>
      <c r="K527" s="204"/>
      <c r="L527" s="42"/>
      <c r="M527" s="205" t="s">
        <v>19</v>
      </c>
      <c r="N527" s="206" t="s">
        <v>50</v>
      </c>
      <c r="O527" s="83"/>
      <c r="P527" s="207">
        <f>O527*H527</f>
        <v>0</v>
      </c>
      <c r="Q527" s="207">
        <v>0</v>
      </c>
      <c r="R527" s="207">
        <f>Q527*H527</f>
        <v>0</v>
      </c>
      <c r="S527" s="207">
        <v>0</v>
      </c>
      <c r="T527" s="208">
        <f>S527*H527</f>
        <v>0</v>
      </c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R527" s="209" t="s">
        <v>994</v>
      </c>
      <c r="AT527" s="209" t="s">
        <v>134</v>
      </c>
      <c r="AU527" s="209" t="s">
        <v>139</v>
      </c>
      <c r="AY527" s="15" t="s">
        <v>130</v>
      </c>
      <c r="BE527" s="210">
        <f>IF(N527="základní",J527,0)</f>
        <v>0</v>
      </c>
      <c r="BF527" s="210">
        <f>IF(N527="snížená",J527,0)</f>
        <v>0</v>
      </c>
      <c r="BG527" s="210">
        <f>IF(N527="zákl. přenesená",J527,0)</f>
        <v>0</v>
      </c>
      <c r="BH527" s="210">
        <f>IF(N527="sníž. přenesená",J527,0)</f>
        <v>0</v>
      </c>
      <c r="BI527" s="210">
        <f>IF(N527="nulová",J527,0)</f>
        <v>0</v>
      </c>
      <c r="BJ527" s="15" t="s">
        <v>140</v>
      </c>
      <c r="BK527" s="210">
        <f>ROUND(I527*H527,2)</f>
        <v>0</v>
      </c>
      <c r="BL527" s="15" t="s">
        <v>994</v>
      </c>
      <c r="BM527" s="209" t="s">
        <v>1008</v>
      </c>
    </row>
    <row r="528" s="2" customFormat="1">
      <c r="A528" s="36"/>
      <c r="B528" s="37"/>
      <c r="C528" s="38"/>
      <c r="D528" s="211" t="s">
        <v>142</v>
      </c>
      <c r="E528" s="38"/>
      <c r="F528" s="212" t="s">
        <v>1007</v>
      </c>
      <c r="G528" s="38"/>
      <c r="H528" s="38"/>
      <c r="I528" s="213"/>
      <c r="J528" s="38"/>
      <c r="K528" s="38"/>
      <c r="L528" s="42"/>
      <c r="M528" s="214"/>
      <c r="N528" s="215"/>
      <c r="O528" s="83"/>
      <c r="P528" s="83"/>
      <c r="Q528" s="83"/>
      <c r="R528" s="83"/>
      <c r="S528" s="83"/>
      <c r="T528" s="84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T528" s="15" t="s">
        <v>142</v>
      </c>
      <c r="AU528" s="15" t="s">
        <v>139</v>
      </c>
    </row>
    <row r="529" s="2" customFormat="1">
      <c r="A529" s="36"/>
      <c r="B529" s="37"/>
      <c r="C529" s="38"/>
      <c r="D529" s="216" t="s">
        <v>144</v>
      </c>
      <c r="E529" s="38"/>
      <c r="F529" s="217" t="s">
        <v>1009</v>
      </c>
      <c r="G529" s="38"/>
      <c r="H529" s="38"/>
      <c r="I529" s="213"/>
      <c r="J529" s="38"/>
      <c r="K529" s="38"/>
      <c r="L529" s="42"/>
      <c r="M529" s="214"/>
      <c r="N529" s="215"/>
      <c r="O529" s="83"/>
      <c r="P529" s="83"/>
      <c r="Q529" s="83"/>
      <c r="R529" s="83"/>
      <c r="S529" s="83"/>
      <c r="T529" s="84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T529" s="15" t="s">
        <v>144</v>
      </c>
      <c r="AU529" s="15" t="s">
        <v>139</v>
      </c>
    </row>
    <row r="530" s="12" customFormat="1" ht="22.8" customHeight="1">
      <c r="A530" s="12"/>
      <c r="B530" s="181"/>
      <c r="C530" s="182"/>
      <c r="D530" s="183" t="s">
        <v>75</v>
      </c>
      <c r="E530" s="195" t="s">
        <v>1010</v>
      </c>
      <c r="F530" s="195" t="s">
        <v>1011</v>
      </c>
      <c r="G530" s="182"/>
      <c r="H530" s="182"/>
      <c r="I530" s="185"/>
      <c r="J530" s="196">
        <f>BK530</f>
        <v>0</v>
      </c>
      <c r="K530" s="182"/>
      <c r="L530" s="187"/>
      <c r="M530" s="188"/>
      <c r="N530" s="189"/>
      <c r="O530" s="189"/>
      <c r="P530" s="190">
        <f>SUM(P531:P533)</f>
        <v>0</v>
      </c>
      <c r="Q530" s="189"/>
      <c r="R530" s="190">
        <f>SUM(R531:R533)</f>
        <v>0</v>
      </c>
      <c r="S530" s="189"/>
      <c r="T530" s="191">
        <f>SUM(T531:T533)</f>
        <v>0</v>
      </c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R530" s="192" t="s">
        <v>140</v>
      </c>
      <c r="AT530" s="193" t="s">
        <v>75</v>
      </c>
      <c r="AU530" s="193" t="s">
        <v>81</v>
      </c>
      <c r="AY530" s="192" t="s">
        <v>130</v>
      </c>
      <c r="BK530" s="194">
        <f>SUM(BK531:BK533)</f>
        <v>0</v>
      </c>
    </row>
    <row r="531" s="2" customFormat="1" ht="16.5" customHeight="1">
      <c r="A531" s="36"/>
      <c r="B531" s="37"/>
      <c r="C531" s="197" t="s">
        <v>1012</v>
      </c>
      <c r="D531" s="197" t="s">
        <v>134</v>
      </c>
      <c r="E531" s="198" t="s">
        <v>1013</v>
      </c>
      <c r="F531" s="199" t="s">
        <v>1014</v>
      </c>
      <c r="G531" s="200" t="s">
        <v>1015</v>
      </c>
      <c r="H531" s="201">
        <v>1</v>
      </c>
      <c r="I531" s="202"/>
      <c r="J531" s="203">
        <f>ROUND(I531*H531,2)</f>
        <v>0</v>
      </c>
      <c r="K531" s="204"/>
      <c r="L531" s="42"/>
      <c r="M531" s="205" t="s">
        <v>19</v>
      </c>
      <c r="N531" s="206" t="s">
        <v>50</v>
      </c>
      <c r="O531" s="83"/>
      <c r="P531" s="207">
        <f>O531*H531</f>
        <v>0</v>
      </c>
      <c r="Q531" s="207">
        <v>0</v>
      </c>
      <c r="R531" s="207">
        <f>Q531*H531</f>
        <v>0</v>
      </c>
      <c r="S531" s="207">
        <v>0</v>
      </c>
      <c r="T531" s="208">
        <f>S531*H531</f>
        <v>0</v>
      </c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R531" s="209" t="s">
        <v>994</v>
      </c>
      <c r="AT531" s="209" t="s">
        <v>134</v>
      </c>
      <c r="AU531" s="209" t="s">
        <v>139</v>
      </c>
      <c r="AY531" s="15" t="s">
        <v>130</v>
      </c>
      <c r="BE531" s="210">
        <f>IF(N531="základní",J531,0)</f>
        <v>0</v>
      </c>
      <c r="BF531" s="210">
        <f>IF(N531="snížená",J531,0)</f>
        <v>0</v>
      </c>
      <c r="BG531" s="210">
        <f>IF(N531="zákl. přenesená",J531,0)</f>
        <v>0</v>
      </c>
      <c r="BH531" s="210">
        <f>IF(N531="sníž. přenesená",J531,0)</f>
        <v>0</v>
      </c>
      <c r="BI531" s="210">
        <f>IF(N531="nulová",J531,0)</f>
        <v>0</v>
      </c>
      <c r="BJ531" s="15" t="s">
        <v>140</v>
      </c>
      <c r="BK531" s="210">
        <f>ROUND(I531*H531,2)</f>
        <v>0</v>
      </c>
      <c r="BL531" s="15" t="s">
        <v>994</v>
      </c>
      <c r="BM531" s="209" t="s">
        <v>1016</v>
      </c>
    </row>
    <row r="532" s="2" customFormat="1">
      <c r="A532" s="36"/>
      <c r="B532" s="37"/>
      <c r="C532" s="38"/>
      <c r="D532" s="211" t="s">
        <v>142</v>
      </c>
      <c r="E532" s="38"/>
      <c r="F532" s="212" t="s">
        <v>1014</v>
      </c>
      <c r="G532" s="38"/>
      <c r="H532" s="38"/>
      <c r="I532" s="213"/>
      <c r="J532" s="38"/>
      <c r="K532" s="38"/>
      <c r="L532" s="42"/>
      <c r="M532" s="214"/>
      <c r="N532" s="215"/>
      <c r="O532" s="83"/>
      <c r="P532" s="83"/>
      <c r="Q532" s="83"/>
      <c r="R532" s="83"/>
      <c r="S532" s="83"/>
      <c r="T532" s="84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T532" s="15" t="s">
        <v>142</v>
      </c>
      <c r="AU532" s="15" t="s">
        <v>139</v>
      </c>
    </row>
    <row r="533" s="2" customFormat="1">
      <c r="A533" s="36"/>
      <c r="B533" s="37"/>
      <c r="C533" s="38"/>
      <c r="D533" s="216" t="s">
        <v>144</v>
      </c>
      <c r="E533" s="38"/>
      <c r="F533" s="217" t="s">
        <v>1017</v>
      </c>
      <c r="G533" s="38"/>
      <c r="H533" s="38"/>
      <c r="I533" s="213"/>
      <c r="J533" s="38"/>
      <c r="K533" s="38"/>
      <c r="L533" s="42"/>
      <c r="M533" s="214"/>
      <c r="N533" s="215"/>
      <c r="O533" s="83"/>
      <c r="P533" s="83"/>
      <c r="Q533" s="83"/>
      <c r="R533" s="83"/>
      <c r="S533" s="83"/>
      <c r="T533" s="84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T533" s="15" t="s">
        <v>144</v>
      </c>
      <c r="AU533" s="15" t="s">
        <v>139</v>
      </c>
    </row>
    <row r="534" s="12" customFormat="1" ht="22.8" customHeight="1">
      <c r="A534" s="12"/>
      <c r="B534" s="181"/>
      <c r="C534" s="182"/>
      <c r="D534" s="183" t="s">
        <v>75</v>
      </c>
      <c r="E534" s="195" t="s">
        <v>1018</v>
      </c>
      <c r="F534" s="195" t="s">
        <v>1019</v>
      </c>
      <c r="G534" s="182"/>
      <c r="H534" s="182"/>
      <c r="I534" s="185"/>
      <c r="J534" s="196">
        <f>BK534</f>
        <v>0</v>
      </c>
      <c r="K534" s="182"/>
      <c r="L534" s="187"/>
      <c r="M534" s="188"/>
      <c r="N534" s="189"/>
      <c r="O534" s="189"/>
      <c r="P534" s="190">
        <f>SUM(P535:P537)</f>
        <v>0</v>
      </c>
      <c r="Q534" s="189"/>
      <c r="R534" s="190">
        <f>SUM(R535:R537)</f>
        <v>0</v>
      </c>
      <c r="S534" s="189"/>
      <c r="T534" s="191">
        <f>SUM(T535:T537)</f>
        <v>0</v>
      </c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R534" s="192" t="s">
        <v>140</v>
      </c>
      <c r="AT534" s="193" t="s">
        <v>75</v>
      </c>
      <c r="AU534" s="193" t="s">
        <v>81</v>
      </c>
      <c r="AY534" s="192" t="s">
        <v>130</v>
      </c>
      <c r="BK534" s="194">
        <f>SUM(BK535:BK537)</f>
        <v>0</v>
      </c>
    </row>
    <row r="535" s="2" customFormat="1" ht="16.5" customHeight="1">
      <c r="A535" s="36"/>
      <c r="B535" s="37"/>
      <c r="C535" s="197" t="s">
        <v>1020</v>
      </c>
      <c r="D535" s="197" t="s">
        <v>134</v>
      </c>
      <c r="E535" s="198" t="s">
        <v>1021</v>
      </c>
      <c r="F535" s="199" t="s">
        <v>1022</v>
      </c>
      <c r="G535" s="200" t="s">
        <v>1015</v>
      </c>
      <c r="H535" s="201">
        <v>1</v>
      </c>
      <c r="I535" s="202"/>
      <c r="J535" s="203">
        <f>ROUND(I535*H535,2)</f>
        <v>0</v>
      </c>
      <c r="K535" s="204"/>
      <c r="L535" s="42"/>
      <c r="M535" s="205" t="s">
        <v>19</v>
      </c>
      <c r="N535" s="206" t="s">
        <v>50</v>
      </c>
      <c r="O535" s="83"/>
      <c r="P535" s="207">
        <f>O535*H535</f>
        <v>0</v>
      </c>
      <c r="Q535" s="207">
        <v>0</v>
      </c>
      <c r="R535" s="207">
        <f>Q535*H535</f>
        <v>0</v>
      </c>
      <c r="S535" s="207">
        <v>0</v>
      </c>
      <c r="T535" s="208">
        <f>S535*H535</f>
        <v>0</v>
      </c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R535" s="209" t="s">
        <v>994</v>
      </c>
      <c r="AT535" s="209" t="s">
        <v>134</v>
      </c>
      <c r="AU535" s="209" t="s">
        <v>139</v>
      </c>
      <c r="AY535" s="15" t="s">
        <v>130</v>
      </c>
      <c r="BE535" s="210">
        <f>IF(N535="základní",J535,0)</f>
        <v>0</v>
      </c>
      <c r="BF535" s="210">
        <f>IF(N535="snížená",J535,0)</f>
        <v>0</v>
      </c>
      <c r="BG535" s="210">
        <f>IF(N535="zákl. přenesená",J535,0)</f>
        <v>0</v>
      </c>
      <c r="BH535" s="210">
        <f>IF(N535="sníž. přenesená",J535,0)</f>
        <v>0</v>
      </c>
      <c r="BI535" s="210">
        <f>IF(N535="nulová",J535,0)</f>
        <v>0</v>
      </c>
      <c r="BJ535" s="15" t="s">
        <v>140</v>
      </c>
      <c r="BK535" s="210">
        <f>ROUND(I535*H535,2)</f>
        <v>0</v>
      </c>
      <c r="BL535" s="15" t="s">
        <v>994</v>
      </c>
      <c r="BM535" s="209" t="s">
        <v>1023</v>
      </c>
    </row>
    <row r="536" s="2" customFormat="1">
      <c r="A536" s="36"/>
      <c r="B536" s="37"/>
      <c r="C536" s="38"/>
      <c r="D536" s="211" t="s">
        <v>142</v>
      </c>
      <c r="E536" s="38"/>
      <c r="F536" s="212" t="s">
        <v>1022</v>
      </c>
      <c r="G536" s="38"/>
      <c r="H536" s="38"/>
      <c r="I536" s="213"/>
      <c r="J536" s="38"/>
      <c r="K536" s="38"/>
      <c r="L536" s="42"/>
      <c r="M536" s="214"/>
      <c r="N536" s="215"/>
      <c r="O536" s="83"/>
      <c r="P536" s="83"/>
      <c r="Q536" s="83"/>
      <c r="R536" s="83"/>
      <c r="S536" s="83"/>
      <c r="T536" s="84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T536" s="15" t="s">
        <v>142</v>
      </c>
      <c r="AU536" s="15" t="s">
        <v>139</v>
      </c>
    </row>
    <row r="537" s="2" customFormat="1">
      <c r="A537" s="36"/>
      <c r="B537" s="37"/>
      <c r="C537" s="38"/>
      <c r="D537" s="216" t="s">
        <v>144</v>
      </c>
      <c r="E537" s="38"/>
      <c r="F537" s="217" t="s">
        <v>1024</v>
      </c>
      <c r="G537" s="38"/>
      <c r="H537" s="38"/>
      <c r="I537" s="213"/>
      <c r="J537" s="38"/>
      <c r="K537" s="38"/>
      <c r="L537" s="42"/>
      <c r="M537" s="214"/>
      <c r="N537" s="215"/>
      <c r="O537" s="83"/>
      <c r="P537" s="83"/>
      <c r="Q537" s="83"/>
      <c r="R537" s="83"/>
      <c r="S537" s="83"/>
      <c r="T537" s="84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T537" s="15" t="s">
        <v>144</v>
      </c>
      <c r="AU537" s="15" t="s">
        <v>139</v>
      </c>
    </row>
    <row r="538" s="12" customFormat="1" ht="22.8" customHeight="1">
      <c r="A538" s="12"/>
      <c r="B538" s="181"/>
      <c r="C538" s="182"/>
      <c r="D538" s="183" t="s">
        <v>75</v>
      </c>
      <c r="E538" s="195" t="s">
        <v>1025</v>
      </c>
      <c r="F538" s="195" t="s">
        <v>1026</v>
      </c>
      <c r="G538" s="182"/>
      <c r="H538" s="182"/>
      <c r="I538" s="185"/>
      <c r="J538" s="196">
        <f>BK538</f>
        <v>0</v>
      </c>
      <c r="K538" s="182"/>
      <c r="L538" s="187"/>
      <c r="M538" s="188"/>
      <c r="N538" s="189"/>
      <c r="O538" s="189"/>
      <c r="P538" s="190">
        <f>SUM(P539:P541)</f>
        <v>0</v>
      </c>
      <c r="Q538" s="189"/>
      <c r="R538" s="190">
        <f>SUM(R539:R541)</f>
        <v>0</v>
      </c>
      <c r="S538" s="189"/>
      <c r="T538" s="191">
        <f>SUM(T539:T541)</f>
        <v>0</v>
      </c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R538" s="192" t="s">
        <v>140</v>
      </c>
      <c r="AT538" s="193" t="s">
        <v>75</v>
      </c>
      <c r="AU538" s="193" t="s">
        <v>81</v>
      </c>
      <c r="AY538" s="192" t="s">
        <v>130</v>
      </c>
      <c r="BK538" s="194">
        <f>SUM(BK539:BK541)</f>
        <v>0</v>
      </c>
    </row>
    <row r="539" s="2" customFormat="1" ht="16.5" customHeight="1">
      <c r="A539" s="36"/>
      <c r="B539" s="37"/>
      <c r="C539" s="197" t="s">
        <v>1027</v>
      </c>
      <c r="D539" s="197" t="s">
        <v>134</v>
      </c>
      <c r="E539" s="198" t="s">
        <v>1028</v>
      </c>
      <c r="F539" s="199" t="s">
        <v>1029</v>
      </c>
      <c r="G539" s="200" t="s">
        <v>1015</v>
      </c>
      <c r="H539" s="201">
        <v>1</v>
      </c>
      <c r="I539" s="202"/>
      <c r="J539" s="203">
        <f>ROUND(I539*H539,2)</f>
        <v>0</v>
      </c>
      <c r="K539" s="204"/>
      <c r="L539" s="42"/>
      <c r="M539" s="205" t="s">
        <v>19</v>
      </c>
      <c r="N539" s="206" t="s">
        <v>50</v>
      </c>
      <c r="O539" s="83"/>
      <c r="P539" s="207">
        <f>O539*H539</f>
        <v>0</v>
      </c>
      <c r="Q539" s="207">
        <v>0</v>
      </c>
      <c r="R539" s="207">
        <f>Q539*H539</f>
        <v>0</v>
      </c>
      <c r="S539" s="207">
        <v>0</v>
      </c>
      <c r="T539" s="208">
        <f>S539*H539</f>
        <v>0</v>
      </c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R539" s="209" t="s">
        <v>994</v>
      </c>
      <c r="AT539" s="209" t="s">
        <v>134</v>
      </c>
      <c r="AU539" s="209" t="s">
        <v>139</v>
      </c>
      <c r="AY539" s="15" t="s">
        <v>130</v>
      </c>
      <c r="BE539" s="210">
        <f>IF(N539="základní",J539,0)</f>
        <v>0</v>
      </c>
      <c r="BF539" s="210">
        <f>IF(N539="snížená",J539,0)</f>
        <v>0</v>
      </c>
      <c r="BG539" s="210">
        <f>IF(N539="zákl. přenesená",J539,0)</f>
        <v>0</v>
      </c>
      <c r="BH539" s="210">
        <f>IF(N539="sníž. přenesená",J539,0)</f>
        <v>0</v>
      </c>
      <c r="BI539" s="210">
        <f>IF(N539="nulová",J539,0)</f>
        <v>0</v>
      </c>
      <c r="BJ539" s="15" t="s">
        <v>140</v>
      </c>
      <c r="BK539" s="210">
        <f>ROUND(I539*H539,2)</f>
        <v>0</v>
      </c>
      <c r="BL539" s="15" t="s">
        <v>994</v>
      </c>
      <c r="BM539" s="209" t="s">
        <v>1030</v>
      </c>
    </row>
    <row r="540" s="2" customFormat="1">
      <c r="A540" s="36"/>
      <c r="B540" s="37"/>
      <c r="C540" s="38"/>
      <c r="D540" s="211" t="s">
        <v>142</v>
      </c>
      <c r="E540" s="38"/>
      <c r="F540" s="212" t="s">
        <v>1029</v>
      </c>
      <c r="G540" s="38"/>
      <c r="H540" s="38"/>
      <c r="I540" s="213"/>
      <c r="J540" s="38"/>
      <c r="K540" s="38"/>
      <c r="L540" s="42"/>
      <c r="M540" s="214"/>
      <c r="N540" s="215"/>
      <c r="O540" s="83"/>
      <c r="P540" s="83"/>
      <c r="Q540" s="83"/>
      <c r="R540" s="83"/>
      <c r="S540" s="83"/>
      <c r="T540" s="84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T540" s="15" t="s">
        <v>142</v>
      </c>
      <c r="AU540" s="15" t="s">
        <v>139</v>
      </c>
    </row>
    <row r="541" s="2" customFormat="1">
      <c r="A541" s="36"/>
      <c r="B541" s="37"/>
      <c r="C541" s="38"/>
      <c r="D541" s="216" t="s">
        <v>144</v>
      </c>
      <c r="E541" s="38"/>
      <c r="F541" s="217" t="s">
        <v>1031</v>
      </c>
      <c r="G541" s="38"/>
      <c r="H541" s="38"/>
      <c r="I541" s="213"/>
      <c r="J541" s="38"/>
      <c r="K541" s="38"/>
      <c r="L541" s="42"/>
      <c r="M541" s="214"/>
      <c r="N541" s="215"/>
      <c r="O541" s="83"/>
      <c r="P541" s="83"/>
      <c r="Q541" s="83"/>
      <c r="R541" s="83"/>
      <c r="S541" s="83"/>
      <c r="T541" s="84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T541" s="15" t="s">
        <v>144</v>
      </c>
      <c r="AU541" s="15" t="s">
        <v>139</v>
      </c>
    </row>
    <row r="542" s="12" customFormat="1" ht="22.8" customHeight="1">
      <c r="A542" s="12"/>
      <c r="B542" s="181"/>
      <c r="C542" s="182"/>
      <c r="D542" s="183" t="s">
        <v>75</v>
      </c>
      <c r="E542" s="195" t="s">
        <v>1032</v>
      </c>
      <c r="F542" s="195" t="s">
        <v>1033</v>
      </c>
      <c r="G542" s="182"/>
      <c r="H542" s="182"/>
      <c r="I542" s="185"/>
      <c r="J542" s="196">
        <f>BK542</f>
        <v>0</v>
      </c>
      <c r="K542" s="182"/>
      <c r="L542" s="187"/>
      <c r="M542" s="188"/>
      <c r="N542" s="189"/>
      <c r="O542" s="189"/>
      <c r="P542" s="190">
        <f>SUM(P543:P545)</f>
        <v>0</v>
      </c>
      <c r="Q542" s="189"/>
      <c r="R542" s="190">
        <f>SUM(R543:R545)</f>
        <v>0</v>
      </c>
      <c r="S542" s="189"/>
      <c r="T542" s="191">
        <f>SUM(T543:T545)</f>
        <v>0</v>
      </c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R542" s="192" t="s">
        <v>140</v>
      </c>
      <c r="AT542" s="193" t="s">
        <v>75</v>
      </c>
      <c r="AU542" s="193" t="s">
        <v>81</v>
      </c>
      <c r="AY542" s="192" t="s">
        <v>130</v>
      </c>
      <c r="BK542" s="194">
        <f>SUM(BK543:BK545)</f>
        <v>0</v>
      </c>
    </row>
    <row r="543" s="2" customFormat="1" ht="16.5" customHeight="1">
      <c r="A543" s="36"/>
      <c r="B543" s="37"/>
      <c r="C543" s="197" t="s">
        <v>1034</v>
      </c>
      <c r="D543" s="197" t="s">
        <v>134</v>
      </c>
      <c r="E543" s="198" t="s">
        <v>1035</v>
      </c>
      <c r="F543" s="199" t="s">
        <v>1036</v>
      </c>
      <c r="G543" s="200" t="s">
        <v>466</v>
      </c>
      <c r="H543" s="201">
        <v>1</v>
      </c>
      <c r="I543" s="202"/>
      <c r="J543" s="203">
        <f>ROUND(I543*H543,2)</f>
        <v>0</v>
      </c>
      <c r="K543" s="204"/>
      <c r="L543" s="42"/>
      <c r="M543" s="205" t="s">
        <v>19</v>
      </c>
      <c r="N543" s="206" t="s">
        <v>50</v>
      </c>
      <c r="O543" s="83"/>
      <c r="P543" s="207">
        <f>O543*H543</f>
        <v>0</v>
      </c>
      <c r="Q543" s="207">
        <v>0</v>
      </c>
      <c r="R543" s="207">
        <f>Q543*H543</f>
        <v>0</v>
      </c>
      <c r="S543" s="207">
        <v>0</v>
      </c>
      <c r="T543" s="208">
        <f>S543*H543</f>
        <v>0</v>
      </c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R543" s="209" t="s">
        <v>994</v>
      </c>
      <c r="AT543" s="209" t="s">
        <v>134</v>
      </c>
      <c r="AU543" s="209" t="s">
        <v>139</v>
      </c>
      <c r="AY543" s="15" t="s">
        <v>130</v>
      </c>
      <c r="BE543" s="210">
        <f>IF(N543="základní",J543,0)</f>
        <v>0</v>
      </c>
      <c r="BF543" s="210">
        <f>IF(N543="snížená",J543,0)</f>
        <v>0</v>
      </c>
      <c r="BG543" s="210">
        <f>IF(N543="zákl. přenesená",J543,0)</f>
        <v>0</v>
      </c>
      <c r="BH543" s="210">
        <f>IF(N543="sníž. přenesená",J543,0)</f>
        <v>0</v>
      </c>
      <c r="BI543" s="210">
        <f>IF(N543="nulová",J543,0)</f>
        <v>0</v>
      </c>
      <c r="BJ543" s="15" t="s">
        <v>140</v>
      </c>
      <c r="BK543" s="210">
        <f>ROUND(I543*H543,2)</f>
        <v>0</v>
      </c>
      <c r="BL543" s="15" t="s">
        <v>994</v>
      </c>
      <c r="BM543" s="209" t="s">
        <v>1037</v>
      </c>
    </row>
    <row r="544" s="2" customFormat="1">
      <c r="A544" s="36"/>
      <c r="B544" s="37"/>
      <c r="C544" s="38"/>
      <c r="D544" s="211" t="s">
        <v>142</v>
      </c>
      <c r="E544" s="38"/>
      <c r="F544" s="212" t="s">
        <v>1036</v>
      </c>
      <c r="G544" s="38"/>
      <c r="H544" s="38"/>
      <c r="I544" s="213"/>
      <c r="J544" s="38"/>
      <c r="K544" s="38"/>
      <c r="L544" s="42"/>
      <c r="M544" s="214"/>
      <c r="N544" s="215"/>
      <c r="O544" s="83"/>
      <c r="P544" s="83"/>
      <c r="Q544" s="83"/>
      <c r="R544" s="83"/>
      <c r="S544" s="83"/>
      <c r="T544" s="84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T544" s="15" t="s">
        <v>142</v>
      </c>
      <c r="AU544" s="15" t="s">
        <v>139</v>
      </c>
    </row>
    <row r="545" s="2" customFormat="1">
      <c r="A545" s="36"/>
      <c r="B545" s="37"/>
      <c r="C545" s="38"/>
      <c r="D545" s="216" t="s">
        <v>144</v>
      </c>
      <c r="E545" s="38"/>
      <c r="F545" s="217" t="s">
        <v>1038</v>
      </c>
      <c r="G545" s="38"/>
      <c r="H545" s="38"/>
      <c r="I545" s="213"/>
      <c r="J545" s="38"/>
      <c r="K545" s="38"/>
      <c r="L545" s="42"/>
      <c r="M545" s="239"/>
      <c r="N545" s="240"/>
      <c r="O545" s="241"/>
      <c r="P545" s="241"/>
      <c r="Q545" s="241"/>
      <c r="R545" s="241"/>
      <c r="S545" s="241"/>
      <c r="T545" s="242"/>
      <c r="U545" s="36"/>
      <c r="V545" s="36"/>
      <c r="W545" s="36"/>
      <c r="X545" s="36"/>
      <c r="Y545" s="36"/>
      <c r="Z545" s="36"/>
      <c r="AA545" s="36"/>
      <c r="AB545" s="36"/>
      <c r="AC545" s="36"/>
      <c r="AD545" s="36"/>
      <c r="AE545" s="36"/>
      <c r="AT545" s="15" t="s">
        <v>144</v>
      </c>
      <c r="AU545" s="15" t="s">
        <v>139</v>
      </c>
    </row>
    <row r="546" s="2" customFormat="1" ht="6.96" customHeight="1">
      <c r="A546" s="36"/>
      <c r="B546" s="58"/>
      <c r="C546" s="59"/>
      <c r="D546" s="59"/>
      <c r="E546" s="59"/>
      <c r="F546" s="59"/>
      <c r="G546" s="59"/>
      <c r="H546" s="59"/>
      <c r="I546" s="59"/>
      <c r="J546" s="59"/>
      <c r="K546" s="59"/>
      <c r="L546" s="42"/>
      <c r="M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</row>
  </sheetData>
  <sheetProtection sheet="1" autoFilter="0" formatColumns="0" formatRows="0" objects="1" scenarios="1" spinCount="100000" saltValue="AzKBT2NIeZMEiaEGaJO/FO5x8hxmvmrSu+K7Dxij8cEOw8uSV4WzCqkJ4lW/eCxYm3JELQFoCQFGSgcw0+cHfA==" hashValue="6V7Q6QiEdwpzak9DZOk7E47OLoOTJX0AqOSGF6JpA4HviY+3ywPs3GqPG6ecFKGE7YWshZtJx8x2WAuTq46cig==" algorithmName="SHA-512" password="CC35"/>
  <autoFilter ref="C99:K545"/>
  <mergeCells count="6">
    <mergeCell ref="E7:H7"/>
    <mergeCell ref="E16:H16"/>
    <mergeCell ref="E25:H25"/>
    <mergeCell ref="E46:H46"/>
    <mergeCell ref="E92:H92"/>
    <mergeCell ref="L2:V2"/>
  </mergeCells>
  <hyperlinks>
    <hyperlink ref="F105" r:id="rId1" display="https://podminky.urs.cz/item/CS_URS_2021_01/611315205"/>
    <hyperlink ref="F108" r:id="rId2" display="https://podminky.urs.cz/item/CS_URS_2021_01/612315215"/>
    <hyperlink ref="F113" r:id="rId3" display="https://podminky.urs.cz/item/CS_URS_2021_01/721140802"/>
    <hyperlink ref="F116" r:id="rId4" display="https://podminky.urs.cz/item/CS_URS_2021_01/721210817"/>
    <hyperlink ref="F119" r:id="rId5" display="https://podminky.urs.cz/item/CS_URS_2021_01/721173401"/>
    <hyperlink ref="F125" r:id="rId6" display="https://podminky.urs.cz/item/CS_URS_2021_01/722110811"/>
    <hyperlink ref="F128" r:id="rId7" display="https://podminky.urs.cz/item/CS_URS_2021_01/722130801"/>
    <hyperlink ref="F131" r:id="rId8" display="https://podminky.urs.cz/item/CS_URS_2021_01/722176112"/>
    <hyperlink ref="F134" r:id="rId9" display="https://podminky.urs.cz/item/CS_URS_2021_01/722181211"/>
    <hyperlink ref="F155" r:id="rId10" display="https://podminky.urs.cz/item/CS_URS_2021_01/722179191"/>
    <hyperlink ref="F162" r:id="rId11" display="https://podminky.urs.cz/item/CS_URS_2021_01/725119102"/>
    <hyperlink ref="F165" r:id="rId12" display="https://podminky.urs.cz/item/CS_URS_2021_01/725210821"/>
    <hyperlink ref="F168" r:id="rId13" display="https://podminky.urs.cz/item/CS_URS_2021_01/725219102"/>
    <hyperlink ref="F171" r:id="rId14" display="https://podminky.urs.cz/item/CS_URS_2021_01/725220842"/>
    <hyperlink ref="F174" r:id="rId15" display="https://podminky.urs.cz/item/CS_URS_2021_01/725241901"/>
    <hyperlink ref="F177" r:id="rId16" display="https://podminky.urs.cz/item/CS_URS_2021_01/725243902"/>
    <hyperlink ref="F180" r:id="rId17" display="https://podminky.urs.cz/item/CS_URS_2021_01/725610810"/>
    <hyperlink ref="F183" r:id="rId18" display="https://podminky.urs.cz/item/CS_URS_2021_01/725820801"/>
    <hyperlink ref="F186" r:id="rId19" display="https://podminky.urs.cz/item/CS_URS_2021_01/725820802"/>
    <hyperlink ref="F189" r:id="rId20" display="https://podminky.urs.cz/item/CS_URS_2021_01/725829121"/>
    <hyperlink ref="F192" r:id="rId21" display="https://podminky.urs.cz/item/CS_URS_2021_01/725839202"/>
    <hyperlink ref="F218" r:id="rId22" display="https://podminky.urs.cz/item/CS_URS_2021_01/733222302"/>
    <hyperlink ref="F221" r:id="rId23" display="https://podminky.urs.cz/item/CS_URS_2021_01/733291101"/>
    <hyperlink ref="F225" r:id="rId24" display="https://podminky.urs.cz/item/CS_URS_2021_01/735121810"/>
    <hyperlink ref="F228" r:id="rId25" display="https://podminky.urs.cz/item/CS_URS_2021_01/735131312"/>
    <hyperlink ref="F238" r:id="rId26" display="https://podminky.urs.cz/item/CS_URS_2021_01/741122015"/>
    <hyperlink ref="F244" r:id="rId27" display="https://podminky.urs.cz/item/CS_URS_2021_01/741122016"/>
    <hyperlink ref="F250" r:id="rId28" display="https://podminky.urs.cz/item/CS_URS_2021_01/741122031"/>
    <hyperlink ref="F256" r:id="rId29" display="https://podminky.urs.cz/item/CS_URS_2021_01/741310001"/>
    <hyperlink ref="F261" r:id="rId30" display="https://podminky.urs.cz/item/CS_URS_2021_01/741311803"/>
    <hyperlink ref="F264" r:id="rId31" display="https://podminky.urs.cz/item/CS_URS_2021_01/741313001"/>
    <hyperlink ref="F269" r:id="rId32" display="https://podminky.urs.cz/item/CS_URS_2021_01/741315813"/>
    <hyperlink ref="F272" r:id="rId33" display="https://podminky.urs.cz/item/CS_URS_2021_01/741320105"/>
    <hyperlink ref="F277" r:id="rId34" display="https://podminky.urs.cz/item/CS_URS_2021_01/741321003"/>
    <hyperlink ref="F280" r:id="rId35" display="https://podminky.urs.cz/item/CS_URS_2021_01/741810001"/>
    <hyperlink ref="F292" r:id="rId36" display="https://podminky.urs.cz/item/CS_URS_2021_01/766622861"/>
    <hyperlink ref="F295" r:id="rId37" display="https://podminky.urs.cz/item/CS_URS_2021_01/766825821"/>
    <hyperlink ref="F298" r:id="rId38" display="https://podminky.urs.cz/item/CS_URS_2021_01/766812830"/>
    <hyperlink ref="F301" r:id="rId39" display="https://podminky.urs.cz/item/CS_URS_2021_01/766660001"/>
    <hyperlink ref="F304" r:id="rId40" display="https://podminky.urs.cz/item/CS_URS_2021_01/766660729"/>
    <hyperlink ref="F307" r:id="rId41" display="https://podminky.urs.cz/item/CS_URS_2021_01/766660733"/>
    <hyperlink ref="F310" r:id="rId42" display="https://podminky.urs.cz/item/CS_URS_2021_01/766662811"/>
    <hyperlink ref="F313" r:id="rId43" display="https://podminky.urs.cz/item/CS_URS_2021_01/766811115"/>
    <hyperlink ref="F316" r:id="rId44" display="https://podminky.urs.cz/item/CS_URS_2021_01/766811151"/>
    <hyperlink ref="F319" r:id="rId45" display="https://podminky.urs.cz/item/CS_URS_2021_01/766811212"/>
    <hyperlink ref="F322" r:id="rId46" display="https://podminky.urs.cz/item/CS_URS_2021_01/766811221"/>
    <hyperlink ref="F350" r:id="rId47" display="https://podminky.urs.cz/item/CS_URS_2021_01/771571810"/>
    <hyperlink ref="F353" r:id="rId48" display="https://podminky.urs.cz/item/CS_URS_2021_01/771574154"/>
    <hyperlink ref="F356" r:id="rId49" display="https://podminky.urs.cz/item/CS_URS_2021_01/771577112"/>
    <hyperlink ref="F359" r:id="rId50" display="https://podminky.urs.cz/item/CS_URS_2021_01/771577113"/>
    <hyperlink ref="F362" r:id="rId51" display="https://podminky.urs.cz/item/CS_URS_2021_01/771591112"/>
    <hyperlink ref="F365" r:id="rId52" display="https://podminky.urs.cz/item/CS_URS_2021_01/771591264"/>
    <hyperlink ref="F375" r:id="rId53" display="https://podminky.urs.cz/item/CS_URS_2021_01/775413401"/>
    <hyperlink ref="F378" r:id="rId54" display="https://podminky.urs.cz/item/CS_URS_2021_01/775541821"/>
    <hyperlink ref="F381" r:id="rId55" display="https://podminky.urs.cz/item/CS_URS_2021_01/775591919"/>
    <hyperlink ref="F384" r:id="rId56" display="https://podminky.urs.cz/item/CS_URS_2021_01/775591920"/>
    <hyperlink ref="F390" r:id="rId57" display="https://podminky.urs.cz/item/CS_URS_2021_01/776141112"/>
    <hyperlink ref="F393" r:id="rId58" display="https://podminky.urs.cz/item/CS_URS_2021_01/776201811"/>
    <hyperlink ref="F396" r:id="rId59" display="https://podminky.urs.cz/item/CS_URS_2021_01/776221111"/>
    <hyperlink ref="F399" r:id="rId60" display="https://podminky.urs.cz/item/CS_URS_2021_01/776410811"/>
    <hyperlink ref="F402" r:id="rId61" display="https://podminky.urs.cz/item/CS_URS_2021_01/776421111"/>
    <hyperlink ref="F405" r:id="rId62" display="https://podminky.urs.cz/item/CS_URS_2021_01/998776181"/>
    <hyperlink ref="F415" r:id="rId63" display="https://podminky.urs.cz/item/CS_URS_2021_01/781131112"/>
    <hyperlink ref="F418" r:id="rId64" display="https://podminky.urs.cz/item/CS_URS_2021_01/781131264"/>
    <hyperlink ref="F421" r:id="rId65" display="https://podminky.urs.cz/item/CS_URS_2021_01/781151031"/>
    <hyperlink ref="F424" r:id="rId66" display="https://podminky.urs.cz/item/CS_URS_2021_01/781151041"/>
    <hyperlink ref="F427" r:id="rId67" display="https://podminky.urs.cz/item/CS_URS_2021_01/781461811"/>
    <hyperlink ref="F430" r:id="rId68" display="https://podminky.urs.cz/item/CS_URS_2021_01/781121011"/>
    <hyperlink ref="F433" r:id="rId69" display="https://podminky.urs.cz/item/CS_URS_2021_01/781474153"/>
    <hyperlink ref="F436" r:id="rId70" display="https://podminky.urs.cz/item/CS_URS_2021_01/781474154"/>
    <hyperlink ref="F439" r:id="rId71" display="https://podminky.urs.cz/item/CS_URS_2021_01/781495115"/>
    <hyperlink ref="F442" r:id="rId72" display="https://podminky.urs.cz/item/CS_URS_2021_01/781495141"/>
    <hyperlink ref="F445" r:id="rId73" display="https://podminky.urs.cz/item/CS_URS_2021_01/781495211"/>
    <hyperlink ref="F448" r:id="rId74" display="https://podminky.urs.cz/item/CS_URS_2021_01/781779191"/>
    <hyperlink ref="F451" r:id="rId75" display="https://podminky.urs.cz/item/CS_URS_2021_01/781779195"/>
    <hyperlink ref="F461" r:id="rId76" display="https://podminky.urs.cz/item/CS_URS_2021_01/783314101"/>
    <hyperlink ref="F464" r:id="rId77" display="https://podminky.urs.cz/item/CS_URS_2021_01/783327101"/>
    <hyperlink ref="F467" r:id="rId78" display="https://podminky.urs.cz/item/CS_URS_2021_01/783601301"/>
    <hyperlink ref="F470" r:id="rId79" display="https://podminky.urs.cz/item/CS_URS_2021_01/783601305"/>
    <hyperlink ref="F473" r:id="rId80" display="https://podminky.urs.cz/item/CS_URS_2021_01/783614101"/>
    <hyperlink ref="F476" r:id="rId81" display="https://podminky.urs.cz/item/CS_URS_2021_01/783617101"/>
    <hyperlink ref="F479" r:id="rId82" display="https://podminky.urs.cz/item/CS_URS_2021_01/783801201"/>
    <hyperlink ref="F482" r:id="rId83" display="https://podminky.urs.cz/item/CS_URS_2021_01/783817121"/>
    <hyperlink ref="F485" r:id="rId84" display="https://podminky.urs.cz/item/CS_URS_2021_01/783823101"/>
    <hyperlink ref="F492" r:id="rId85" display="https://podminky.urs.cz/item/CS_URS_2021_01/783917111"/>
    <hyperlink ref="F496" r:id="rId86" display="https://podminky.urs.cz/item/CS_URS_2021_01/784191001"/>
    <hyperlink ref="F499" r:id="rId87" display="https://podminky.urs.cz/item/CS_URS_2021_01/784191007"/>
    <hyperlink ref="F504" r:id="rId88" display="https://podminky.urs.cz/item/CS_URS_2021_01/469971111"/>
    <hyperlink ref="F507" r:id="rId89" display="https://podminky.urs.cz/item/CS_URS_2021_01/469972121"/>
    <hyperlink ref="F511" r:id="rId90" display="https://podminky.urs.cz/item/CS_URS_2021_01/580506021"/>
    <hyperlink ref="F514" r:id="rId91" display="https://podminky.urs.cz/item/CS_URS_2021_01/580507001"/>
    <hyperlink ref="F517" r:id="rId92" display="https://podminky.urs.cz/item/CS_URS_2021_01/580507006"/>
    <hyperlink ref="F522" r:id="rId93" display="https://podminky.urs.cz/item/CS_URS_2021_01/020001000"/>
    <hyperlink ref="F526" r:id="rId94" display="https://podminky.urs.cz/item/CS_URS_2021_01/031002000"/>
    <hyperlink ref="F529" r:id="rId95" display="https://podminky.urs.cz/item/CS_URS_2021_01/033002000"/>
    <hyperlink ref="F533" r:id="rId96" display="https://podminky.urs.cz/item/CS_URS_2021_01/041002000"/>
    <hyperlink ref="F537" r:id="rId97" display="https://podminky.urs.cz/item/CS_URS_2021_01/051002000"/>
    <hyperlink ref="F541" r:id="rId98" display="https://podminky.urs.cz/item/CS_URS_2021_01/065002000"/>
    <hyperlink ref="F545" r:id="rId99" display="https://podminky.urs.cz/item/CS_URS_2021_01/080001000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0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LUKAS\Luky</dc:creator>
  <cp:lastModifiedBy>LUKAS\Luky</cp:lastModifiedBy>
  <dcterms:created xsi:type="dcterms:W3CDTF">2024-12-04T07:52:59Z</dcterms:created>
  <dcterms:modified xsi:type="dcterms:W3CDTF">2024-12-04T07:53:06Z</dcterms:modified>
</cp:coreProperties>
</file>