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KTUÁLNÍ PROJEKTY\Čtyřkoly\Fotbalové hřiště\"/>
    </mc:Choice>
  </mc:AlternateContent>
  <xr:revisionPtr revIDLastSave="0" documentId="8_{E92E1967-9405-4BF5-95FD-81313667EEE4}" xr6:coauthVersionLast="47" xr6:coauthVersionMax="47" xr10:uidLastSave="{00000000-0000-0000-0000-000000000000}"/>
  <bookViews>
    <workbookView xWindow="-120" yWindow="-120" windowWidth="38640" windowHeight="21240" xr2:uid="{88F75804-0956-4853-AE13-026ED8FF94B4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Pol'!$A$1:$U$156</definedName>
    <definedName name="_xlnm.Print_Area" localSheetId="1">Stavba!$A$1:$J$60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 fullCalcOnLoad="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I58" i="1"/>
  <c r="I57" i="1"/>
  <c r="I56" i="1"/>
  <c r="I55" i="1"/>
  <c r="I54" i="1"/>
  <c r="I53" i="1"/>
  <c r="I52" i="1"/>
  <c r="I51" i="1"/>
  <c r="I50" i="1"/>
  <c r="I49" i="1"/>
  <c r="I48" i="1"/>
  <c r="I47" i="1"/>
  <c r="G39" i="1"/>
  <c r="F39" i="1"/>
  <c r="G146" i="12"/>
  <c r="AC146" i="12"/>
  <c r="AD146" i="12"/>
  <c r="BA130" i="12"/>
  <c r="BA74" i="12"/>
  <c r="BA73" i="12"/>
  <c r="BA72" i="12"/>
  <c r="BA20" i="12"/>
  <c r="F9" i="12"/>
  <c r="G9" i="12"/>
  <c r="G8" i="12" s="1"/>
  <c r="I9" i="12"/>
  <c r="I8" i="12" s="1"/>
  <c r="K9" i="12"/>
  <c r="K8" i="12" s="1"/>
  <c r="O9" i="12"/>
  <c r="O8" i="12" s="1"/>
  <c r="Q9" i="12"/>
  <c r="Q8" i="12" s="1"/>
  <c r="U9" i="12"/>
  <c r="U8" i="12" s="1"/>
  <c r="F13" i="12"/>
  <c r="G13" i="12"/>
  <c r="M13" i="12" s="1"/>
  <c r="I13" i="12"/>
  <c r="K13" i="12"/>
  <c r="O13" i="12"/>
  <c r="Q13" i="12"/>
  <c r="U13" i="12"/>
  <c r="F19" i="12"/>
  <c r="G19" i="12"/>
  <c r="M19" i="12" s="1"/>
  <c r="I19" i="12"/>
  <c r="K19" i="12"/>
  <c r="O19" i="12"/>
  <c r="Q19" i="12"/>
  <c r="U19" i="12"/>
  <c r="F23" i="12"/>
  <c r="G23" i="12"/>
  <c r="M23" i="12" s="1"/>
  <c r="I23" i="12"/>
  <c r="K23" i="12"/>
  <c r="O23" i="12"/>
  <c r="Q23" i="12"/>
  <c r="U23" i="12"/>
  <c r="F26" i="12"/>
  <c r="G26" i="12"/>
  <c r="M26" i="12" s="1"/>
  <c r="I26" i="12"/>
  <c r="K26" i="12"/>
  <c r="O26" i="12"/>
  <c r="Q26" i="12"/>
  <c r="U26" i="12"/>
  <c r="F27" i="12"/>
  <c r="G27" i="12"/>
  <c r="M27" i="12" s="1"/>
  <c r="I27" i="12"/>
  <c r="K27" i="12"/>
  <c r="O27" i="12"/>
  <c r="Q27" i="12"/>
  <c r="U27" i="12"/>
  <c r="F29" i="12"/>
  <c r="G29" i="12"/>
  <c r="M29" i="12" s="1"/>
  <c r="I29" i="12"/>
  <c r="K29" i="12"/>
  <c r="O29" i="12"/>
  <c r="Q29" i="12"/>
  <c r="U29" i="12"/>
  <c r="F30" i="12"/>
  <c r="G30" i="12"/>
  <c r="M30" i="12" s="1"/>
  <c r="I30" i="12"/>
  <c r="K30" i="12"/>
  <c r="O30" i="12"/>
  <c r="Q30" i="12"/>
  <c r="U30" i="12"/>
  <c r="G31" i="12"/>
  <c r="I31" i="12"/>
  <c r="F32" i="12"/>
  <c r="G32" i="12"/>
  <c r="M32" i="12" s="1"/>
  <c r="I32" i="12"/>
  <c r="K32" i="12"/>
  <c r="K31" i="12" s="1"/>
  <c r="O32" i="12"/>
  <c r="O31" i="12" s="1"/>
  <c r="Q32" i="12"/>
  <c r="Q31" i="12" s="1"/>
  <c r="U32" i="12"/>
  <c r="U31" i="12" s="1"/>
  <c r="F35" i="12"/>
  <c r="G35" i="12"/>
  <c r="M35" i="12" s="1"/>
  <c r="I35" i="12"/>
  <c r="K35" i="12"/>
  <c r="O35" i="12"/>
  <c r="Q35" i="12"/>
  <c r="U35" i="12"/>
  <c r="F37" i="12"/>
  <c r="G37" i="12"/>
  <c r="M37" i="12" s="1"/>
  <c r="I37" i="12"/>
  <c r="K37" i="12"/>
  <c r="O37" i="12"/>
  <c r="Q37" i="12"/>
  <c r="U37" i="12"/>
  <c r="F39" i="12"/>
  <c r="G39" i="12"/>
  <c r="M39" i="12" s="1"/>
  <c r="I39" i="12"/>
  <c r="K39" i="12"/>
  <c r="O39" i="12"/>
  <c r="Q39" i="12"/>
  <c r="U39" i="12"/>
  <c r="F40" i="12"/>
  <c r="G40" i="12"/>
  <c r="M40" i="12" s="1"/>
  <c r="I40" i="12"/>
  <c r="K40" i="12"/>
  <c r="O40" i="12"/>
  <c r="Q40" i="12"/>
  <c r="U40" i="12"/>
  <c r="F41" i="12"/>
  <c r="G41" i="12"/>
  <c r="M41" i="12" s="1"/>
  <c r="I41" i="12"/>
  <c r="K41" i="12"/>
  <c r="O41" i="12"/>
  <c r="Q41" i="12"/>
  <c r="U41" i="12"/>
  <c r="F43" i="12"/>
  <c r="G43" i="12"/>
  <c r="M43" i="12" s="1"/>
  <c r="I43" i="12"/>
  <c r="K43" i="12"/>
  <c r="O43" i="12"/>
  <c r="Q43" i="12"/>
  <c r="U43" i="12"/>
  <c r="F45" i="12"/>
  <c r="G45" i="12"/>
  <c r="M45" i="12" s="1"/>
  <c r="I45" i="12"/>
  <c r="K45" i="12"/>
  <c r="O45" i="12"/>
  <c r="Q45" i="12"/>
  <c r="U45" i="12"/>
  <c r="F46" i="12"/>
  <c r="G46" i="12"/>
  <c r="M46" i="12" s="1"/>
  <c r="I46" i="12"/>
  <c r="K46" i="12"/>
  <c r="O46" i="12"/>
  <c r="Q46" i="12"/>
  <c r="U46" i="12"/>
  <c r="F48" i="12"/>
  <c r="G48" i="12"/>
  <c r="M48" i="12" s="1"/>
  <c r="I48" i="12"/>
  <c r="K48" i="12"/>
  <c r="O48" i="12"/>
  <c r="Q48" i="12"/>
  <c r="U48" i="12"/>
  <c r="F50" i="12"/>
  <c r="G50" i="12"/>
  <c r="M50" i="12" s="1"/>
  <c r="I50" i="12"/>
  <c r="K50" i="12"/>
  <c r="O50" i="12"/>
  <c r="Q50" i="12"/>
  <c r="U50" i="12"/>
  <c r="F53" i="12"/>
  <c r="G53" i="12"/>
  <c r="M53" i="12" s="1"/>
  <c r="I53" i="12"/>
  <c r="K53" i="12"/>
  <c r="O53" i="12"/>
  <c r="Q53" i="12"/>
  <c r="U53" i="12"/>
  <c r="F55" i="12"/>
  <c r="G55" i="12"/>
  <c r="M55" i="12" s="1"/>
  <c r="I55" i="12"/>
  <c r="K55" i="12"/>
  <c r="O55" i="12"/>
  <c r="Q55" i="12"/>
  <c r="U55" i="12"/>
  <c r="F57" i="12"/>
  <c r="G57" i="12"/>
  <c r="M57" i="12" s="1"/>
  <c r="I57" i="12"/>
  <c r="K57" i="12"/>
  <c r="O57" i="12"/>
  <c r="Q57" i="12"/>
  <c r="U57" i="12"/>
  <c r="F60" i="12"/>
  <c r="G60" i="12"/>
  <c r="M60" i="12" s="1"/>
  <c r="I60" i="12"/>
  <c r="K60" i="12"/>
  <c r="O60" i="12"/>
  <c r="Q60" i="12"/>
  <c r="U60" i="12"/>
  <c r="F61" i="12"/>
  <c r="G61" i="12"/>
  <c r="M61" i="12" s="1"/>
  <c r="I61" i="12"/>
  <c r="K61" i="12"/>
  <c r="O61" i="12"/>
  <c r="Q61" i="12"/>
  <c r="U61" i="12"/>
  <c r="F62" i="12"/>
  <c r="G62" i="12"/>
  <c r="M62" i="12" s="1"/>
  <c r="I62" i="12"/>
  <c r="K62" i="12"/>
  <c r="O62" i="12"/>
  <c r="Q62" i="12"/>
  <c r="U62" i="12"/>
  <c r="F64" i="12"/>
  <c r="G64" i="12"/>
  <c r="M64" i="12" s="1"/>
  <c r="I64" i="12"/>
  <c r="K64" i="12"/>
  <c r="O64" i="12"/>
  <c r="Q64" i="12"/>
  <c r="U64" i="12"/>
  <c r="F69" i="12"/>
  <c r="G69" i="12"/>
  <c r="M69" i="12" s="1"/>
  <c r="M68" i="12" s="1"/>
  <c r="I69" i="12"/>
  <c r="I68" i="12" s="1"/>
  <c r="K69" i="12"/>
  <c r="K68" i="12" s="1"/>
  <c r="O69" i="12"/>
  <c r="O68" i="12" s="1"/>
  <c r="Q69" i="12"/>
  <c r="Q68" i="12" s="1"/>
  <c r="U69" i="12"/>
  <c r="U68" i="12" s="1"/>
  <c r="F71" i="12"/>
  <c r="G71" i="12"/>
  <c r="G70" i="12" s="1"/>
  <c r="I71" i="12"/>
  <c r="I70" i="12" s="1"/>
  <c r="K71" i="12"/>
  <c r="K70" i="12" s="1"/>
  <c r="M71" i="12"/>
  <c r="M70" i="12" s="1"/>
  <c r="O71" i="12"/>
  <c r="O70" i="12" s="1"/>
  <c r="Q71" i="12"/>
  <c r="Q70" i="12" s="1"/>
  <c r="U71" i="12"/>
  <c r="U70" i="12" s="1"/>
  <c r="F75" i="12"/>
  <c r="G75" i="12"/>
  <c r="I75" i="12"/>
  <c r="K75" i="12"/>
  <c r="M75" i="12"/>
  <c r="O75" i="12"/>
  <c r="Q75" i="12"/>
  <c r="U75" i="12"/>
  <c r="F77" i="12"/>
  <c r="G77" i="12"/>
  <c r="I77" i="12"/>
  <c r="K77" i="12"/>
  <c r="M77" i="12"/>
  <c r="O77" i="12"/>
  <c r="Q77" i="12"/>
  <c r="U77" i="12"/>
  <c r="F78" i="12"/>
  <c r="G78" i="12"/>
  <c r="I78" i="12"/>
  <c r="K78" i="12"/>
  <c r="M78" i="12"/>
  <c r="O78" i="12"/>
  <c r="Q78" i="12"/>
  <c r="U78" i="12"/>
  <c r="F80" i="12"/>
  <c r="G80" i="12"/>
  <c r="G79" i="12" s="1"/>
  <c r="I80" i="12"/>
  <c r="I79" i="12" s="1"/>
  <c r="K80" i="12"/>
  <c r="K79" i="12" s="1"/>
  <c r="M80" i="12"/>
  <c r="M79" i="12" s="1"/>
  <c r="O80" i="12"/>
  <c r="O79" i="12" s="1"/>
  <c r="Q80" i="12"/>
  <c r="Q79" i="12" s="1"/>
  <c r="U80" i="12"/>
  <c r="U79" i="12" s="1"/>
  <c r="F81" i="12"/>
  <c r="G81" i="12"/>
  <c r="I81" i="12"/>
  <c r="K81" i="12"/>
  <c r="M81" i="12"/>
  <c r="O81" i="12"/>
  <c r="Q81" i="12"/>
  <c r="U81" i="12"/>
  <c r="F83" i="12"/>
  <c r="G83" i="12"/>
  <c r="G82" i="12" s="1"/>
  <c r="I83" i="12"/>
  <c r="I82" i="12" s="1"/>
  <c r="K83" i="12"/>
  <c r="K82" i="12" s="1"/>
  <c r="M83" i="12"/>
  <c r="M82" i="12" s="1"/>
  <c r="O83" i="12"/>
  <c r="O82" i="12" s="1"/>
  <c r="Q83" i="12"/>
  <c r="Q82" i="12" s="1"/>
  <c r="U83" i="12"/>
  <c r="U82" i="12" s="1"/>
  <c r="F86" i="12"/>
  <c r="G86" i="12"/>
  <c r="G85" i="12" s="1"/>
  <c r="I86" i="12"/>
  <c r="I85" i="12" s="1"/>
  <c r="K86" i="12"/>
  <c r="K85" i="12" s="1"/>
  <c r="M86" i="12"/>
  <c r="M85" i="12" s="1"/>
  <c r="O86" i="12"/>
  <c r="O85" i="12" s="1"/>
  <c r="Q86" i="12"/>
  <c r="Q85" i="12" s="1"/>
  <c r="U86" i="12"/>
  <c r="U85" i="12" s="1"/>
  <c r="F88" i="12"/>
  <c r="G88" i="12" s="1"/>
  <c r="I88" i="12"/>
  <c r="I87" i="12" s="1"/>
  <c r="K88" i="12"/>
  <c r="K87" i="12" s="1"/>
  <c r="O88" i="12"/>
  <c r="O87" i="12" s="1"/>
  <c r="Q88" i="12"/>
  <c r="Q87" i="12" s="1"/>
  <c r="U88" i="12"/>
  <c r="U87" i="12" s="1"/>
  <c r="F89" i="12"/>
  <c r="G89" i="12" s="1"/>
  <c r="M89" i="12" s="1"/>
  <c r="I89" i="12"/>
  <c r="K89" i="12"/>
  <c r="O89" i="12"/>
  <c r="Q89" i="12"/>
  <c r="U89" i="12"/>
  <c r="F90" i="12"/>
  <c r="G90" i="12" s="1"/>
  <c r="M90" i="12" s="1"/>
  <c r="I90" i="12"/>
  <c r="K90" i="12"/>
  <c r="O90" i="12"/>
  <c r="Q90" i="12"/>
  <c r="U90" i="12"/>
  <c r="F92" i="12"/>
  <c r="G92" i="12" s="1"/>
  <c r="M92" i="12" s="1"/>
  <c r="I92" i="12"/>
  <c r="K92" i="12"/>
  <c r="O92" i="12"/>
  <c r="Q92" i="12"/>
  <c r="U92" i="12"/>
  <c r="G93" i="12"/>
  <c r="F94" i="12"/>
  <c r="G94" i="12"/>
  <c r="M94" i="12" s="1"/>
  <c r="I94" i="12"/>
  <c r="I93" i="12" s="1"/>
  <c r="K94" i="12"/>
  <c r="K93" i="12" s="1"/>
  <c r="O94" i="12"/>
  <c r="O93" i="12" s="1"/>
  <c r="Q94" i="12"/>
  <c r="Q93" i="12" s="1"/>
  <c r="U94" i="12"/>
  <c r="U93" i="12" s="1"/>
  <c r="F95" i="12"/>
  <c r="G95" i="12"/>
  <c r="M95" i="12" s="1"/>
  <c r="I95" i="12"/>
  <c r="K95" i="12"/>
  <c r="O95" i="12"/>
  <c r="Q95" i="12"/>
  <c r="U95" i="12"/>
  <c r="F96" i="12"/>
  <c r="G96" i="12"/>
  <c r="M96" i="12" s="1"/>
  <c r="I96" i="12"/>
  <c r="K96" i="12"/>
  <c r="O96" i="12"/>
  <c r="Q96" i="12"/>
  <c r="U96" i="12"/>
  <c r="F98" i="12"/>
  <c r="G98" i="12"/>
  <c r="M98" i="12" s="1"/>
  <c r="I98" i="12"/>
  <c r="K98" i="12"/>
  <c r="O98" i="12"/>
  <c r="Q98" i="12"/>
  <c r="U98" i="12"/>
  <c r="F103" i="12"/>
  <c r="G103" i="12"/>
  <c r="M103" i="12" s="1"/>
  <c r="I103" i="12"/>
  <c r="K103" i="12"/>
  <c r="O103" i="12"/>
  <c r="Q103" i="12"/>
  <c r="U103" i="12"/>
  <c r="F104" i="12"/>
  <c r="G104" i="12"/>
  <c r="M104" i="12" s="1"/>
  <c r="I104" i="12"/>
  <c r="K104" i="12"/>
  <c r="O104" i="12"/>
  <c r="Q104" i="12"/>
  <c r="U104" i="12"/>
  <c r="F105" i="12"/>
  <c r="G105" i="12"/>
  <c r="M105" i="12" s="1"/>
  <c r="I105" i="12"/>
  <c r="K105" i="12"/>
  <c r="O105" i="12"/>
  <c r="Q105" i="12"/>
  <c r="U105" i="12"/>
  <c r="G111" i="12"/>
  <c r="F112" i="12"/>
  <c r="G112" i="12"/>
  <c r="M112" i="12" s="1"/>
  <c r="I112" i="12"/>
  <c r="I111" i="12" s="1"/>
  <c r="K112" i="12"/>
  <c r="K111" i="12" s="1"/>
  <c r="O112" i="12"/>
  <c r="O111" i="12" s="1"/>
  <c r="Q112" i="12"/>
  <c r="Q111" i="12" s="1"/>
  <c r="U112" i="12"/>
  <c r="U111" i="12" s="1"/>
  <c r="F114" i="12"/>
  <c r="G114" i="12"/>
  <c r="M114" i="12" s="1"/>
  <c r="I114" i="12"/>
  <c r="K114" i="12"/>
  <c r="O114" i="12"/>
  <c r="Q114" i="12"/>
  <c r="U114" i="12"/>
  <c r="F116" i="12"/>
  <c r="G116" i="12"/>
  <c r="M116" i="12" s="1"/>
  <c r="I116" i="12"/>
  <c r="K116" i="12"/>
  <c r="O116" i="12"/>
  <c r="Q116" i="12"/>
  <c r="U116" i="12"/>
  <c r="F119" i="12"/>
  <c r="G119" i="12"/>
  <c r="M119" i="12" s="1"/>
  <c r="M118" i="12" s="1"/>
  <c r="I119" i="12"/>
  <c r="I118" i="12" s="1"/>
  <c r="K119" i="12"/>
  <c r="K118" i="12" s="1"/>
  <c r="O119" i="12"/>
  <c r="O118" i="12" s="1"/>
  <c r="Q119" i="12"/>
  <c r="Q118" i="12" s="1"/>
  <c r="U119" i="12"/>
  <c r="U118" i="12" s="1"/>
  <c r="F121" i="12"/>
  <c r="G121" i="12"/>
  <c r="M121" i="12" s="1"/>
  <c r="I121" i="12"/>
  <c r="K121" i="12"/>
  <c r="O121" i="12"/>
  <c r="Q121" i="12"/>
  <c r="U121" i="12"/>
  <c r="F122" i="12"/>
  <c r="G122" i="12"/>
  <c r="M122" i="12" s="1"/>
  <c r="I122" i="12"/>
  <c r="K122" i="12"/>
  <c r="O122" i="12"/>
  <c r="Q122" i="12"/>
  <c r="U122" i="12"/>
  <c r="F123" i="12"/>
  <c r="G123" i="12"/>
  <c r="M123" i="12" s="1"/>
  <c r="I123" i="12"/>
  <c r="K123" i="12"/>
  <c r="O123" i="12"/>
  <c r="Q123" i="12"/>
  <c r="U123" i="12"/>
  <c r="F125" i="12"/>
  <c r="G125" i="12"/>
  <c r="G124" i="12" s="1"/>
  <c r="I125" i="12"/>
  <c r="I124" i="12" s="1"/>
  <c r="K125" i="12"/>
  <c r="K124" i="12" s="1"/>
  <c r="M125" i="12"/>
  <c r="M124" i="12" s="1"/>
  <c r="O125" i="12"/>
  <c r="O124" i="12" s="1"/>
  <c r="Q125" i="12"/>
  <c r="Q124" i="12" s="1"/>
  <c r="U125" i="12"/>
  <c r="U124" i="12" s="1"/>
  <c r="F126" i="12"/>
  <c r="G126" i="12"/>
  <c r="I126" i="12"/>
  <c r="K126" i="12"/>
  <c r="M126" i="12"/>
  <c r="O126" i="12"/>
  <c r="Q126" i="12"/>
  <c r="U126" i="12"/>
  <c r="F127" i="12"/>
  <c r="G127" i="12"/>
  <c r="I127" i="12"/>
  <c r="K127" i="12"/>
  <c r="M127" i="12"/>
  <c r="O127" i="12"/>
  <c r="Q127" i="12"/>
  <c r="U127" i="12"/>
  <c r="G128" i="12"/>
  <c r="F129" i="12"/>
  <c r="G129" i="12"/>
  <c r="I129" i="12"/>
  <c r="I128" i="12" s="1"/>
  <c r="K129" i="12"/>
  <c r="K128" i="12" s="1"/>
  <c r="M129" i="12"/>
  <c r="M128" i="12" s="1"/>
  <c r="O129" i="12"/>
  <c r="O128" i="12" s="1"/>
  <c r="Q129" i="12"/>
  <c r="Q128" i="12" s="1"/>
  <c r="U129" i="12"/>
  <c r="U128" i="12" s="1"/>
  <c r="F132" i="12"/>
  <c r="G132" i="12"/>
  <c r="I132" i="12"/>
  <c r="K132" i="12"/>
  <c r="M132" i="12"/>
  <c r="O132" i="12"/>
  <c r="Q132" i="12"/>
  <c r="U132" i="12"/>
  <c r="F134" i="12"/>
  <c r="G134" i="12"/>
  <c r="I134" i="12"/>
  <c r="K134" i="12"/>
  <c r="M134" i="12"/>
  <c r="O134" i="12"/>
  <c r="Q134" i="12"/>
  <c r="U134" i="12"/>
  <c r="F136" i="12"/>
  <c r="G136" i="12"/>
  <c r="I136" i="12"/>
  <c r="K136" i="12"/>
  <c r="M136" i="12"/>
  <c r="O136" i="12"/>
  <c r="Q136" i="12"/>
  <c r="U136" i="12"/>
  <c r="F138" i="12"/>
  <c r="G138" i="12"/>
  <c r="I138" i="12"/>
  <c r="K138" i="12"/>
  <c r="M138" i="12"/>
  <c r="O138" i="12"/>
  <c r="Q138" i="12"/>
  <c r="U138" i="12"/>
  <c r="F139" i="12"/>
  <c r="G139" i="12"/>
  <c r="I139" i="12"/>
  <c r="K139" i="12"/>
  <c r="M139" i="12"/>
  <c r="O139" i="12"/>
  <c r="Q139" i="12"/>
  <c r="U139" i="12"/>
  <c r="F141" i="12"/>
  <c r="G141" i="12"/>
  <c r="I141" i="12"/>
  <c r="K141" i="12"/>
  <c r="M141" i="12"/>
  <c r="O141" i="12"/>
  <c r="Q141" i="12"/>
  <c r="U141" i="12"/>
  <c r="F143" i="12"/>
  <c r="G143" i="12"/>
  <c r="I143" i="12"/>
  <c r="K143" i="12"/>
  <c r="M143" i="12"/>
  <c r="O143" i="12"/>
  <c r="Q143" i="12"/>
  <c r="U143" i="12"/>
  <c r="I20" i="1"/>
  <c r="I19" i="1"/>
  <c r="I18" i="1"/>
  <c r="I17" i="1"/>
  <c r="I16" i="1"/>
  <c r="G27" i="1"/>
  <c r="F40" i="1"/>
  <c r="G40" i="1"/>
  <c r="G25" i="1" s="1"/>
  <c r="G26" i="1" s="1"/>
  <c r="H39" i="1"/>
  <c r="I39" i="1" s="1"/>
  <c r="I40" i="1" s="1"/>
  <c r="J39" i="1" s="1"/>
  <c r="J40" i="1" s="1"/>
  <c r="J28" i="1"/>
  <c r="J26" i="1"/>
  <c r="G38" i="1"/>
  <c r="F38" i="1"/>
  <c r="J23" i="1"/>
  <c r="J24" i="1"/>
  <c r="J25" i="1"/>
  <c r="J27" i="1"/>
  <c r="E24" i="1"/>
  <c r="E26" i="1"/>
  <c r="I60" i="1" l="1"/>
  <c r="G28" i="1"/>
  <c r="G23" i="1"/>
  <c r="H40" i="1"/>
  <c r="G87" i="12"/>
  <c r="M88" i="12"/>
  <c r="M87" i="12" s="1"/>
  <c r="M93" i="12"/>
  <c r="M111" i="12"/>
  <c r="M31" i="12"/>
  <c r="G118" i="12"/>
  <c r="G68" i="12"/>
  <c r="M9" i="12"/>
  <c r="M8" i="12" s="1"/>
  <c r="I21" i="1"/>
  <c r="G24" i="1" l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5BBF5858-238A-44C9-890B-E7CFB50388F7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7F477FF2-0792-4556-810B-78B31AD3378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B1F14979-B6CE-4B89-9023-B2BE28D25511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BB5CEDE1-48BC-4B23-85B0-BCEA68F000F5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163EF348-3763-496C-BEA3-C34499387F56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4BF7CCE2-D37D-4D51-957B-EFB396EA5886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<sst xmlns="http://schemas.openxmlformats.org/spreadsheetml/2006/main" count="588" uniqueCount="300">
  <si>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</si>
  <si>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</si>
  <si>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</si>
  <si>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</si>
  <si>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</si>
  <si>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</si>
  <si>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</si>
  <si>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</si>
  <si>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</si>
  <si>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</si>
  <si>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</si>
  <si>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</si>
  <si>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</si>
  <si>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</si>
  <si>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</si>
  <si>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</si>
  <si>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</si>
  <si>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</si>
  <si>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</si>
  <si>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</si>
  <si>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</si>
  <si>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</si>
  <si>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</si>
  <si>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</si>
  <si>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</si>
  <si>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</si>
  <si>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</si>
  <si>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</si>
  <si>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</si>
  <si>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</si>
  <si>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</si>
  <si>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</si>
  <si>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</si>
  <si>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</si>
  <si>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</si>
  <si>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</si>
  <si>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</si>
  <si>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</si>
  <si>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</si>
  <si>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</si>
  <si>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</si>
  <si>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</si>
  <si>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</si>
  <si>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p.č. 522/2, 523/1, 767/2, k.ú. Čtyřkoly</t>
  </si>
  <si>
    <t>Rozpočet:</t>
  </si>
  <si>
    <t>Misto</t>
  </si>
  <si>
    <t>Fotbalové hřiště s umělým povrchem</t>
  </si>
  <si>
    <t>Obec Čtyřkoly</t>
  </si>
  <si>
    <t>Čtyřkoly 70</t>
  </si>
  <si>
    <t>Čerčany</t>
  </si>
  <si>
    <t>25722</t>
  </si>
  <si>
    <t>00508519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</si>
  <si>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</si>
  <si>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</si>
  <si>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</si>
  <si>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</si>
  <si>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</si>
  <si>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</si>
  <si>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</si>
  <si>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</si>
  <si>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Základy,zvláštní zakládání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</si>
  <si>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</si>
  <si>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</si>
  <si>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</si>
  <si>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</si>
  <si>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</si>
  <si>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</si>
  <si>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</si>
  <si>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</si>
  <si>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</si>
  <si>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</si>
  <si>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767</t>
  </si>
  <si>
    <t>Konstrukce zámečnické</t>
  </si>
  <si>
    <t>M21</t>
  </si>
  <si>
    <t>Elektromontáže</t>
  </si>
  <si>
    <t>M46</t>
  </si>
  <si>
    <t>Zemní práce při montážích</t>
  </si>
  <si>
    <t>M65</t>
  </si>
  <si>
    <t>Elektroinstalace</t>
  </si>
  <si>
    <t>VN</t>
  </si>
  <si>
    <t>SP</t>
  </si>
  <si>
    <t>Sportovní povrch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</si>
  <si>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</si>
  <si>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</si>
  <si>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</si>
  <si>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</si>
  <si>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</si>
  <si>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</si>
  <si>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</si>
  <si>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</si>
  <si>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</si>
  <si>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</si>
  <si>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</si>
  <si>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</si>
  <si>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</si>
  <si>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</si>
  <si>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</si>
  <si>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</si>
  <si>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</si>
  <si>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</si>
  <si>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</si>
  <si>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</si>
  <si>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</si>
  <si>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</si>
  <si>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</si>
  <si>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</si>
  <si>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</si>
  <si>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</si>
  <si>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</si>
  <si>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</si>
  <si>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132201112R00</t>
  </si>
  <si>
    <t>Hloubení rýh š.do 60 cm v hor.3 nad 100 m3,STROJNĚ</t>
  </si>
  <si>
    <t>m3</t>
  </si>
  <si>
    <t>POL1_0</t>
  </si>
  <si>
    <t>základ opěrné zdi:24,6*0,6*1+(3+28+3,2+2,9+3,8)*0,6*1</t>
  </si>
  <si>
    <t>VV</t>
  </si>
  <si>
    <t>drenáž 80 mm:45*11*(0,35+0,57)/2*0,3</t>
  </si>
  <si>
    <t>drenáž 125 mm:51*0,57*0,3</t>
  </si>
  <si>
    <t>131201112R00</t>
  </si>
  <si>
    <t>Hloubení nezapaž. jam hor.3 do 1000 m3, STROJNĚ</t>
  </si>
  <si>
    <t>úprava pláně:(0,85+0,4)/2*(21*49)+(0,4+0,4)/2*(35*49)</t>
  </si>
  <si>
    <t>odtěžení části valu:(5,5*1,4)/2*50</t>
  </si>
  <si>
    <t>patky oplocení:13*0,3*0,3*0,65+3*0,3*0,3*0,75+4*0,3*0,3*0,35</t>
  </si>
  <si>
    <t>patky osvětlení:2*1,1*1,1*1,65+2*1,1*1,1*0,85</t>
  </si>
  <si>
    <t>vsakovací objekt:23*5*1</t>
  </si>
  <si>
    <t>162301102RT3</t>
  </si>
  <si>
    <t>Vodorovné přemístění výkopku z hor.1-4 do 1000 m, nosnost 12 t</t>
  </si>
  <si>
    <t>Zemina bude uložena na deponiích v rámci obce určených stavebníkem.</t>
  </si>
  <si>
    <t>POP</t>
  </si>
  <si>
    <t>1643,764+116,331</t>
  </si>
  <si>
    <t>ponecháno pro terénní úpravy a zásyp vsakovacího objektu:-130</t>
  </si>
  <si>
    <t>167101102R00</t>
  </si>
  <si>
    <t>Nakládání výkopku z hor. 1 ÷ 4 v množství nad 100 m3</t>
  </si>
  <si>
    <t>171101101R00</t>
  </si>
  <si>
    <t>Uložení sypaniny do násypů zhutněných na 95 % PS</t>
  </si>
  <si>
    <t>174101101R00</t>
  </si>
  <si>
    <t>Zásyp jam, rýh, šachet se zhutněním</t>
  </si>
  <si>
    <t>zásyp vsakovacího objektu:25*5*0,4</t>
  </si>
  <si>
    <t>182101101R00</t>
  </si>
  <si>
    <t>Svahování v zářezech v hor. 1 - 4</t>
  </si>
  <si>
    <t>m2</t>
  </si>
  <si>
    <t>182201101R00</t>
  </si>
  <si>
    <t>Svahování násypů</t>
  </si>
  <si>
    <t>211971110R00</t>
  </si>
  <si>
    <t>Opláštění žeber z geotextilie o sklonu do 1 : 2,5</t>
  </si>
  <si>
    <t>drenáž 80 mm:11*45*(0,3+0,3+(0,35+0,57)/2*2)</t>
  </si>
  <si>
    <t>drenáž 125 mm:51*(0,3+0,3+0,57+0,57)</t>
  </si>
  <si>
    <t>212571111R00</t>
  </si>
  <si>
    <t>Výplň odvodňov. trativodů štěrkopískem tříděným, frakce 8-16</t>
  </si>
  <si>
    <t>obsyp vsakovacího objektu:25*5*0,3</t>
  </si>
  <si>
    <t>212 75-0010.RAA</t>
  </si>
  <si>
    <t>Trativody z drenážních trubek, lože štěrkopískové, obsyp kamenivem, světlost trub 80 mm</t>
  </si>
  <si>
    <t>m</t>
  </si>
  <si>
    <t>POL2_0</t>
  </si>
  <si>
    <t>45*11</t>
  </si>
  <si>
    <t>212 75-0010.RAC</t>
  </si>
  <si>
    <t>Trativody z drenážních trubek, lože štěrkopískové, obsyp kamenivem, světlost trub 130 mm</t>
  </si>
  <si>
    <t>213151111R00</t>
  </si>
  <si>
    <t>Montáž vsakovacího bloku nebo tunelu do V 450 l</t>
  </si>
  <si>
    <t>kus</t>
  </si>
  <si>
    <t>213151121R00</t>
  </si>
  <si>
    <t>Obalení vsakovacích bloků geotextílií</t>
  </si>
  <si>
    <t>23*1*2+23*5*2</t>
  </si>
  <si>
    <t>215901101RT5</t>
  </si>
  <si>
    <t>Zhutnění podloží z hornin nesoudržných do 92% PS, vibrační deskou</t>
  </si>
  <si>
    <t>54*47</t>
  </si>
  <si>
    <t>270101113R00</t>
  </si>
  <si>
    <t>Vytvoření prostupu plochy do 0,10 m2 v monolitických zakladových konstrukcích</t>
  </si>
  <si>
    <t>274272140RT4</t>
  </si>
  <si>
    <t>Zdivo základové z bednicích tvárnic, tl. 300 mm, výplň tvárnic betonem C 20/25</t>
  </si>
  <si>
    <t>25*1,0+(2,85+28+3,2+3,2)*1,5</t>
  </si>
  <si>
    <t>274313611R00</t>
  </si>
  <si>
    <t>Beton základových pasů prostý C 16/20</t>
  </si>
  <si>
    <t>základ opěrné zdi:(24,6*0,6*0,5+(3+28+3,2+2,9+3,8)*0,6*0,5)*1,1</t>
  </si>
  <si>
    <t>275313611R00</t>
  </si>
  <si>
    <t>Beton základových patek prostý C 16/20</t>
  </si>
  <si>
    <t>sloupky oplocení:(13*0,3*0,3*0,65+3*0,3*0,3*0,75+4*0,3*0,3*1,15)*1,1</t>
  </si>
  <si>
    <t>osvětlení:(4*1,1*1,1*2,0)*1,1</t>
  </si>
  <si>
    <t>275351215R00</t>
  </si>
  <si>
    <t>Bednění stěn základových patek - zřízení</t>
  </si>
  <si>
    <t>patky osvětlení:2*(1,1+1,1+1,1+1,1)*1</t>
  </si>
  <si>
    <t>275351216R00</t>
  </si>
  <si>
    <t>Bednění stěn základových patek - odstranění</t>
  </si>
  <si>
    <t>279361821R00</t>
  </si>
  <si>
    <t>Výztuž základových zdí z betonářské oceli B500B (10 505)</t>
  </si>
  <si>
    <t>t</t>
  </si>
  <si>
    <t>vodorovná R12:(4*25+6*(2,85+28+3,2+3,2))*1,1*0,89/1000</t>
  </si>
  <si>
    <t>svislá R 12:(25*1,2*4+(2,85+28+3,2+3,2)*1,7*4)*1,1*0,89/1000</t>
  </si>
  <si>
    <t>28697901R</t>
  </si>
  <si>
    <t>Tunel vsakovací PP 300 l</t>
  </si>
  <si>
    <t>POL3_0</t>
  </si>
  <si>
    <t>28697904R</t>
  </si>
  <si>
    <t>Sada zakončení vsakovacího tunelu PP, 2 kusy</t>
  </si>
  <si>
    <t>568111111R00</t>
  </si>
  <si>
    <t>Zřízení vrstvy z geotextilie skl.do 1:5, š.do 3 m</t>
  </si>
  <si>
    <t>35*49</t>
  </si>
  <si>
    <t>69366197R</t>
  </si>
  <si>
    <t>Geotextilie netkaná 200 g/m2</t>
  </si>
  <si>
    <t>zemní pláň:35*49*1,1</t>
  </si>
  <si>
    <t>drenáž:841,14*1,05</t>
  </si>
  <si>
    <t>vsakovací objekt:(23*1*2+23*5*2)*1,1</t>
  </si>
  <si>
    <t>430321313R00</t>
  </si>
  <si>
    <t>Beton schodišťových konstrukcí železový C 16/20</t>
  </si>
  <si>
    <t>591100020RAA</t>
  </si>
  <si>
    <t>Chodník z dlažby zámkové, podklad štěrkodrť, dlažba přírodní tloušťka 6 cm</t>
  </si>
  <si>
    <t>včetně montáže</t>
  </si>
  <si>
    <t>včetně kladecí vrstvy o tl. 40 mm, frakce 4-8</t>
  </si>
  <si>
    <t>včetně podkladní vrstvy o tl. 150 mm, frakce 8-16</t>
  </si>
  <si>
    <t>5 0001</t>
  </si>
  <si>
    <t>Podklad ze směsného recyklátu (beton, cihly), frakce 0-63, včetně zhutnění</t>
  </si>
  <si>
    <t>0,4*35*49</t>
  </si>
  <si>
    <t>579300012R00</t>
  </si>
  <si>
    <t>Kryt komunikací z asfalt.recyklátu po zhutnění 5cm</t>
  </si>
  <si>
    <t>564112220R00</t>
  </si>
  <si>
    <t>Podklad z bet.recyklátu fr.16-32 po zhutn.tl.20 cm</t>
  </si>
  <si>
    <t>894 43-1221.RA0</t>
  </si>
  <si>
    <t>Šachta plastová, D 400 mm, délka šachtové roury 2,0 m, přímá</t>
  </si>
  <si>
    <t>831 35-0012.RAA</t>
  </si>
  <si>
    <t>Kanalizace z trub PVC hrdlových D 160 mm, hloubka 2,0 m</t>
  </si>
  <si>
    <t>917762111RT5</t>
  </si>
  <si>
    <t>Osazení ležatého obrubníku betonového, s boční opěrou, do lože z betonu C 12/15, včetně obrubníku ABO 10 100/10/25</t>
  </si>
  <si>
    <t>16,8+54,2+47,2+27,1+2</t>
  </si>
  <si>
    <t>998227121R00</t>
  </si>
  <si>
    <t>Přesun hmot, umělé sport. povrchy</t>
  </si>
  <si>
    <t>POL7_0</t>
  </si>
  <si>
    <t>7670001</t>
  </si>
  <si>
    <t>Sloupek oplocení (tenisový) 60/5000, pozink + zelené poplastování, D+M</t>
  </si>
  <si>
    <t>7670002</t>
  </si>
  <si>
    <t>Vzpěra 48/5000, pozink + zelené poplastování, D+M</t>
  </si>
  <si>
    <t>7670003</t>
  </si>
  <si>
    <t>Ochranná síť PP 4,0 mm, oko 100x100 mm, barva zelená, D+M včetně upínacího systému</t>
  </si>
  <si>
    <t>(47+47+54)*4</t>
  </si>
  <si>
    <t>7670004</t>
  </si>
  <si>
    <t>Zahradní branka 1200x2000 mm s celovýpletem, pozink + zelené poplastování, D+M</t>
  </si>
  <si>
    <t>210120421R00</t>
  </si>
  <si>
    <t>Jistič jednopólový modulární</t>
  </si>
  <si>
    <t>210192101R00</t>
  </si>
  <si>
    <t>Rozvodnice pro veřejné osvětlení KS2, 3A, 3B, 6</t>
  </si>
  <si>
    <t>210810006R00</t>
  </si>
  <si>
    <t>Kabel CYKY-m 750 V 3 x 2,5 mm2 volně uložený</t>
  </si>
  <si>
    <t>30+35</t>
  </si>
  <si>
    <t>210810017RT1</t>
  </si>
  <si>
    <t>Kabel CYKY-m 750 V 5 žil,4 až 25 mm2,volně uložený, včetně dodávky kabelu 5x4 mm2</t>
  </si>
  <si>
    <t>světlo 1:40+62+35+20</t>
  </si>
  <si>
    <t>světlo 2:20+62+35+20</t>
  </si>
  <si>
    <t>světlo 3:20+20</t>
  </si>
  <si>
    <t>světlo 4:5+20</t>
  </si>
  <si>
    <t>210810017RT2</t>
  </si>
  <si>
    <t>Kabel CYKY-m 750 V 5 žil,4 až 25 mm2,volně uložený, včetně dodávky kabelu 5x6 mm2</t>
  </si>
  <si>
    <t>M210001</t>
  </si>
  <si>
    <t>Modulový rozváděč, 6 modulů, IP 65, D+M</t>
  </si>
  <si>
    <t>3457114701R</t>
  </si>
  <si>
    <t>Trubka kabelová HDPE, KOPOS chránička KOPOFLEX KF 09050</t>
  </si>
  <si>
    <t>přívod:12</t>
  </si>
  <si>
    <t>460200123RT1</t>
  </si>
  <si>
    <t>Výkop kabelové rýhy 35/40 cm  hor.3, strojní výkop rýhy</t>
  </si>
  <si>
    <t>40+62+35+5+15</t>
  </si>
  <si>
    <t>460420018RT1</t>
  </si>
  <si>
    <t>Zřízení kabelového lože v rýze š.do 35 cm z písku, tloušťka vrstvy 15 cm</t>
  </si>
  <si>
    <t>460570113R00</t>
  </si>
  <si>
    <t>Zához rýhy 35/30 cm, hornina třídy 3, se zhutněním</t>
  </si>
  <si>
    <t>650111141RT2</t>
  </si>
  <si>
    <t>Uložení uzem. pásku v zemi do 120 mm2, včetně dodávky pásku FeZn 30 x 4 mm</t>
  </si>
  <si>
    <t>M650001</t>
  </si>
  <si>
    <t>Stožár pro veřejné osvětlení, jmenovitá v=14,0 m, ocelový pozinkovaný, D+M</t>
  </si>
  <si>
    <t>M650002</t>
  </si>
  <si>
    <t>Držák pro reflektory TR 2/89 1500, ocelový pozinkovaný, D+M</t>
  </si>
  <si>
    <t>M650003</t>
  </si>
  <si>
    <t>Led osvětlení sportoviště 400 W, denní bílá, D+M</t>
  </si>
  <si>
    <t>005111020R</t>
  </si>
  <si>
    <t>Vytyčení stavby</t>
  </si>
  <si>
    <t>Soubor</t>
  </si>
  <si>
    <t>005121010R</t>
  </si>
  <si>
    <t>Vybudování zařízení staveniště</t>
  </si>
  <si>
    <t>005121030R</t>
  </si>
  <si>
    <t>Odstranění zařízení staveniště</t>
  </si>
  <si>
    <t>SP 0001</t>
  </si>
  <si>
    <t>Bezzásypový umělý trávník 4. generace, výška vlákna 25 mm, D+M</t>
  </si>
  <si>
    <t>Trávník je zcela bezzásypový! Splňuje parametry EN 15330-1 a FIFA QUALITY. Použití jakéhokoli trávníku se zásypovým materiálem není přípustné.</t>
  </si>
  <si>
    <t>54,2*47,2</t>
  </si>
  <si>
    <t>SP 0002</t>
  </si>
  <si>
    <t>Pružná tlumící podložka EPP, tl 20 mm, D+M</t>
  </si>
  <si>
    <t>SP 0003</t>
  </si>
  <si>
    <t>Podklad ze štěrkodrti po zhutnění tloušťky 2 cm, frakce 0-4</t>
  </si>
  <si>
    <t>SP 0004</t>
  </si>
  <si>
    <t>Podklad ze štěrkodrti po zhutnění tloušťky 5 cm, frakce 4-8</t>
  </si>
  <si>
    <t>SP 0005</t>
  </si>
  <si>
    <t>Podklad ze štěrkodrti po zhutnění tloušťky 5 cm, frakce 8-16</t>
  </si>
  <si>
    <t>564751111R00</t>
  </si>
  <si>
    <t>Podklad z kameniva drceného, po zhutnění tl. 15 cm, frakce 32-63</t>
  </si>
  <si>
    <t>564811112RT2</t>
  </si>
  <si>
    <t>Podklad ze štěrkodrti po zhutnění tloušťky 6 cm, frakce 0-32 mm</t>
  </si>
  <si>
    <t>589181911R00</t>
  </si>
  <si>
    <t>Lajnování sport. ploch vlepením, umělý trávník, š=5cm</t>
  </si>
  <si>
    <t>50+50+43+43+43+(10+10+25)*2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</si>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</sst>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6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19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3" xfId="0" applyNumberFormat="1" applyFont="1" applyBorder="1" applyAlignment="1">
      <alignment vertical="top" wrapText="1" shrinkToFit="1"/>
    </xf>
    <xf numFmtId="0" fontId="18" fillId="0" borderId="0" xfId="0" applyNumberFormat="1" applyFont="1" applyBorder="1" applyAlignment="1">
      <alignment vertical="top" wrapText="1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17" fillId="0" borderId="33" xfId="0" applyNumberFormat="1" applyFont="1" applyBorder="1" applyAlignment="1">
      <alignment vertical="top" wrapText="1" shrinkToFit="1"/>
    </xf>
    <xf numFmtId="174" fontId="18" fillId="0" borderId="0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18" fillId="0" borderId="0" xfId="0" applyNumberFormat="1" applyFont="1" applyBorder="1" applyAlignment="1">
      <alignment vertical="top" wrapText="1" shrinkToFit="1"/>
    </xf>
    <xf numFmtId="4" fontId="18" fillId="0" borderId="34" xfId="0" applyNumberFormat="1" applyFont="1" applyBorder="1" applyAlignment="1">
      <alignment vertical="top" wrapText="1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7" fillId="0" borderId="39" xfId="0" applyNumberFormat="1" applyFont="1" applyBorder="1" applyAlignment="1">
      <alignment vertical="top" wrapText="1" shrinkToFit="1"/>
    </xf>
    <xf numFmtId="174" fontId="17" fillId="0" borderId="39" xfId="0" applyNumberFormat="1" applyFont="1" applyBorder="1" applyAlignment="1">
      <alignment vertical="top" wrapText="1" shrinkToFit="1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18" fillId="0" borderId="26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7" fillId="0" borderId="39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F9D994F8-06E5-4EB2-AF2A-51A98D30E9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4373-DA63-4171-A6BC-987184F5F6CA}"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4417-4239-496A-BEA2-3328582811A8}">
  <sheetPr codeName="List5112">
    <tabColor rgb="FF66FF66"/>
  </sheetPr>
  <dimension ref="A1:O63"/>
  <sheetViews>
    <sheetView showGridLines="0" topLeftCell="B1" zoomScaleNormal="100" zoomScaleSheetLayoutView="75" workbookViewId="0">
      <selection activeCell="H32" sqref="H3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46</v>
      </c>
      <c r="E2" s="108"/>
      <c r="F2" s="108"/>
      <c r="G2" s="108"/>
      <c r="H2" s="108"/>
      <c r="I2" s="108"/>
      <c r="J2" s="109"/>
      <c r="O2" s="2"/>
    </row>
    <row r="3" spans="1:15" ht="23.25" customHeight="1" x14ac:dyDescent="0.2">
      <c r="A3" s="4"/>
      <c r="B3" s="110" t="s">
        <v>45</v>
      </c>
      <c r="C3" s="111"/>
      <c r="D3" s="112" t="s">
        <v>43</v>
      </c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47</v>
      </c>
      <c r="E5" s="25"/>
      <c r="F5" s="25"/>
      <c r="G5" s="25"/>
      <c r="H5" s="27" t="s">
        <v>33</v>
      </c>
      <c r="I5" s="121" t="s">
        <v>51</v>
      </c>
      <c r="J5" s="11"/>
    </row>
    <row r="6" spans="1:15" ht="15.75" customHeight="1" x14ac:dyDescent="0.2">
      <c r="A6" s="4"/>
      <c r="B6" s="39"/>
      <c r="C6" s="25"/>
      <c r="D6" s="121" t="s">
        <v>48</v>
      </c>
      <c r="E6" s="25"/>
      <c r="F6" s="25"/>
      <c r="G6" s="25"/>
      <c r="H6" s="27" t="s">
        <v>34</v>
      </c>
      <c r="I6" s="121"/>
      <c r="J6" s="11"/>
    </row>
    <row r="7" spans="1:15" ht="15.75" customHeight="1" x14ac:dyDescent="0.2">
      <c r="A7" s="4"/>
      <c r="B7" s="40"/>
      <c r="C7" s="122" t="s">
        <v>50</v>
      </c>
      <c r="D7" s="104" t="s">
        <v>49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92" t="s">
        <v>23</v>
      </c>
      <c r="B16" s="193" t="s">
        <v>23</v>
      </c>
      <c r="C16" s="56"/>
      <c r="D16" s="57"/>
      <c r="E16" s="80"/>
      <c r="F16" s="81"/>
      <c r="G16" s="80"/>
      <c r="H16" s="81"/>
      <c r="I16" s="80">
        <f>SUMIF(F47:F59,A16,I47:I59)+SUMIF(F47:F59,"PSU",I47:I59)</f>
        <v>0</v>
      </c>
      <c r="J16" s="82"/>
    </row>
    <row r="17" spans="1:10" ht="23.25" customHeight="1" x14ac:dyDescent="0.2">
      <c r="A17" s="192" t="s">
        <v>24</v>
      </c>
      <c r="B17" s="193" t="s">
        <v>24</v>
      </c>
      <c r="C17" s="56"/>
      <c r="D17" s="57"/>
      <c r="E17" s="80"/>
      <c r="F17" s="81"/>
      <c r="G17" s="80"/>
      <c r="H17" s="81"/>
      <c r="I17" s="80">
        <f>SUMIF(F47:F59,A17,I47:I59)</f>
        <v>0</v>
      </c>
      <c r="J17" s="82"/>
    </row>
    <row r="18" spans="1:10" ht="23.25" customHeight="1" x14ac:dyDescent="0.2">
      <c r="A18" s="192" t="s">
        <v>25</v>
      </c>
      <c r="B18" s="193" t="s">
        <v>25</v>
      </c>
      <c r="C18" s="56"/>
      <c r="D18" s="57"/>
      <c r="E18" s="80"/>
      <c r="F18" s="81"/>
      <c r="G18" s="80"/>
      <c r="H18" s="81"/>
      <c r="I18" s="80">
        <f>SUMIF(F47:F59,A18,I47:I59)</f>
        <v>0</v>
      </c>
      <c r="J18" s="82"/>
    </row>
    <row r="19" spans="1:10" ht="23.25" customHeight="1" x14ac:dyDescent="0.2">
      <c r="A19" s="192" t="s">
        <v>79</v>
      </c>
      <c r="B19" s="193" t="s">
        <v>26</v>
      </c>
      <c r="C19" s="56"/>
      <c r="D19" s="57"/>
      <c r="E19" s="80"/>
      <c r="F19" s="81"/>
      <c r="G19" s="80"/>
      <c r="H19" s="81"/>
      <c r="I19" s="80">
        <f>SUMIF(F47:F59,A19,I47:I59)</f>
        <v>0</v>
      </c>
      <c r="J19" s="82"/>
    </row>
    <row r="20" spans="1:10" ht="23.25" customHeight="1" x14ac:dyDescent="0.2">
      <c r="A20" s="192" t="s">
        <v>82</v>
      </c>
      <c r="B20" s="193" t="s">
        <v>27</v>
      </c>
      <c r="C20" s="56"/>
      <c r="D20" s="57"/>
      <c r="E20" s="80"/>
      <c r="F20" s="81"/>
      <c r="G20" s="80"/>
      <c r="H20" s="81"/>
      <c r="I20" s="80">
        <f>SUMIF(F47:F59,A20,I47:I59)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54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/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79"/>
      <c r="E34" s="79"/>
      <c r="F34" s="30"/>
      <c r="G34" s="79"/>
      <c r="H34" s="79"/>
      <c r="I34" s="79"/>
      <c r="J34" s="36"/>
    </row>
    <row r="35" spans="1:10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">
      <c r="A39" s="130">
        <v>1</v>
      </c>
      <c r="B39" s="136" t="s">
        <v>52</v>
      </c>
      <c r="C39" s="137" t="s">
        <v>46</v>
      </c>
      <c r="D39" s="138"/>
      <c r="E39" s="138"/>
      <c r="F39" s="146">
        <f>'Rozpočet Pol'!AC146</f>
        <v>0</v>
      </c>
      <c r="G39" s="147">
        <f>'Rozpočet Pol'!AD146</f>
        <v>0</v>
      </c>
      <c r="H39" s="148">
        <f>(F39*SazbaDPH1/100)+(G39*SazbaDPH2/100)</f>
        <v>0</v>
      </c>
      <c r="I39" s="148">
        <f>F39+G39+H39</f>
        <v>0</v>
      </c>
      <c r="J39" s="139" t="str">
        <f>IF(_xlfn.SINGLE(CenaCelkemVypocet)=0,"",I39/_xlfn.SINGLE(CenaCelkemVypocet)*100)</f>
        <v/>
      </c>
    </row>
    <row r="40" spans="1:10" ht="25.5" hidden="1" customHeight="1" x14ac:dyDescent="0.2">
      <c r="A40" s="130"/>
      <c r="B40" s="140" t="s">
        <v>53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75" x14ac:dyDescent="0.25">
      <c r="B44" s="160" t="s">
        <v>55</v>
      </c>
    </row>
    <row r="46" spans="1:10" ht="25.5" customHeight="1" x14ac:dyDescent="0.2">
      <c r="A46" s="161"/>
      <c r="B46" s="167" t="s">
        <v>16</v>
      </c>
      <c r="C46" s="167" t="s">
        <v>5</v>
      </c>
      <c r="D46" s="168"/>
      <c r="E46" s="168"/>
      <c r="F46" s="171" t="s">
        <v>56</v>
      </c>
      <c r="G46" s="171"/>
      <c r="H46" s="171"/>
      <c r="I46" s="172" t="s">
        <v>28</v>
      </c>
      <c r="J46" s="172"/>
    </row>
    <row r="47" spans="1:10" ht="25.5" customHeight="1" x14ac:dyDescent="0.2">
      <c r="A47" s="162"/>
      <c r="B47" s="173" t="s">
        <v>57</v>
      </c>
      <c r="C47" s="174" t="s">
        <v>58</v>
      </c>
      <c r="D47" s="175"/>
      <c r="E47" s="175"/>
      <c r="F47" s="179" t="s">
        <v>23</v>
      </c>
      <c r="G47" s="180"/>
      <c r="H47" s="180"/>
      <c r="I47" s="181">
        <f>'Rozpočet Pol'!G8</f>
        <v>0</v>
      </c>
      <c r="J47" s="181"/>
    </row>
    <row r="48" spans="1:10" ht="25.5" customHeight="1" x14ac:dyDescent="0.2">
      <c r="A48" s="162"/>
      <c r="B48" s="165" t="s">
        <v>59</v>
      </c>
      <c r="C48" s="164" t="s">
        <v>60</v>
      </c>
      <c r="D48" s="166"/>
      <c r="E48" s="166"/>
      <c r="F48" s="182" t="s">
        <v>23</v>
      </c>
      <c r="G48" s="183"/>
      <c r="H48" s="183"/>
      <c r="I48" s="184">
        <f>'Rozpočet Pol'!G31</f>
        <v>0</v>
      </c>
      <c r="J48" s="184"/>
    </row>
    <row r="49" spans="1:10" ht="25.5" customHeight="1" x14ac:dyDescent="0.2">
      <c r="A49" s="162"/>
      <c r="B49" s="165" t="s">
        <v>61</v>
      </c>
      <c r="C49" s="164" t="s">
        <v>62</v>
      </c>
      <c r="D49" s="166"/>
      <c r="E49" s="166"/>
      <c r="F49" s="182" t="s">
        <v>23</v>
      </c>
      <c r="G49" s="183"/>
      <c r="H49" s="183"/>
      <c r="I49" s="184">
        <f>'Rozpočet Pol'!G68</f>
        <v>0</v>
      </c>
      <c r="J49" s="184"/>
    </row>
    <row r="50" spans="1:10" ht="25.5" customHeight="1" x14ac:dyDescent="0.2">
      <c r="A50" s="162"/>
      <c r="B50" s="165" t="s">
        <v>63</v>
      </c>
      <c r="C50" s="164" t="s">
        <v>64</v>
      </c>
      <c r="D50" s="166"/>
      <c r="E50" s="166"/>
      <c r="F50" s="182" t="s">
        <v>23</v>
      </c>
      <c r="G50" s="183"/>
      <c r="H50" s="183"/>
      <c r="I50" s="184">
        <f>'Rozpočet Pol'!G70</f>
        <v>0</v>
      </c>
      <c r="J50" s="184"/>
    </row>
    <row r="51" spans="1:10" ht="25.5" customHeight="1" x14ac:dyDescent="0.2">
      <c r="A51" s="162"/>
      <c r="B51" s="165" t="s">
        <v>65</v>
      </c>
      <c r="C51" s="164" t="s">
        <v>66</v>
      </c>
      <c r="D51" s="166"/>
      <c r="E51" s="166"/>
      <c r="F51" s="182" t="s">
        <v>23</v>
      </c>
      <c r="G51" s="183"/>
      <c r="H51" s="183"/>
      <c r="I51" s="184">
        <f>'Rozpočet Pol'!G79</f>
        <v>0</v>
      </c>
      <c r="J51" s="184"/>
    </row>
    <row r="52" spans="1:10" ht="25.5" customHeight="1" x14ac:dyDescent="0.2">
      <c r="A52" s="162"/>
      <c r="B52" s="165" t="s">
        <v>67</v>
      </c>
      <c r="C52" s="164" t="s">
        <v>68</v>
      </c>
      <c r="D52" s="166"/>
      <c r="E52" s="166"/>
      <c r="F52" s="182" t="s">
        <v>23</v>
      </c>
      <c r="G52" s="183"/>
      <c r="H52" s="183"/>
      <c r="I52" s="184">
        <f>'Rozpočet Pol'!G82</f>
        <v>0</v>
      </c>
      <c r="J52" s="184"/>
    </row>
    <row r="53" spans="1:10" ht="25.5" customHeight="1" x14ac:dyDescent="0.2">
      <c r="A53" s="162"/>
      <c r="B53" s="165" t="s">
        <v>69</v>
      </c>
      <c r="C53" s="164" t="s">
        <v>70</v>
      </c>
      <c r="D53" s="166"/>
      <c r="E53" s="166"/>
      <c r="F53" s="182" t="s">
        <v>23</v>
      </c>
      <c r="G53" s="183"/>
      <c r="H53" s="183"/>
      <c r="I53" s="184">
        <f>'Rozpočet Pol'!G85</f>
        <v>0</v>
      </c>
      <c r="J53" s="184"/>
    </row>
    <row r="54" spans="1:10" ht="25.5" customHeight="1" x14ac:dyDescent="0.2">
      <c r="A54" s="162"/>
      <c r="B54" s="165" t="s">
        <v>71</v>
      </c>
      <c r="C54" s="164" t="s">
        <v>72</v>
      </c>
      <c r="D54" s="166"/>
      <c r="E54" s="166"/>
      <c r="F54" s="182" t="s">
        <v>24</v>
      </c>
      <c r="G54" s="183"/>
      <c r="H54" s="183"/>
      <c r="I54" s="184">
        <f>'Rozpočet Pol'!G87</f>
        <v>0</v>
      </c>
      <c r="J54" s="184"/>
    </row>
    <row r="55" spans="1:10" ht="25.5" customHeight="1" x14ac:dyDescent="0.2">
      <c r="A55" s="162"/>
      <c r="B55" s="165" t="s">
        <v>73</v>
      </c>
      <c r="C55" s="164" t="s">
        <v>74</v>
      </c>
      <c r="D55" s="166"/>
      <c r="E55" s="166"/>
      <c r="F55" s="182" t="s">
        <v>25</v>
      </c>
      <c r="G55" s="183"/>
      <c r="H55" s="183"/>
      <c r="I55" s="184">
        <f>'Rozpočet Pol'!G93</f>
        <v>0</v>
      </c>
      <c r="J55" s="184"/>
    </row>
    <row r="56" spans="1:10" ht="25.5" customHeight="1" x14ac:dyDescent="0.2">
      <c r="A56" s="162"/>
      <c r="B56" s="165" t="s">
        <v>75</v>
      </c>
      <c r="C56" s="164" t="s">
        <v>76</v>
      </c>
      <c r="D56" s="166"/>
      <c r="E56" s="166"/>
      <c r="F56" s="182" t="s">
        <v>25</v>
      </c>
      <c r="G56" s="183"/>
      <c r="H56" s="183"/>
      <c r="I56" s="184">
        <f>'Rozpočet Pol'!G111</f>
        <v>0</v>
      </c>
      <c r="J56" s="184"/>
    </row>
    <row r="57" spans="1:10" ht="25.5" customHeight="1" x14ac:dyDescent="0.2">
      <c r="A57" s="162"/>
      <c r="B57" s="165" t="s">
        <v>77</v>
      </c>
      <c r="C57" s="164" t="s">
        <v>78</v>
      </c>
      <c r="D57" s="166"/>
      <c r="E57" s="166"/>
      <c r="F57" s="182" t="s">
        <v>25</v>
      </c>
      <c r="G57" s="183"/>
      <c r="H57" s="183"/>
      <c r="I57" s="184">
        <f>'Rozpočet Pol'!G118</f>
        <v>0</v>
      </c>
      <c r="J57" s="184"/>
    </row>
    <row r="58" spans="1:10" ht="25.5" customHeight="1" x14ac:dyDescent="0.2">
      <c r="A58" s="162"/>
      <c r="B58" s="165" t="s">
        <v>79</v>
      </c>
      <c r="C58" s="164" t="s">
        <v>26</v>
      </c>
      <c r="D58" s="166"/>
      <c r="E58" s="166"/>
      <c r="F58" s="182" t="s">
        <v>79</v>
      </c>
      <c r="G58" s="183"/>
      <c r="H58" s="183"/>
      <c r="I58" s="184">
        <f>'Rozpočet Pol'!G124</f>
        <v>0</v>
      </c>
      <c r="J58" s="184"/>
    </row>
    <row r="59" spans="1:10" ht="25.5" customHeight="1" x14ac:dyDescent="0.2">
      <c r="A59" s="162"/>
      <c r="B59" s="176" t="s">
        <v>80</v>
      </c>
      <c r="C59" s="177" t="s">
        <v>81</v>
      </c>
      <c r="D59" s="178"/>
      <c r="E59" s="178"/>
      <c r="F59" s="185" t="s">
        <v>23</v>
      </c>
      <c r="G59" s="186"/>
      <c r="H59" s="186"/>
      <c r="I59" s="187">
        <f>'Rozpočet Pol'!G128</f>
        <v>0</v>
      </c>
      <c r="J59" s="187"/>
    </row>
    <row r="60" spans="1:10" ht="25.5" customHeight="1" x14ac:dyDescent="0.2">
      <c r="A60" s="163"/>
      <c r="B60" s="169" t="s">
        <v>1</v>
      </c>
      <c r="C60" s="169"/>
      <c r="D60" s="170"/>
      <c r="E60" s="170"/>
      <c r="F60" s="188"/>
      <c r="G60" s="189"/>
      <c r="H60" s="189"/>
      <c r="I60" s="190">
        <f>SUM(I47:I59)</f>
        <v>0</v>
      </c>
      <c r="J60" s="190"/>
    </row>
    <row r="61" spans="1:10" x14ac:dyDescent="0.2">
      <c r="F61" s="191"/>
      <c r="G61" s="129"/>
      <c r="H61" s="191"/>
      <c r="I61" s="129"/>
      <c r="J61" s="129"/>
    </row>
    <row r="62" spans="1:10" x14ac:dyDescent="0.2">
      <c r="F62" s="191"/>
      <c r="G62" s="129"/>
      <c r="H62" s="191"/>
      <c r="I62" s="129"/>
      <c r="J62" s="129"/>
    </row>
    <row r="63" spans="1:10" x14ac:dyDescent="0.2">
      <c r="F63" s="191"/>
      <c r="G63" s="129"/>
      <c r="H63" s="191"/>
      <c r="I63" s="129"/>
      <c r="J63" s="129"/>
    </row>
  </sheetData>
  <sheetProtection algorithmName="SHA-512" hashValue="utTfyuX4OsGYItVwdby6tVwbrh0CBFICcfDxaH5BTfJcAMs+eo5RiANIVZcwrzwFa91Qlmpi9IWdF2pv6PV22A==" saltValue="/oOupoA2Uct72BAnhkXFwg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67">
    <mergeCell ref="I60:J60"/>
    <mergeCell ref="I57:J57"/>
    <mergeCell ref="C57:E57"/>
    <mergeCell ref="I58:J58"/>
    <mergeCell ref="C58:E58"/>
    <mergeCell ref="I59:J59"/>
    <mergeCell ref="C59:E59"/>
    <mergeCell ref="I54:J54"/>
    <mergeCell ref="C54:E54"/>
    <mergeCell ref="I55:J55"/>
    <mergeCell ref="C55:E55"/>
    <mergeCell ref="I56:J56"/>
    <mergeCell ref="C56:E56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86B5-2AC0-44D2-A5CB-2912B41FCD7F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2CD6-EC45-4676-9379-1D488C7106FB}">
  <sheetPr>
    <outlinePr summaryBelow="0"/>
  </sheetPr>
  <dimension ref="A1:BH156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  <col min="53" max="53" width="73.42578125" customWidth="1"/>
  </cols>
  <sheetData>
    <row r="1" spans="1:60" ht="15.75" customHeight="1" x14ac:dyDescent="0.25">
      <c r="A1" s="194" t="s">
        <v>6</v>
      </c>
      <c r="B1" s="194"/>
      <c r="C1" s="194"/>
      <c r="D1" s="194"/>
      <c r="E1" s="194"/>
      <c r="F1" s="194"/>
      <c r="G1" s="194"/>
      <c r="AE1" t="s">
        <v>84</v>
      </c>
    </row>
    <row r="2" spans="1:60" ht="24.95" customHeight="1" x14ac:dyDescent="0.2">
      <c r="A2" s="201" t="s">
        <v>83</v>
      </c>
      <c r="B2" s="195"/>
      <c r="C2" s="196" t="s">
        <v>46</v>
      </c>
      <c r="D2" s="197"/>
      <c r="E2" s="197"/>
      <c r="F2" s="197"/>
      <c r="G2" s="203"/>
      <c r="AE2" t="s">
        <v>85</v>
      </c>
    </row>
    <row r="3" spans="1:60" ht="24.95" customHeight="1" x14ac:dyDescent="0.2">
      <c r="A3" s="202" t="s">
        <v>7</v>
      </c>
      <c r="B3" s="200"/>
      <c r="C3" s="198" t="s">
        <v>43</v>
      </c>
      <c r="D3" s="199"/>
      <c r="E3" s="199"/>
      <c r="F3" s="199"/>
      <c r="G3" s="204"/>
      <c r="AE3" t="s">
        <v>86</v>
      </c>
    </row>
    <row r="4" spans="1:60" ht="24.95" hidden="1" customHeight="1" x14ac:dyDescent="0.2">
      <c r="A4" s="202" t="s">
        <v>8</v>
      </c>
      <c r="B4" s="200"/>
      <c r="C4" s="198"/>
      <c r="D4" s="199"/>
      <c r="E4" s="199"/>
      <c r="F4" s="199"/>
      <c r="G4" s="204"/>
      <c r="AE4" t="s">
        <v>87</v>
      </c>
    </row>
    <row r="5" spans="1:60" hidden="1" x14ac:dyDescent="0.2">
      <c r="A5" s="205" t="s">
        <v>88</v>
      </c>
      <c r="B5" s="206"/>
      <c r="C5" s="207"/>
      <c r="D5" s="208"/>
      <c r="E5" s="208"/>
      <c r="F5" s="208"/>
      <c r="G5" s="209"/>
      <c r="AE5" t="s">
        <v>89</v>
      </c>
    </row>
    <row r="7" spans="1:60" ht="38.25" x14ac:dyDescent="0.2">
      <c r="A7" s="215" t="s">
        <v>90</v>
      </c>
      <c r="B7" s="216" t="s">
        <v>91</v>
      </c>
      <c r="C7" s="216" t="s">
        <v>92</v>
      </c>
      <c r="D7" s="215" t="s">
        <v>93</v>
      </c>
      <c r="E7" s="215" t="s">
        <v>94</v>
      </c>
      <c r="F7" s="210" t="s">
        <v>95</v>
      </c>
      <c r="G7" s="236" t="s">
        <v>28</v>
      </c>
      <c r="H7" s="237" t="s">
        <v>29</v>
      </c>
      <c r="I7" s="237" t="s">
        <v>96</v>
      </c>
      <c r="J7" s="237" t="s">
        <v>30</v>
      </c>
      <c r="K7" s="237" t="s">
        <v>97</v>
      </c>
      <c r="L7" s="237" t="s">
        <v>98</v>
      </c>
      <c r="M7" s="237" t="s">
        <v>99</v>
      </c>
      <c r="N7" s="237" t="s">
        <v>100</v>
      </c>
      <c r="O7" s="237" t="s">
        <v>101</v>
      </c>
      <c r="P7" s="237" t="s">
        <v>102</v>
      </c>
      <c r="Q7" s="237" t="s">
        <v>103</v>
      </c>
      <c r="R7" s="237" t="s">
        <v>104</v>
      </c>
      <c r="S7" s="237" t="s">
        <v>105</v>
      </c>
      <c r="T7" s="237" t="s">
        <v>106</v>
      </c>
      <c r="U7" s="218" t="s">
        <v>107</v>
      </c>
    </row>
    <row r="8" spans="1:60" x14ac:dyDescent="0.2">
      <c r="A8" s="238" t="s">
        <v>108</v>
      </c>
      <c r="B8" s="239" t="s">
        <v>57</v>
      </c>
      <c r="C8" s="240" t="s">
        <v>58</v>
      </c>
      <c r="D8" s="217"/>
      <c r="E8" s="241"/>
      <c r="F8" s="242"/>
      <c r="G8" s="242">
        <f>SUMIF(AE9:AE30,"&lt;&gt;NOR",G9:G30)</f>
        <v>0</v>
      </c>
      <c r="H8" s="242"/>
      <c r="I8" s="242">
        <f>SUM(I9:I30)</f>
        <v>0</v>
      </c>
      <c r="J8" s="242"/>
      <c r="K8" s="242">
        <f>SUM(K9:K30)</f>
        <v>0</v>
      </c>
      <c r="L8" s="242"/>
      <c r="M8" s="242">
        <f>SUM(M9:M30)</f>
        <v>0</v>
      </c>
      <c r="N8" s="217"/>
      <c r="O8" s="217">
        <f>SUM(O9:O30)</f>
        <v>0</v>
      </c>
      <c r="P8" s="217"/>
      <c r="Q8" s="217">
        <f>SUM(Q9:Q30)</f>
        <v>0</v>
      </c>
      <c r="R8" s="217"/>
      <c r="S8" s="217"/>
      <c r="T8" s="238"/>
      <c r="U8" s="217">
        <f>SUM(U9:U30)</f>
        <v>335.53000000000003</v>
      </c>
      <c r="AE8" t="s">
        <v>109</v>
      </c>
    </row>
    <row r="9" spans="1:60" ht="22.5" outlineLevel="1" x14ac:dyDescent="0.2">
      <c r="A9" s="212">
        <v>1</v>
      </c>
      <c r="B9" s="219" t="s">
        <v>110</v>
      </c>
      <c r="C9" s="264" t="s">
        <v>111</v>
      </c>
      <c r="D9" s="221" t="s">
        <v>112</v>
      </c>
      <c r="E9" s="227">
        <v>116.331</v>
      </c>
      <c r="F9" s="231">
        <f>H9+J9</f>
        <v>0</v>
      </c>
      <c r="G9" s="232">
        <f>ROUND(E9*F9,2)</f>
        <v>0</v>
      </c>
      <c r="H9" s="232"/>
      <c r="I9" s="232">
        <f>ROUND(E9*H9,2)</f>
        <v>0</v>
      </c>
      <c r="J9" s="232"/>
      <c r="K9" s="232">
        <f>ROUND(E9*J9,2)</f>
        <v>0</v>
      </c>
      <c r="L9" s="232">
        <v>21</v>
      </c>
      <c r="M9" s="232">
        <f>G9*(1+L9/100)</f>
        <v>0</v>
      </c>
      <c r="N9" s="221">
        <v>0</v>
      </c>
      <c r="O9" s="221">
        <f>ROUND(E9*N9,5)</f>
        <v>0</v>
      </c>
      <c r="P9" s="221">
        <v>0</v>
      </c>
      <c r="Q9" s="221">
        <f>ROUND(E9*P9,5)</f>
        <v>0</v>
      </c>
      <c r="R9" s="221"/>
      <c r="S9" s="221"/>
      <c r="T9" s="222">
        <v>0.214</v>
      </c>
      <c r="U9" s="221">
        <f>ROUND(E9*T9,2)</f>
        <v>24.89</v>
      </c>
      <c r="V9" s="211"/>
      <c r="W9" s="211"/>
      <c r="X9" s="211"/>
      <c r="Y9" s="211"/>
      <c r="Z9" s="211"/>
      <c r="AA9" s="211"/>
      <c r="AB9" s="211"/>
      <c r="AC9" s="211"/>
      <c r="AD9" s="211"/>
      <c r="AE9" s="211" t="s">
        <v>113</v>
      </c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spans="1:60" ht="22.5" outlineLevel="1" x14ac:dyDescent="0.2">
      <c r="A10" s="212"/>
      <c r="B10" s="219"/>
      <c r="C10" s="265" t="s">
        <v>114</v>
      </c>
      <c r="D10" s="223"/>
      <c r="E10" s="228">
        <v>39.299999999999997</v>
      </c>
      <c r="F10" s="232"/>
      <c r="G10" s="232"/>
      <c r="H10" s="232"/>
      <c r="I10" s="232"/>
      <c r="J10" s="232"/>
      <c r="K10" s="232"/>
      <c r="L10" s="232"/>
      <c r="M10" s="232"/>
      <c r="N10" s="221"/>
      <c r="O10" s="221"/>
      <c r="P10" s="221"/>
      <c r="Q10" s="221"/>
      <c r="R10" s="221"/>
      <c r="S10" s="221"/>
      <c r="T10" s="222"/>
      <c r="U10" s="221"/>
      <c r="V10" s="211"/>
      <c r="W10" s="211"/>
      <c r="X10" s="211"/>
      <c r="Y10" s="211"/>
      <c r="Z10" s="211"/>
      <c r="AA10" s="211"/>
      <c r="AB10" s="211"/>
      <c r="AC10" s="211"/>
      <c r="AD10" s="211"/>
      <c r="AE10" s="211" t="s">
        <v>115</v>
      </c>
      <c r="AF10" s="211">
        <v>0</v>
      </c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spans="1:60" outlineLevel="1" x14ac:dyDescent="0.2">
      <c r="A11" s="212"/>
      <c r="B11" s="219"/>
      <c r="C11" s="265" t="s">
        <v>116</v>
      </c>
      <c r="D11" s="223"/>
      <c r="E11" s="228">
        <v>68.31</v>
      </c>
      <c r="F11" s="232"/>
      <c r="G11" s="232"/>
      <c r="H11" s="232"/>
      <c r="I11" s="232"/>
      <c r="J11" s="232"/>
      <c r="K11" s="232"/>
      <c r="L11" s="232"/>
      <c r="M11" s="232"/>
      <c r="N11" s="221"/>
      <c r="O11" s="221"/>
      <c r="P11" s="221"/>
      <c r="Q11" s="221"/>
      <c r="R11" s="221"/>
      <c r="S11" s="221"/>
      <c r="T11" s="222"/>
      <c r="U11" s="221"/>
      <c r="V11" s="211"/>
      <c r="W11" s="211"/>
      <c r="X11" s="211"/>
      <c r="Y11" s="211"/>
      <c r="Z11" s="211"/>
      <c r="AA11" s="211"/>
      <c r="AB11" s="211"/>
      <c r="AC11" s="211"/>
      <c r="AD11" s="211"/>
      <c r="AE11" s="211" t="s">
        <v>115</v>
      </c>
      <c r="AF11" s="211">
        <v>0</v>
      </c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spans="1:60" outlineLevel="1" x14ac:dyDescent="0.2">
      <c r="A12" s="212"/>
      <c r="B12" s="219"/>
      <c r="C12" s="265" t="s">
        <v>117</v>
      </c>
      <c r="D12" s="223"/>
      <c r="E12" s="228">
        <v>8.7210000000000001</v>
      </c>
      <c r="F12" s="232"/>
      <c r="G12" s="232"/>
      <c r="H12" s="232"/>
      <c r="I12" s="232"/>
      <c r="J12" s="232"/>
      <c r="K12" s="232"/>
      <c r="L12" s="232"/>
      <c r="M12" s="232"/>
      <c r="N12" s="221"/>
      <c r="O12" s="221"/>
      <c r="P12" s="221"/>
      <c r="Q12" s="221"/>
      <c r="R12" s="221"/>
      <c r="S12" s="221"/>
      <c r="T12" s="222"/>
      <c r="U12" s="221"/>
      <c r="V12" s="211"/>
      <c r="W12" s="211"/>
      <c r="X12" s="211"/>
      <c r="Y12" s="211"/>
      <c r="Z12" s="211"/>
      <c r="AA12" s="211"/>
      <c r="AB12" s="211"/>
      <c r="AC12" s="211"/>
      <c r="AD12" s="211"/>
      <c r="AE12" s="211" t="s">
        <v>115</v>
      </c>
      <c r="AF12" s="211">
        <v>0</v>
      </c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spans="1:60" outlineLevel="1" x14ac:dyDescent="0.2">
      <c r="A13" s="212">
        <v>2</v>
      </c>
      <c r="B13" s="219" t="s">
        <v>118</v>
      </c>
      <c r="C13" s="264" t="s">
        <v>119</v>
      </c>
      <c r="D13" s="221" t="s">
        <v>112</v>
      </c>
      <c r="E13" s="227">
        <v>1643.7639999999999</v>
      </c>
      <c r="F13" s="231">
        <f>H13+J13</f>
        <v>0</v>
      </c>
      <c r="G13" s="232">
        <f>ROUND(E13*F13,2)</f>
        <v>0</v>
      </c>
      <c r="H13" s="232"/>
      <c r="I13" s="232">
        <f>ROUND(E13*H13,2)</f>
        <v>0</v>
      </c>
      <c r="J13" s="232"/>
      <c r="K13" s="232">
        <f>ROUND(E13*J13,2)</f>
        <v>0</v>
      </c>
      <c r="L13" s="232">
        <v>21</v>
      </c>
      <c r="M13" s="232">
        <f>G13*(1+L13/100)</f>
        <v>0</v>
      </c>
      <c r="N13" s="221">
        <v>0</v>
      </c>
      <c r="O13" s="221">
        <f>ROUND(E13*N13,5)</f>
        <v>0</v>
      </c>
      <c r="P13" s="221">
        <v>0</v>
      </c>
      <c r="Q13" s="221">
        <f>ROUND(E13*P13,5)</f>
        <v>0</v>
      </c>
      <c r="R13" s="221"/>
      <c r="S13" s="221"/>
      <c r="T13" s="222">
        <v>0.106</v>
      </c>
      <c r="U13" s="221">
        <f>ROUND(E13*T13,2)</f>
        <v>174.24</v>
      </c>
      <c r="V13" s="211"/>
      <c r="W13" s="211"/>
      <c r="X13" s="211"/>
      <c r="Y13" s="211"/>
      <c r="Z13" s="211"/>
      <c r="AA13" s="211"/>
      <c r="AB13" s="211"/>
      <c r="AC13" s="211"/>
      <c r="AD13" s="211"/>
      <c r="AE13" s="211" t="s">
        <v>113</v>
      </c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spans="1:60" ht="22.5" outlineLevel="1" x14ac:dyDescent="0.2">
      <c r="A14" s="212"/>
      <c r="B14" s="219"/>
      <c r="C14" s="265" t="s">
        <v>120</v>
      </c>
      <c r="D14" s="223"/>
      <c r="E14" s="228">
        <v>1329.125</v>
      </c>
      <c r="F14" s="232"/>
      <c r="G14" s="232"/>
      <c r="H14" s="232"/>
      <c r="I14" s="232"/>
      <c r="J14" s="232"/>
      <c r="K14" s="232"/>
      <c r="L14" s="232"/>
      <c r="M14" s="232"/>
      <c r="N14" s="221"/>
      <c r="O14" s="221"/>
      <c r="P14" s="221"/>
      <c r="Q14" s="221"/>
      <c r="R14" s="221"/>
      <c r="S14" s="221"/>
      <c r="T14" s="222"/>
      <c r="U14" s="221"/>
      <c r="V14" s="211"/>
      <c r="W14" s="211"/>
      <c r="X14" s="211"/>
      <c r="Y14" s="211"/>
      <c r="Z14" s="211"/>
      <c r="AA14" s="211"/>
      <c r="AB14" s="211"/>
      <c r="AC14" s="211"/>
      <c r="AD14" s="211"/>
      <c r="AE14" s="211" t="s">
        <v>115</v>
      </c>
      <c r="AF14" s="211">
        <v>0</v>
      </c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spans="1:60" outlineLevel="1" x14ac:dyDescent="0.2">
      <c r="A15" s="212"/>
      <c r="B15" s="219"/>
      <c r="C15" s="265" t="s">
        <v>121</v>
      </c>
      <c r="D15" s="223"/>
      <c r="E15" s="228">
        <v>192.5</v>
      </c>
      <c r="F15" s="232"/>
      <c r="G15" s="232"/>
      <c r="H15" s="232"/>
      <c r="I15" s="232"/>
      <c r="J15" s="232"/>
      <c r="K15" s="232"/>
      <c r="L15" s="232"/>
      <c r="M15" s="232"/>
      <c r="N15" s="221"/>
      <c r="O15" s="221"/>
      <c r="P15" s="221"/>
      <c r="Q15" s="221"/>
      <c r="R15" s="221"/>
      <c r="S15" s="221"/>
      <c r="T15" s="222"/>
      <c r="U15" s="221"/>
      <c r="V15" s="211"/>
      <c r="W15" s="211"/>
      <c r="X15" s="211"/>
      <c r="Y15" s="211"/>
      <c r="Z15" s="211"/>
      <c r="AA15" s="211"/>
      <c r="AB15" s="211"/>
      <c r="AC15" s="211"/>
      <c r="AD15" s="211"/>
      <c r="AE15" s="211" t="s">
        <v>115</v>
      </c>
      <c r="AF15" s="211">
        <v>0</v>
      </c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spans="1:60" ht="33.75" outlineLevel="1" x14ac:dyDescent="0.2">
      <c r="A16" s="212"/>
      <c r="B16" s="219"/>
      <c r="C16" s="265" t="s">
        <v>122</v>
      </c>
      <c r="D16" s="223"/>
      <c r="E16" s="228">
        <v>1.089</v>
      </c>
      <c r="F16" s="232"/>
      <c r="G16" s="232"/>
      <c r="H16" s="232"/>
      <c r="I16" s="232"/>
      <c r="J16" s="232"/>
      <c r="K16" s="232"/>
      <c r="L16" s="232"/>
      <c r="M16" s="232"/>
      <c r="N16" s="221"/>
      <c r="O16" s="221"/>
      <c r="P16" s="221"/>
      <c r="Q16" s="221"/>
      <c r="R16" s="221"/>
      <c r="S16" s="221"/>
      <c r="T16" s="222"/>
      <c r="U16" s="221"/>
      <c r="V16" s="211"/>
      <c r="W16" s="211"/>
      <c r="X16" s="211"/>
      <c r="Y16" s="211"/>
      <c r="Z16" s="211"/>
      <c r="AA16" s="211"/>
      <c r="AB16" s="211"/>
      <c r="AC16" s="211"/>
      <c r="AD16" s="211"/>
      <c r="AE16" s="211" t="s">
        <v>115</v>
      </c>
      <c r="AF16" s="211">
        <v>0</v>
      </c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spans="1:60" outlineLevel="1" x14ac:dyDescent="0.2">
      <c r="A17" s="212"/>
      <c r="B17" s="219"/>
      <c r="C17" s="265" t="s">
        <v>123</v>
      </c>
      <c r="D17" s="223"/>
      <c r="E17" s="228">
        <v>6.05</v>
      </c>
      <c r="F17" s="232"/>
      <c r="G17" s="232"/>
      <c r="H17" s="232"/>
      <c r="I17" s="232"/>
      <c r="J17" s="232"/>
      <c r="K17" s="232"/>
      <c r="L17" s="232"/>
      <c r="M17" s="232"/>
      <c r="N17" s="221"/>
      <c r="O17" s="221"/>
      <c r="P17" s="221"/>
      <c r="Q17" s="221"/>
      <c r="R17" s="221"/>
      <c r="S17" s="221"/>
      <c r="T17" s="222"/>
      <c r="U17" s="221"/>
      <c r="V17" s="211"/>
      <c r="W17" s="211"/>
      <c r="X17" s="211"/>
      <c r="Y17" s="211"/>
      <c r="Z17" s="211"/>
      <c r="AA17" s="211"/>
      <c r="AB17" s="211"/>
      <c r="AC17" s="211"/>
      <c r="AD17" s="211"/>
      <c r="AE17" s="211" t="s">
        <v>115</v>
      </c>
      <c r="AF17" s="211">
        <v>0</v>
      </c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spans="1:60" outlineLevel="1" x14ac:dyDescent="0.2">
      <c r="A18" s="212"/>
      <c r="B18" s="219"/>
      <c r="C18" s="265" t="s">
        <v>124</v>
      </c>
      <c r="D18" s="223"/>
      <c r="E18" s="228">
        <v>115</v>
      </c>
      <c r="F18" s="232"/>
      <c r="G18" s="232"/>
      <c r="H18" s="232"/>
      <c r="I18" s="232"/>
      <c r="J18" s="232"/>
      <c r="K18" s="232"/>
      <c r="L18" s="232"/>
      <c r="M18" s="232"/>
      <c r="N18" s="221"/>
      <c r="O18" s="221"/>
      <c r="P18" s="221"/>
      <c r="Q18" s="221"/>
      <c r="R18" s="221"/>
      <c r="S18" s="221"/>
      <c r="T18" s="222"/>
      <c r="U18" s="221"/>
      <c r="V18" s="211"/>
      <c r="W18" s="211"/>
      <c r="X18" s="211"/>
      <c r="Y18" s="211"/>
      <c r="Z18" s="211"/>
      <c r="AA18" s="211"/>
      <c r="AB18" s="211"/>
      <c r="AC18" s="211"/>
      <c r="AD18" s="211"/>
      <c r="AE18" s="211" t="s">
        <v>115</v>
      </c>
      <c r="AF18" s="211">
        <v>0</v>
      </c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spans="1:60" ht="22.5" outlineLevel="1" x14ac:dyDescent="0.2">
      <c r="A19" s="212">
        <v>3</v>
      </c>
      <c r="B19" s="219" t="s">
        <v>125</v>
      </c>
      <c r="C19" s="264" t="s">
        <v>126</v>
      </c>
      <c r="D19" s="221" t="s">
        <v>112</v>
      </c>
      <c r="E19" s="227">
        <v>1630.095</v>
      </c>
      <c r="F19" s="231">
        <f>H19+J19</f>
        <v>0</v>
      </c>
      <c r="G19" s="232">
        <f>ROUND(E19*F19,2)</f>
        <v>0</v>
      </c>
      <c r="H19" s="232"/>
      <c r="I19" s="232">
        <f>ROUND(E19*H19,2)</f>
        <v>0</v>
      </c>
      <c r="J19" s="232"/>
      <c r="K19" s="232">
        <f>ROUND(E19*J19,2)</f>
        <v>0</v>
      </c>
      <c r="L19" s="232">
        <v>21</v>
      </c>
      <c r="M19" s="232">
        <f>G19*(1+L19/100)</f>
        <v>0</v>
      </c>
      <c r="N19" s="221">
        <v>0</v>
      </c>
      <c r="O19" s="221">
        <f>ROUND(E19*N19,5)</f>
        <v>0</v>
      </c>
      <c r="P19" s="221">
        <v>0</v>
      </c>
      <c r="Q19" s="221">
        <f>ROUND(E19*P19,5)</f>
        <v>0</v>
      </c>
      <c r="R19" s="221"/>
      <c r="S19" s="221"/>
      <c r="T19" s="222">
        <v>5.1999999999999998E-3</v>
      </c>
      <c r="U19" s="221">
        <f>ROUND(E19*T19,2)</f>
        <v>8.48</v>
      </c>
      <c r="V19" s="211"/>
      <c r="W19" s="211"/>
      <c r="X19" s="211"/>
      <c r="Y19" s="211"/>
      <c r="Z19" s="211"/>
      <c r="AA19" s="211"/>
      <c r="AB19" s="211"/>
      <c r="AC19" s="211"/>
      <c r="AD19" s="211"/>
      <c r="AE19" s="211" t="s">
        <v>113</v>
      </c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spans="1:60" outlineLevel="1" x14ac:dyDescent="0.2">
      <c r="A20" s="212"/>
      <c r="B20" s="219"/>
      <c r="C20" s="266" t="s">
        <v>127</v>
      </c>
      <c r="D20" s="224"/>
      <c r="E20" s="229"/>
      <c r="F20" s="233"/>
      <c r="G20" s="234"/>
      <c r="H20" s="232"/>
      <c r="I20" s="232"/>
      <c r="J20" s="232"/>
      <c r="K20" s="232"/>
      <c r="L20" s="232"/>
      <c r="M20" s="232"/>
      <c r="N20" s="221"/>
      <c r="O20" s="221"/>
      <c r="P20" s="221"/>
      <c r="Q20" s="221"/>
      <c r="R20" s="221"/>
      <c r="S20" s="221"/>
      <c r="T20" s="222"/>
      <c r="U20" s="221"/>
      <c r="V20" s="211"/>
      <c r="W20" s="211"/>
      <c r="X20" s="211"/>
      <c r="Y20" s="211"/>
      <c r="Z20" s="211"/>
      <c r="AA20" s="211"/>
      <c r="AB20" s="211"/>
      <c r="AC20" s="211"/>
      <c r="AD20" s="211"/>
      <c r="AE20" s="211" t="s">
        <v>128</v>
      </c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4" t="str">
        <f>C20</f>
        <v>Zemina bude uložena na deponiích v rámci obce určených stavebníkem.</v>
      </c>
      <c r="BB20" s="211"/>
      <c r="BC20" s="211"/>
      <c r="BD20" s="211"/>
      <c r="BE20" s="211"/>
      <c r="BF20" s="211"/>
      <c r="BG20" s="211"/>
      <c r="BH20" s="211"/>
    </row>
    <row r="21" spans="1:60" outlineLevel="1" x14ac:dyDescent="0.2">
      <c r="A21" s="212"/>
      <c r="B21" s="219"/>
      <c r="C21" s="265" t="s">
        <v>129</v>
      </c>
      <c r="D21" s="223"/>
      <c r="E21" s="228">
        <v>1760.095</v>
      </c>
      <c r="F21" s="232"/>
      <c r="G21" s="232"/>
      <c r="H21" s="232"/>
      <c r="I21" s="232"/>
      <c r="J21" s="232"/>
      <c r="K21" s="232"/>
      <c r="L21" s="232"/>
      <c r="M21" s="232"/>
      <c r="N21" s="221"/>
      <c r="O21" s="221"/>
      <c r="P21" s="221"/>
      <c r="Q21" s="221"/>
      <c r="R21" s="221"/>
      <c r="S21" s="221"/>
      <c r="T21" s="222"/>
      <c r="U21" s="221"/>
      <c r="V21" s="211"/>
      <c r="W21" s="211"/>
      <c r="X21" s="211"/>
      <c r="Y21" s="211"/>
      <c r="Z21" s="211"/>
      <c r="AA21" s="211"/>
      <c r="AB21" s="211"/>
      <c r="AC21" s="211"/>
      <c r="AD21" s="211"/>
      <c r="AE21" s="211" t="s">
        <v>115</v>
      </c>
      <c r="AF21" s="211">
        <v>0</v>
      </c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0" ht="22.5" outlineLevel="1" x14ac:dyDescent="0.2">
      <c r="A22" s="212"/>
      <c r="B22" s="219"/>
      <c r="C22" s="265" t="s">
        <v>130</v>
      </c>
      <c r="D22" s="223"/>
      <c r="E22" s="228">
        <v>-130</v>
      </c>
      <c r="F22" s="232"/>
      <c r="G22" s="232"/>
      <c r="H22" s="232"/>
      <c r="I22" s="232"/>
      <c r="J22" s="232"/>
      <c r="K22" s="232"/>
      <c r="L22" s="232"/>
      <c r="M22" s="232"/>
      <c r="N22" s="221"/>
      <c r="O22" s="221"/>
      <c r="P22" s="221"/>
      <c r="Q22" s="221"/>
      <c r="R22" s="221"/>
      <c r="S22" s="221"/>
      <c r="T22" s="222"/>
      <c r="U22" s="221"/>
      <c r="V22" s="211"/>
      <c r="W22" s="211"/>
      <c r="X22" s="211"/>
      <c r="Y22" s="211"/>
      <c r="Z22" s="211"/>
      <c r="AA22" s="211"/>
      <c r="AB22" s="211"/>
      <c r="AC22" s="211"/>
      <c r="AD22" s="211"/>
      <c r="AE22" s="211" t="s">
        <v>115</v>
      </c>
      <c r="AF22" s="211">
        <v>0</v>
      </c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spans="1:60" ht="22.5" outlineLevel="1" x14ac:dyDescent="0.2">
      <c r="A23" s="212">
        <v>4</v>
      </c>
      <c r="B23" s="219" t="s">
        <v>131</v>
      </c>
      <c r="C23" s="264" t="s">
        <v>132</v>
      </c>
      <c r="D23" s="221" t="s">
        <v>112</v>
      </c>
      <c r="E23" s="227">
        <v>1630.095</v>
      </c>
      <c r="F23" s="231">
        <f>H23+J23</f>
        <v>0</v>
      </c>
      <c r="G23" s="232">
        <f>ROUND(E23*F23,2)</f>
        <v>0</v>
      </c>
      <c r="H23" s="232"/>
      <c r="I23" s="232">
        <f>ROUND(E23*H23,2)</f>
        <v>0</v>
      </c>
      <c r="J23" s="232"/>
      <c r="K23" s="232">
        <f>ROUND(E23*J23,2)</f>
        <v>0</v>
      </c>
      <c r="L23" s="232">
        <v>21</v>
      </c>
      <c r="M23" s="232">
        <f>G23*(1+L23/100)</f>
        <v>0</v>
      </c>
      <c r="N23" s="221">
        <v>0</v>
      </c>
      <c r="O23" s="221">
        <f>ROUND(E23*N23,5)</f>
        <v>0</v>
      </c>
      <c r="P23" s="221">
        <v>0</v>
      </c>
      <c r="Q23" s="221">
        <f>ROUND(E23*P23,5)</f>
        <v>0</v>
      </c>
      <c r="R23" s="221"/>
      <c r="S23" s="221"/>
      <c r="T23" s="222">
        <v>5.2999999999999999E-2</v>
      </c>
      <c r="U23" s="221">
        <f>ROUND(E23*T23,2)</f>
        <v>86.4</v>
      </c>
      <c r="V23" s="211"/>
      <c r="W23" s="211"/>
      <c r="X23" s="211"/>
      <c r="Y23" s="211"/>
      <c r="Z23" s="211"/>
      <c r="AA23" s="211"/>
      <c r="AB23" s="211"/>
      <c r="AC23" s="211"/>
      <c r="AD23" s="211"/>
      <c r="AE23" s="211" t="s">
        <v>113</v>
      </c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spans="1:60" outlineLevel="1" x14ac:dyDescent="0.2">
      <c r="A24" s="212"/>
      <c r="B24" s="219"/>
      <c r="C24" s="265" t="s">
        <v>129</v>
      </c>
      <c r="D24" s="223"/>
      <c r="E24" s="228">
        <v>1760.095</v>
      </c>
      <c r="F24" s="232"/>
      <c r="G24" s="232"/>
      <c r="H24" s="232"/>
      <c r="I24" s="232"/>
      <c r="J24" s="232"/>
      <c r="K24" s="232"/>
      <c r="L24" s="232"/>
      <c r="M24" s="232"/>
      <c r="N24" s="221"/>
      <c r="O24" s="221"/>
      <c r="P24" s="221"/>
      <c r="Q24" s="221"/>
      <c r="R24" s="221"/>
      <c r="S24" s="221"/>
      <c r="T24" s="222"/>
      <c r="U24" s="221"/>
      <c r="V24" s="211"/>
      <c r="W24" s="211"/>
      <c r="X24" s="211"/>
      <c r="Y24" s="211"/>
      <c r="Z24" s="211"/>
      <c r="AA24" s="211"/>
      <c r="AB24" s="211"/>
      <c r="AC24" s="211"/>
      <c r="AD24" s="211"/>
      <c r="AE24" s="211" t="s">
        <v>115</v>
      </c>
      <c r="AF24" s="211">
        <v>0</v>
      </c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spans="1:60" ht="22.5" outlineLevel="1" x14ac:dyDescent="0.2">
      <c r="A25" s="212"/>
      <c r="B25" s="219"/>
      <c r="C25" s="265" t="s">
        <v>130</v>
      </c>
      <c r="D25" s="223"/>
      <c r="E25" s="228">
        <v>-130</v>
      </c>
      <c r="F25" s="232"/>
      <c r="G25" s="232"/>
      <c r="H25" s="232"/>
      <c r="I25" s="232"/>
      <c r="J25" s="232"/>
      <c r="K25" s="232"/>
      <c r="L25" s="232"/>
      <c r="M25" s="232"/>
      <c r="N25" s="221"/>
      <c r="O25" s="221"/>
      <c r="P25" s="221"/>
      <c r="Q25" s="221"/>
      <c r="R25" s="221"/>
      <c r="S25" s="221"/>
      <c r="T25" s="222"/>
      <c r="U25" s="221"/>
      <c r="V25" s="211"/>
      <c r="W25" s="211"/>
      <c r="X25" s="211"/>
      <c r="Y25" s="211"/>
      <c r="Z25" s="211"/>
      <c r="AA25" s="211"/>
      <c r="AB25" s="211"/>
      <c r="AC25" s="211"/>
      <c r="AD25" s="211"/>
      <c r="AE25" s="211" t="s">
        <v>115</v>
      </c>
      <c r="AF25" s="211">
        <v>0</v>
      </c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spans="1:60" ht="22.5" outlineLevel="1" x14ac:dyDescent="0.2">
      <c r="A26" s="212">
        <v>5</v>
      </c>
      <c r="B26" s="219" t="s">
        <v>133</v>
      </c>
      <c r="C26" s="264" t="s">
        <v>134</v>
      </c>
      <c r="D26" s="221" t="s">
        <v>112</v>
      </c>
      <c r="E26" s="227">
        <v>80</v>
      </c>
      <c r="F26" s="231">
        <f>H26+J26</f>
        <v>0</v>
      </c>
      <c r="G26" s="232">
        <f>ROUND(E26*F26,2)</f>
        <v>0</v>
      </c>
      <c r="H26" s="232"/>
      <c r="I26" s="232">
        <f>ROUND(E26*H26,2)</f>
        <v>0</v>
      </c>
      <c r="J26" s="232"/>
      <c r="K26" s="232">
        <f>ROUND(E26*J26,2)</f>
        <v>0</v>
      </c>
      <c r="L26" s="232">
        <v>21</v>
      </c>
      <c r="M26" s="232">
        <f>G26*(1+L26/100)</f>
        <v>0</v>
      </c>
      <c r="N26" s="221">
        <v>0</v>
      </c>
      <c r="O26" s="221">
        <f>ROUND(E26*N26,5)</f>
        <v>0</v>
      </c>
      <c r="P26" s="221">
        <v>0</v>
      </c>
      <c r="Q26" s="221">
        <f>ROUND(E26*P26,5)</f>
        <v>0</v>
      </c>
      <c r="R26" s="221"/>
      <c r="S26" s="221"/>
      <c r="T26" s="222">
        <v>4.2999999999999997E-2</v>
      </c>
      <c r="U26" s="221">
        <f>ROUND(E26*T26,2)</f>
        <v>3.44</v>
      </c>
      <c r="V26" s="211"/>
      <c r="W26" s="211"/>
      <c r="X26" s="211"/>
      <c r="Y26" s="211"/>
      <c r="Z26" s="211"/>
      <c r="AA26" s="211"/>
      <c r="AB26" s="211"/>
      <c r="AC26" s="211"/>
      <c r="AD26" s="211"/>
      <c r="AE26" s="211" t="s">
        <v>113</v>
      </c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spans="1:60" outlineLevel="1" x14ac:dyDescent="0.2">
      <c r="A27" s="212">
        <v>6</v>
      </c>
      <c r="B27" s="219" t="s">
        <v>135</v>
      </c>
      <c r="C27" s="264" t="s">
        <v>136</v>
      </c>
      <c r="D27" s="221" t="s">
        <v>112</v>
      </c>
      <c r="E27" s="227">
        <v>50</v>
      </c>
      <c r="F27" s="231">
        <f>H27+J27</f>
        <v>0</v>
      </c>
      <c r="G27" s="232">
        <f>ROUND(E27*F27,2)</f>
        <v>0</v>
      </c>
      <c r="H27" s="232"/>
      <c r="I27" s="232">
        <f>ROUND(E27*H27,2)</f>
        <v>0</v>
      </c>
      <c r="J27" s="232"/>
      <c r="K27" s="232">
        <f>ROUND(E27*J27,2)</f>
        <v>0</v>
      </c>
      <c r="L27" s="232">
        <v>21</v>
      </c>
      <c r="M27" s="232">
        <f>G27*(1+L27/100)</f>
        <v>0</v>
      </c>
      <c r="N27" s="221">
        <v>0</v>
      </c>
      <c r="O27" s="221">
        <f>ROUND(E27*N27,5)</f>
        <v>0</v>
      </c>
      <c r="P27" s="221">
        <v>0</v>
      </c>
      <c r="Q27" s="221">
        <f>ROUND(E27*P27,5)</f>
        <v>0</v>
      </c>
      <c r="R27" s="221"/>
      <c r="S27" s="221"/>
      <c r="T27" s="222">
        <v>0.20200000000000001</v>
      </c>
      <c r="U27" s="221">
        <f>ROUND(E27*T27,2)</f>
        <v>10.1</v>
      </c>
      <c r="V27" s="211"/>
      <c r="W27" s="211"/>
      <c r="X27" s="211"/>
      <c r="Y27" s="211"/>
      <c r="Z27" s="211"/>
      <c r="AA27" s="211"/>
      <c r="AB27" s="211"/>
      <c r="AC27" s="211"/>
      <c r="AD27" s="211"/>
      <c r="AE27" s="211" t="s">
        <v>113</v>
      </c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spans="1:60" outlineLevel="1" x14ac:dyDescent="0.2">
      <c r="A28" s="212"/>
      <c r="B28" s="219"/>
      <c r="C28" s="265" t="s">
        <v>137</v>
      </c>
      <c r="D28" s="223"/>
      <c r="E28" s="228">
        <v>50</v>
      </c>
      <c r="F28" s="232"/>
      <c r="G28" s="232"/>
      <c r="H28" s="232"/>
      <c r="I28" s="232"/>
      <c r="J28" s="232"/>
      <c r="K28" s="232"/>
      <c r="L28" s="232"/>
      <c r="M28" s="232"/>
      <c r="N28" s="221"/>
      <c r="O28" s="221"/>
      <c r="P28" s="221"/>
      <c r="Q28" s="221"/>
      <c r="R28" s="221"/>
      <c r="S28" s="221"/>
      <c r="T28" s="222"/>
      <c r="U28" s="221"/>
      <c r="V28" s="211"/>
      <c r="W28" s="211"/>
      <c r="X28" s="211"/>
      <c r="Y28" s="211"/>
      <c r="Z28" s="211"/>
      <c r="AA28" s="211"/>
      <c r="AB28" s="211"/>
      <c r="AC28" s="211"/>
      <c r="AD28" s="211"/>
      <c r="AE28" s="211" t="s">
        <v>115</v>
      </c>
      <c r="AF28" s="211">
        <v>0</v>
      </c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spans="1:60" outlineLevel="1" x14ac:dyDescent="0.2">
      <c r="A29" s="212">
        <v>7</v>
      </c>
      <c r="B29" s="219" t="s">
        <v>138</v>
      </c>
      <c r="C29" s="264" t="s">
        <v>139</v>
      </c>
      <c r="D29" s="221" t="s">
        <v>140</v>
      </c>
      <c r="E29" s="227">
        <v>125</v>
      </c>
      <c r="F29" s="231">
        <f>H29+J29</f>
        <v>0</v>
      </c>
      <c r="G29" s="232">
        <f>ROUND(E29*F29,2)</f>
        <v>0</v>
      </c>
      <c r="H29" s="232"/>
      <c r="I29" s="232">
        <f>ROUND(E29*H29,2)</f>
        <v>0</v>
      </c>
      <c r="J29" s="232"/>
      <c r="K29" s="232">
        <f>ROUND(E29*J29,2)</f>
        <v>0</v>
      </c>
      <c r="L29" s="232">
        <v>21</v>
      </c>
      <c r="M29" s="232">
        <f>G29*(1+L29/100)</f>
        <v>0</v>
      </c>
      <c r="N29" s="221">
        <v>0</v>
      </c>
      <c r="O29" s="221">
        <f>ROUND(E29*N29,5)</f>
        <v>0</v>
      </c>
      <c r="P29" s="221">
        <v>0</v>
      </c>
      <c r="Q29" s="221">
        <f>ROUND(E29*P29,5)</f>
        <v>0</v>
      </c>
      <c r="R29" s="221"/>
      <c r="S29" s="221"/>
      <c r="T29" s="222">
        <v>0.128</v>
      </c>
      <c r="U29" s="221">
        <f>ROUND(E29*T29,2)</f>
        <v>16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 t="s">
        <v>113</v>
      </c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spans="1:60" outlineLevel="1" x14ac:dyDescent="0.2">
      <c r="A30" s="212">
        <v>8</v>
      </c>
      <c r="B30" s="219" t="s">
        <v>141</v>
      </c>
      <c r="C30" s="264" t="s">
        <v>142</v>
      </c>
      <c r="D30" s="221" t="s">
        <v>140</v>
      </c>
      <c r="E30" s="227">
        <v>112</v>
      </c>
      <c r="F30" s="231">
        <f>H30+J30</f>
        <v>0</v>
      </c>
      <c r="G30" s="232">
        <f>ROUND(E30*F30,2)</f>
        <v>0</v>
      </c>
      <c r="H30" s="232"/>
      <c r="I30" s="232">
        <f>ROUND(E30*H30,2)</f>
        <v>0</v>
      </c>
      <c r="J30" s="232"/>
      <c r="K30" s="232">
        <f>ROUND(E30*J30,2)</f>
        <v>0</v>
      </c>
      <c r="L30" s="232">
        <v>21</v>
      </c>
      <c r="M30" s="232">
        <f>G30*(1+L30/100)</f>
        <v>0</v>
      </c>
      <c r="N30" s="221">
        <v>0</v>
      </c>
      <c r="O30" s="221">
        <f>ROUND(E30*N30,5)</f>
        <v>0</v>
      </c>
      <c r="P30" s="221">
        <v>0</v>
      </c>
      <c r="Q30" s="221">
        <f>ROUND(E30*P30,5)</f>
        <v>0</v>
      </c>
      <c r="R30" s="221"/>
      <c r="S30" s="221"/>
      <c r="T30" s="222">
        <v>0.107</v>
      </c>
      <c r="U30" s="221">
        <f>ROUND(E30*T30,2)</f>
        <v>11.98</v>
      </c>
      <c r="V30" s="211"/>
      <c r="W30" s="211"/>
      <c r="X30" s="211"/>
      <c r="Y30" s="211"/>
      <c r="Z30" s="211"/>
      <c r="AA30" s="211"/>
      <c r="AB30" s="211"/>
      <c r="AC30" s="211"/>
      <c r="AD30" s="211"/>
      <c r="AE30" s="211" t="s">
        <v>113</v>
      </c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spans="1:60" x14ac:dyDescent="0.2">
      <c r="A31" s="213" t="s">
        <v>108</v>
      </c>
      <c r="B31" s="220" t="s">
        <v>59</v>
      </c>
      <c r="C31" s="267" t="s">
        <v>60</v>
      </c>
      <c r="D31" s="225"/>
      <c r="E31" s="230"/>
      <c r="F31" s="235"/>
      <c r="G31" s="235">
        <f>SUMIF(AE32:AE67,"&lt;&gt;NOR",G32:G67)</f>
        <v>0</v>
      </c>
      <c r="H31" s="235"/>
      <c r="I31" s="235">
        <f>SUM(I32:I67)</f>
        <v>0</v>
      </c>
      <c r="J31" s="235"/>
      <c r="K31" s="235">
        <f>SUM(K32:K67)</f>
        <v>0</v>
      </c>
      <c r="L31" s="235"/>
      <c r="M31" s="235">
        <f>SUM(M32:M67)</f>
        <v>0</v>
      </c>
      <c r="N31" s="225"/>
      <c r="O31" s="225">
        <f>SUM(O32:O67)</f>
        <v>458.70472999999998</v>
      </c>
      <c r="P31" s="225"/>
      <c r="Q31" s="225">
        <f>SUM(Q32:Q67)</f>
        <v>0</v>
      </c>
      <c r="R31" s="225"/>
      <c r="S31" s="225"/>
      <c r="T31" s="226"/>
      <c r="U31" s="225">
        <f>SUM(U32:U67)</f>
        <v>1249.4299999999998</v>
      </c>
      <c r="AE31" t="s">
        <v>109</v>
      </c>
    </row>
    <row r="32" spans="1:60" outlineLevel="1" x14ac:dyDescent="0.2">
      <c r="A32" s="212">
        <v>9</v>
      </c>
      <c r="B32" s="219" t="s">
        <v>143</v>
      </c>
      <c r="C32" s="264" t="s">
        <v>144</v>
      </c>
      <c r="D32" s="221" t="s">
        <v>140</v>
      </c>
      <c r="E32" s="227">
        <v>841.14</v>
      </c>
      <c r="F32" s="231">
        <f>H32+J32</f>
        <v>0</v>
      </c>
      <c r="G32" s="232">
        <f>ROUND(E32*F32,2)</f>
        <v>0</v>
      </c>
      <c r="H32" s="232"/>
      <c r="I32" s="232">
        <f>ROUND(E32*H32,2)</f>
        <v>0</v>
      </c>
      <c r="J32" s="232"/>
      <c r="K32" s="232">
        <f>ROUND(E32*J32,2)</f>
        <v>0</v>
      </c>
      <c r="L32" s="232">
        <v>21</v>
      </c>
      <c r="M32" s="232">
        <f>G32*(1+L32/100)</f>
        <v>0</v>
      </c>
      <c r="N32" s="221">
        <v>1.7000000000000001E-4</v>
      </c>
      <c r="O32" s="221">
        <f>ROUND(E32*N32,5)</f>
        <v>0.14299000000000001</v>
      </c>
      <c r="P32" s="221">
        <v>0</v>
      </c>
      <c r="Q32" s="221">
        <f>ROUND(E32*P32,5)</f>
        <v>0</v>
      </c>
      <c r="R32" s="221"/>
      <c r="S32" s="221"/>
      <c r="T32" s="222">
        <v>7.4999999999999997E-2</v>
      </c>
      <c r="U32" s="221">
        <f>ROUND(E32*T32,2)</f>
        <v>63.09</v>
      </c>
      <c r="V32" s="211"/>
      <c r="W32" s="211"/>
      <c r="X32" s="211"/>
      <c r="Y32" s="211"/>
      <c r="Z32" s="211"/>
      <c r="AA32" s="211"/>
      <c r="AB32" s="211"/>
      <c r="AC32" s="211"/>
      <c r="AD32" s="211"/>
      <c r="AE32" s="211" t="s">
        <v>113</v>
      </c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spans="1:60" outlineLevel="1" x14ac:dyDescent="0.2">
      <c r="A33" s="212"/>
      <c r="B33" s="219"/>
      <c r="C33" s="265" t="s">
        <v>145</v>
      </c>
      <c r="D33" s="223"/>
      <c r="E33" s="228">
        <v>752.4</v>
      </c>
      <c r="F33" s="232"/>
      <c r="G33" s="232"/>
      <c r="H33" s="232"/>
      <c r="I33" s="232"/>
      <c r="J33" s="232"/>
      <c r="K33" s="232"/>
      <c r="L33" s="232"/>
      <c r="M33" s="232"/>
      <c r="N33" s="221"/>
      <c r="O33" s="221"/>
      <c r="P33" s="221"/>
      <c r="Q33" s="221"/>
      <c r="R33" s="221"/>
      <c r="S33" s="221"/>
      <c r="T33" s="222"/>
      <c r="U33" s="221"/>
      <c r="V33" s="211"/>
      <c r="W33" s="211"/>
      <c r="X33" s="211"/>
      <c r="Y33" s="211"/>
      <c r="Z33" s="211"/>
      <c r="AA33" s="211"/>
      <c r="AB33" s="211"/>
      <c r="AC33" s="211"/>
      <c r="AD33" s="211"/>
      <c r="AE33" s="211" t="s">
        <v>115</v>
      </c>
      <c r="AF33" s="211">
        <v>0</v>
      </c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spans="1:60" outlineLevel="1" x14ac:dyDescent="0.2">
      <c r="A34" s="212"/>
      <c r="B34" s="219"/>
      <c r="C34" s="265" t="s">
        <v>146</v>
      </c>
      <c r="D34" s="223"/>
      <c r="E34" s="228">
        <v>88.74</v>
      </c>
      <c r="F34" s="232"/>
      <c r="G34" s="232"/>
      <c r="H34" s="232"/>
      <c r="I34" s="232"/>
      <c r="J34" s="232"/>
      <c r="K34" s="232"/>
      <c r="L34" s="232"/>
      <c r="M34" s="232"/>
      <c r="N34" s="221"/>
      <c r="O34" s="221"/>
      <c r="P34" s="221"/>
      <c r="Q34" s="221"/>
      <c r="R34" s="221"/>
      <c r="S34" s="221"/>
      <c r="T34" s="222"/>
      <c r="U34" s="221"/>
      <c r="V34" s="211"/>
      <c r="W34" s="211"/>
      <c r="X34" s="211"/>
      <c r="Y34" s="211"/>
      <c r="Z34" s="211"/>
      <c r="AA34" s="211"/>
      <c r="AB34" s="211"/>
      <c r="AC34" s="211"/>
      <c r="AD34" s="211"/>
      <c r="AE34" s="211" t="s">
        <v>115</v>
      </c>
      <c r="AF34" s="211">
        <v>0</v>
      </c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spans="1:60" ht="22.5" outlineLevel="1" x14ac:dyDescent="0.2">
      <c r="A35" s="212">
        <v>10</v>
      </c>
      <c r="B35" s="219" t="s">
        <v>147</v>
      </c>
      <c r="C35" s="264" t="s">
        <v>148</v>
      </c>
      <c r="D35" s="221" t="s">
        <v>112</v>
      </c>
      <c r="E35" s="227">
        <v>37.5</v>
      </c>
      <c r="F35" s="231">
        <f>H35+J35</f>
        <v>0</v>
      </c>
      <c r="G35" s="232">
        <f>ROUND(E35*F35,2)</f>
        <v>0</v>
      </c>
      <c r="H35" s="232"/>
      <c r="I35" s="232">
        <f>ROUND(E35*H35,2)</f>
        <v>0</v>
      </c>
      <c r="J35" s="232"/>
      <c r="K35" s="232">
        <f>ROUND(E35*J35,2)</f>
        <v>0</v>
      </c>
      <c r="L35" s="232">
        <v>21</v>
      </c>
      <c r="M35" s="232">
        <f>G35*(1+L35/100)</f>
        <v>0</v>
      </c>
      <c r="N35" s="221">
        <v>1.9205000000000001</v>
      </c>
      <c r="O35" s="221">
        <f>ROUND(E35*N35,5)</f>
        <v>72.018749999999997</v>
      </c>
      <c r="P35" s="221">
        <v>0</v>
      </c>
      <c r="Q35" s="221">
        <f>ROUND(E35*P35,5)</f>
        <v>0</v>
      </c>
      <c r="R35" s="221"/>
      <c r="S35" s="221"/>
      <c r="T35" s="222">
        <v>0.76</v>
      </c>
      <c r="U35" s="221">
        <f>ROUND(E35*T35,2)</f>
        <v>28.5</v>
      </c>
      <c r="V35" s="211"/>
      <c r="W35" s="211"/>
      <c r="X35" s="211"/>
      <c r="Y35" s="211"/>
      <c r="Z35" s="211"/>
      <c r="AA35" s="211"/>
      <c r="AB35" s="211"/>
      <c r="AC35" s="211"/>
      <c r="AD35" s="211"/>
      <c r="AE35" s="211" t="s">
        <v>113</v>
      </c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spans="1:60" outlineLevel="1" x14ac:dyDescent="0.2">
      <c r="A36" s="212"/>
      <c r="B36" s="219"/>
      <c r="C36" s="265" t="s">
        <v>149</v>
      </c>
      <c r="D36" s="223"/>
      <c r="E36" s="228">
        <v>37.5</v>
      </c>
      <c r="F36" s="232"/>
      <c r="G36" s="232"/>
      <c r="H36" s="232"/>
      <c r="I36" s="232"/>
      <c r="J36" s="232"/>
      <c r="K36" s="232"/>
      <c r="L36" s="232"/>
      <c r="M36" s="232"/>
      <c r="N36" s="221"/>
      <c r="O36" s="221"/>
      <c r="P36" s="221"/>
      <c r="Q36" s="221"/>
      <c r="R36" s="221"/>
      <c r="S36" s="221"/>
      <c r="T36" s="222"/>
      <c r="U36" s="221"/>
      <c r="V36" s="211"/>
      <c r="W36" s="211"/>
      <c r="X36" s="211"/>
      <c r="Y36" s="211"/>
      <c r="Z36" s="211"/>
      <c r="AA36" s="211"/>
      <c r="AB36" s="211"/>
      <c r="AC36" s="211"/>
      <c r="AD36" s="211"/>
      <c r="AE36" s="211" t="s">
        <v>115</v>
      </c>
      <c r="AF36" s="211">
        <v>0</v>
      </c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spans="1:60" ht="22.5" outlineLevel="1" x14ac:dyDescent="0.2">
      <c r="A37" s="212">
        <v>11</v>
      </c>
      <c r="B37" s="219" t="s">
        <v>150</v>
      </c>
      <c r="C37" s="264" t="s">
        <v>151</v>
      </c>
      <c r="D37" s="221" t="s">
        <v>152</v>
      </c>
      <c r="E37" s="227">
        <v>495</v>
      </c>
      <c r="F37" s="231">
        <f>H37+J37</f>
        <v>0</v>
      </c>
      <c r="G37" s="232">
        <f>ROUND(E37*F37,2)</f>
        <v>0</v>
      </c>
      <c r="H37" s="232"/>
      <c r="I37" s="232">
        <f>ROUND(E37*H37,2)</f>
        <v>0</v>
      </c>
      <c r="J37" s="232"/>
      <c r="K37" s="232">
        <f>ROUND(E37*J37,2)</f>
        <v>0</v>
      </c>
      <c r="L37" s="232">
        <v>21</v>
      </c>
      <c r="M37" s="232">
        <f>G37*(1+L37/100)</f>
        <v>0</v>
      </c>
      <c r="N37" s="221">
        <v>0.43625999999999998</v>
      </c>
      <c r="O37" s="221">
        <f>ROUND(E37*N37,5)</f>
        <v>215.9487</v>
      </c>
      <c r="P37" s="221">
        <v>0</v>
      </c>
      <c r="Q37" s="221">
        <f>ROUND(E37*P37,5)</f>
        <v>0</v>
      </c>
      <c r="R37" s="221"/>
      <c r="S37" s="221"/>
      <c r="T37" s="222">
        <v>0.81825000000000003</v>
      </c>
      <c r="U37" s="221">
        <f>ROUND(E37*T37,2)</f>
        <v>405.03</v>
      </c>
      <c r="V37" s="211"/>
      <c r="W37" s="211"/>
      <c r="X37" s="211"/>
      <c r="Y37" s="211"/>
      <c r="Z37" s="211"/>
      <c r="AA37" s="211"/>
      <c r="AB37" s="211"/>
      <c r="AC37" s="211"/>
      <c r="AD37" s="211"/>
      <c r="AE37" s="211" t="s">
        <v>153</v>
      </c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spans="1:60" outlineLevel="1" x14ac:dyDescent="0.2">
      <c r="A38" s="212"/>
      <c r="B38" s="219"/>
      <c r="C38" s="265" t="s">
        <v>154</v>
      </c>
      <c r="D38" s="223"/>
      <c r="E38" s="228">
        <v>495</v>
      </c>
      <c r="F38" s="232"/>
      <c r="G38" s="232"/>
      <c r="H38" s="232"/>
      <c r="I38" s="232"/>
      <c r="J38" s="232"/>
      <c r="K38" s="232"/>
      <c r="L38" s="232"/>
      <c r="M38" s="232"/>
      <c r="N38" s="221"/>
      <c r="O38" s="221"/>
      <c r="P38" s="221"/>
      <c r="Q38" s="221"/>
      <c r="R38" s="221"/>
      <c r="S38" s="221"/>
      <c r="T38" s="222"/>
      <c r="U38" s="221"/>
      <c r="V38" s="211"/>
      <c r="W38" s="211"/>
      <c r="X38" s="211"/>
      <c r="Y38" s="211"/>
      <c r="Z38" s="211"/>
      <c r="AA38" s="211"/>
      <c r="AB38" s="211"/>
      <c r="AC38" s="211"/>
      <c r="AD38" s="211"/>
      <c r="AE38" s="211" t="s">
        <v>115</v>
      </c>
      <c r="AF38" s="211">
        <v>0</v>
      </c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spans="1:60" ht="22.5" outlineLevel="1" x14ac:dyDescent="0.2">
      <c r="A39" s="212">
        <v>12</v>
      </c>
      <c r="B39" s="219" t="s">
        <v>155</v>
      </c>
      <c r="C39" s="264" t="s">
        <v>156</v>
      </c>
      <c r="D39" s="221" t="s">
        <v>152</v>
      </c>
      <c r="E39" s="227">
        <v>51</v>
      </c>
      <c r="F39" s="231">
        <f>H39+J39</f>
        <v>0</v>
      </c>
      <c r="G39" s="232">
        <f>ROUND(E39*F39,2)</f>
        <v>0</v>
      </c>
      <c r="H39" s="232"/>
      <c r="I39" s="232">
        <f>ROUND(E39*H39,2)</f>
        <v>0</v>
      </c>
      <c r="J39" s="232"/>
      <c r="K39" s="232">
        <f>ROUND(E39*J39,2)</f>
        <v>0</v>
      </c>
      <c r="L39" s="232">
        <v>21</v>
      </c>
      <c r="M39" s="232">
        <f>G39*(1+L39/100)</f>
        <v>0</v>
      </c>
      <c r="N39" s="221">
        <v>0.43665999999999999</v>
      </c>
      <c r="O39" s="221">
        <f>ROUND(E39*N39,5)</f>
        <v>22.269659999999998</v>
      </c>
      <c r="P39" s="221">
        <v>0</v>
      </c>
      <c r="Q39" s="221">
        <f>ROUND(E39*P39,5)</f>
        <v>0</v>
      </c>
      <c r="R39" s="221"/>
      <c r="S39" s="221"/>
      <c r="T39" s="222">
        <v>0.82638999999999996</v>
      </c>
      <c r="U39" s="221">
        <f>ROUND(E39*T39,2)</f>
        <v>42.15</v>
      </c>
      <c r="V39" s="211"/>
      <c r="W39" s="211"/>
      <c r="X39" s="211"/>
      <c r="Y39" s="211"/>
      <c r="Z39" s="211"/>
      <c r="AA39" s="211"/>
      <c r="AB39" s="211"/>
      <c r="AC39" s="211"/>
      <c r="AD39" s="211"/>
      <c r="AE39" s="211" t="s">
        <v>153</v>
      </c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spans="1:60" outlineLevel="1" x14ac:dyDescent="0.2">
      <c r="A40" s="212">
        <v>13</v>
      </c>
      <c r="B40" s="219" t="s">
        <v>157</v>
      </c>
      <c r="C40" s="264" t="s">
        <v>158</v>
      </c>
      <c r="D40" s="221" t="s">
        <v>159</v>
      </c>
      <c r="E40" s="227">
        <v>64</v>
      </c>
      <c r="F40" s="231">
        <f>H40+J40</f>
        <v>0</v>
      </c>
      <c r="G40" s="232">
        <f>ROUND(E40*F40,2)</f>
        <v>0</v>
      </c>
      <c r="H40" s="232"/>
      <c r="I40" s="232">
        <f>ROUND(E40*H40,2)</f>
        <v>0</v>
      </c>
      <c r="J40" s="232"/>
      <c r="K40" s="232">
        <f>ROUND(E40*J40,2)</f>
        <v>0</v>
      </c>
      <c r="L40" s="232">
        <v>21</v>
      </c>
      <c r="M40" s="232">
        <f>G40*(1+L40/100)</f>
        <v>0</v>
      </c>
      <c r="N40" s="221">
        <v>0</v>
      </c>
      <c r="O40" s="221">
        <f>ROUND(E40*N40,5)</f>
        <v>0</v>
      </c>
      <c r="P40" s="221">
        <v>0</v>
      </c>
      <c r="Q40" s="221">
        <f>ROUND(E40*P40,5)</f>
        <v>0</v>
      </c>
      <c r="R40" s="221"/>
      <c r="S40" s="221"/>
      <c r="T40" s="222">
        <v>0.27</v>
      </c>
      <c r="U40" s="221">
        <f>ROUND(E40*T40,2)</f>
        <v>17.28</v>
      </c>
      <c r="V40" s="211"/>
      <c r="W40" s="211"/>
      <c r="X40" s="211"/>
      <c r="Y40" s="211"/>
      <c r="Z40" s="211"/>
      <c r="AA40" s="211"/>
      <c r="AB40" s="211"/>
      <c r="AC40" s="211"/>
      <c r="AD40" s="211"/>
      <c r="AE40" s="211" t="s">
        <v>113</v>
      </c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spans="1:60" outlineLevel="1" x14ac:dyDescent="0.2">
      <c r="A41" s="212">
        <v>14</v>
      </c>
      <c r="B41" s="219" t="s">
        <v>160</v>
      </c>
      <c r="C41" s="264" t="s">
        <v>161</v>
      </c>
      <c r="D41" s="221" t="s">
        <v>140</v>
      </c>
      <c r="E41" s="227">
        <v>276</v>
      </c>
      <c r="F41" s="231">
        <f>H41+J41</f>
        <v>0</v>
      </c>
      <c r="G41" s="232">
        <f>ROUND(E41*F41,2)</f>
        <v>0</v>
      </c>
      <c r="H41" s="232"/>
      <c r="I41" s="232">
        <f>ROUND(E41*H41,2)</f>
        <v>0</v>
      </c>
      <c r="J41" s="232"/>
      <c r="K41" s="232">
        <f>ROUND(E41*J41,2)</f>
        <v>0</v>
      </c>
      <c r="L41" s="232">
        <v>21</v>
      </c>
      <c r="M41" s="232">
        <f>G41*(1+L41/100)</f>
        <v>0</v>
      </c>
      <c r="N41" s="221">
        <v>4.0000000000000003E-5</v>
      </c>
      <c r="O41" s="221">
        <f>ROUND(E41*N41,5)</f>
        <v>1.1039999999999999E-2</v>
      </c>
      <c r="P41" s="221">
        <v>0</v>
      </c>
      <c r="Q41" s="221">
        <f>ROUND(E41*P41,5)</f>
        <v>0</v>
      </c>
      <c r="R41" s="221"/>
      <c r="S41" s="221"/>
      <c r="T41" s="222">
        <v>0.06</v>
      </c>
      <c r="U41" s="221">
        <f>ROUND(E41*T41,2)</f>
        <v>16.559999999999999</v>
      </c>
      <c r="V41" s="211"/>
      <c r="W41" s="211"/>
      <c r="X41" s="211"/>
      <c r="Y41" s="211"/>
      <c r="Z41" s="211"/>
      <c r="AA41" s="211"/>
      <c r="AB41" s="211"/>
      <c r="AC41" s="211"/>
      <c r="AD41" s="211"/>
      <c r="AE41" s="211" t="s">
        <v>113</v>
      </c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spans="1:60" outlineLevel="1" x14ac:dyDescent="0.2">
      <c r="A42" s="212"/>
      <c r="B42" s="219"/>
      <c r="C42" s="265" t="s">
        <v>162</v>
      </c>
      <c r="D42" s="223"/>
      <c r="E42" s="228">
        <v>276</v>
      </c>
      <c r="F42" s="232"/>
      <c r="G42" s="232"/>
      <c r="H42" s="232"/>
      <c r="I42" s="232"/>
      <c r="J42" s="232"/>
      <c r="K42" s="232"/>
      <c r="L42" s="232"/>
      <c r="M42" s="232"/>
      <c r="N42" s="221"/>
      <c r="O42" s="221"/>
      <c r="P42" s="221"/>
      <c r="Q42" s="221"/>
      <c r="R42" s="221"/>
      <c r="S42" s="221"/>
      <c r="T42" s="222"/>
      <c r="U42" s="221"/>
      <c r="V42" s="211"/>
      <c r="W42" s="211"/>
      <c r="X42" s="211"/>
      <c r="Y42" s="211"/>
      <c r="Z42" s="211"/>
      <c r="AA42" s="211"/>
      <c r="AB42" s="211"/>
      <c r="AC42" s="211"/>
      <c r="AD42" s="211"/>
      <c r="AE42" s="211" t="s">
        <v>115</v>
      </c>
      <c r="AF42" s="211">
        <v>0</v>
      </c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spans="1:60" ht="22.5" outlineLevel="1" x14ac:dyDescent="0.2">
      <c r="A43" s="212">
        <v>15</v>
      </c>
      <c r="B43" s="219" t="s">
        <v>163</v>
      </c>
      <c r="C43" s="264" t="s">
        <v>164</v>
      </c>
      <c r="D43" s="221" t="s">
        <v>140</v>
      </c>
      <c r="E43" s="227">
        <v>2538</v>
      </c>
      <c r="F43" s="231">
        <f>H43+J43</f>
        <v>0</v>
      </c>
      <c r="G43" s="232">
        <f>ROUND(E43*F43,2)</f>
        <v>0</v>
      </c>
      <c r="H43" s="232"/>
      <c r="I43" s="232">
        <f>ROUND(E43*H43,2)</f>
        <v>0</v>
      </c>
      <c r="J43" s="232"/>
      <c r="K43" s="232">
        <f>ROUND(E43*J43,2)</f>
        <v>0</v>
      </c>
      <c r="L43" s="232">
        <v>21</v>
      </c>
      <c r="M43" s="232">
        <f>G43*(1+L43/100)</f>
        <v>0</v>
      </c>
      <c r="N43" s="221">
        <v>0</v>
      </c>
      <c r="O43" s="221">
        <f>ROUND(E43*N43,5)</f>
        <v>0</v>
      </c>
      <c r="P43" s="221">
        <v>0</v>
      </c>
      <c r="Q43" s="221">
        <f>ROUND(E43*P43,5)</f>
        <v>0</v>
      </c>
      <c r="R43" s="221"/>
      <c r="S43" s="221"/>
      <c r="T43" s="222">
        <v>0.15</v>
      </c>
      <c r="U43" s="221">
        <f>ROUND(E43*T43,2)</f>
        <v>380.7</v>
      </c>
      <c r="V43" s="211"/>
      <c r="W43" s="211"/>
      <c r="X43" s="211"/>
      <c r="Y43" s="211"/>
      <c r="Z43" s="211"/>
      <c r="AA43" s="211"/>
      <c r="AB43" s="211"/>
      <c r="AC43" s="211"/>
      <c r="AD43" s="211"/>
      <c r="AE43" s="211" t="s">
        <v>113</v>
      </c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spans="1:60" outlineLevel="1" x14ac:dyDescent="0.2">
      <c r="A44" s="212"/>
      <c r="B44" s="219"/>
      <c r="C44" s="265" t="s">
        <v>165</v>
      </c>
      <c r="D44" s="223"/>
      <c r="E44" s="228">
        <v>2538</v>
      </c>
      <c r="F44" s="232"/>
      <c r="G44" s="232"/>
      <c r="H44" s="232"/>
      <c r="I44" s="232"/>
      <c r="J44" s="232"/>
      <c r="K44" s="232"/>
      <c r="L44" s="232"/>
      <c r="M44" s="232"/>
      <c r="N44" s="221"/>
      <c r="O44" s="221"/>
      <c r="P44" s="221"/>
      <c r="Q44" s="221"/>
      <c r="R44" s="221"/>
      <c r="S44" s="221"/>
      <c r="T44" s="222"/>
      <c r="U44" s="221"/>
      <c r="V44" s="211"/>
      <c r="W44" s="211"/>
      <c r="X44" s="211"/>
      <c r="Y44" s="211"/>
      <c r="Z44" s="211"/>
      <c r="AA44" s="211"/>
      <c r="AB44" s="211"/>
      <c r="AC44" s="211"/>
      <c r="AD44" s="211"/>
      <c r="AE44" s="211" t="s">
        <v>115</v>
      </c>
      <c r="AF44" s="211">
        <v>0</v>
      </c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spans="1:60" ht="22.5" outlineLevel="1" x14ac:dyDescent="0.2">
      <c r="A45" s="212">
        <v>16</v>
      </c>
      <c r="B45" s="219" t="s">
        <v>166</v>
      </c>
      <c r="C45" s="264" t="s">
        <v>167</v>
      </c>
      <c r="D45" s="221" t="s">
        <v>159</v>
      </c>
      <c r="E45" s="227">
        <v>8</v>
      </c>
      <c r="F45" s="231">
        <f>H45+J45</f>
        <v>0</v>
      </c>
      <c r="G45" s="232">
        <f>ROUND(E45*F45,2)</f>
        <v>0</v>
      </c>
      <c r="H45" s="232"/>
      <c r="I45" s="232">
        <f>ROUND(E45*H45,2)</f>
        <v>0</v>
      </c>
      <c r="J45" s="232"/>
      <c r="K45" s="232">
        <f>ROUND(E45*J45,2)</f>
        <v>0</v>
      </c>
      <c r="L45" s="232">
        <v>21</v>
      </c>
      <c r="M45" s="232">
        <f>G45*(1+L45/100)</f>
        <v>0</v>
      </c>
      <c r="N45" s="221">
        <v>0</v>
      </c>
      <c r="O45" s="221">
        <f>ROUND(E45*N45,5)</f>
        <v>0</v>
      </c>
      <c r="P45" s="221">
        <v>0</v>
      </c>
      <c r="Q45" s="221">
        <f>ROUND(E45*P45,5)</f>
        <v>0</v>
      </c>
      <c r="R45" s="221"/>
      <c r="S45" s="221"/>
      <c r="T45" s="222">
        <v>0.36799999999999999</v>
      </c>
      <c r="U45" s="221">
        <f>ROUND(E45*T45,2)</f>
        <v>2.94</v>
      </c>
      <c r="V45" s="211"/>
      <c r="W45" s="211"/>
      <c r="X45" s="211"/>
      <c r="Y45" s="211"/>
      <c r="Z45" s="211"/>
      <c r="AA45" s="211"/>
      <c r="AB45" s="211"/>
      <c r="AC45" s="211"/>
      <c r="AD45" s="211"/>
      <c r="AE45" s="211" t="s">
        <v>113</v>
      </c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spans="1:60" ht="22.5" outlineLevel="1" x14ac:dyDescent="0.2">
      <c r="A46" s="212">
        <v>17</v>
      </c>
      <c r="B46" s="219" t="s">
        <v>168</v>
      </c>
      <c r="C46" s="264" t="s">
        <v>169</v>
      </c>
      <c r="D46" s="221" t="s">
        <v>140</v>
      </c>
      <c r="E46" s="227">
        <v>80.875</v>
      </c>
      <c r="F46" s="231">
        <f>H46+J46</f>
        <v>0</v>
      </c>
      <c r="G46" s="232">
        <f>ROUND(E46*F46,2)</f>
        <v>0</v>
      </c>
      <c r="H46" s="232"/>
      <c r="I46" s="232">
        <f>ROUND(E46*H46,2)</f>
        <v>0</v>
      </c>
      <c r="J46" s="232"/>
      <c r="K46" s="232">
        <f>ROUND(E46*J46,2)</f>
        <v>0</v>
      </c>
      <c r="L46" s="232">
        <v>21</v>
      </c>
      <c r="M46" s="232">
        <f>G46*(1+L46/100)</f>
        <v>0</v>
      </c>
      <c r="N46" s="221">
        <v>0.75</v>
      </c>
      <c r="O46" s="221">
        <f>ROUND(E46*N46,5)</f>
        <v>60.65625</v>
      </c>
      <c r="P46" s="221">
        <v>0</v>
      </c>
      <c r="Q46" s="221">
        <f>ROUND(E46*P46,5)</f>
        <v>0</v>
      </c>
      <c r="R46" s="221"/>
      <c r="S46" s="221"/>
      <c r="T46" s="222">
        <v>1.1000000000000001</v>
      </c>
      <c r="U46" s="221">
        <f>ROUND(E46*T46,2)</f>
        <v>88.96</v>
      </c>
      <c r="V46" s="211"/>
      <c r="W46" s="211"/>
      <c r="X46" s="211"/>
      <c r="Y46" s="211"/>
      <c r="Z46" s="211"/>
      <c r="AA46" s="211"/>
      <c r="AB46" s="211"/>
      <c r="AC46" s="211"/>
      <c r="AD46" s="211"/>
      <c r="AE46" s="211" t="s">
        <v>113</v>
      </c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spans="1:60" outlineLevel="1" x14ac:dyDescent="0.2">
      <c r="A47" s="212"/>
      <c r="B47" s="219"/>
      <c r="C47" s="265" t="s">
        <v>170</v>
      </c>
      <c r="D47" s="223"/>
      <c r="E47" s="228">
        <v>80.875</v>
      </c>
      <c r="F47" s="232"/>
      <c r="G47" s="232"/>
      <c r="H47" s="232"/>
      <c r="I47" s="232"/>
      <c r="J47" s="232"/>
      <c r="K47" s="232"/>
      <c r="L47" s="232"/>
      <c r="M47" s="232"/>
      <c r="N47" s="221"/>
      <c r="O47" s="221"/>
      <c r="P47" s="221"/>
      <c r="Q47" s="221"/>
      <c r="R47" s="221"/>
      <c r="S47" s="221"/>
      <c r="T47" s="222"/>
      <c r="U47" s="221"/>
      <c r="V47" s="211"/>
      <c r="W47" s="211"/>
      <c r="X47" s="211"/>
      <c r="Y47" s="211"/>
      <c r="Z47" s="211"/>
      <c r="AA47" s="211"/>
      <c r="AB47" s="211"/>
      <c r="AC47" s="211"/>
      <c r="AD47" s="211"/>
      <c r="AE47" s="211" t="s">
        <v>115</v>
      </c>
      <c r="AF47" s="211">
        <v>0</v>
      </c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spans="1:60" outlineLevel="1" x14ac:dyDescent="0.2">
      <c r="A48" s="212">
        <v>18</v>
      </c>
      <c r="B48" s="219" t="s">
        <v>171</v>
      </c>
      <c r="C48" s="264" t="s">
        <v>172</v>
      </c>
      <c r="D48" s="221" t="s">
        <v>112</v>
      </c>
      <c r="E48" s="227">
        <v>21.614999999999998</v>
      </c>
      <c r="F48" s="231">
        <f>H48+J48</f>
        <v>0</v>
      </c>
      <c r="G48" s="232">
        <f>ROUND(E48*F48,2)</f>
        <v>0</v>
      </c>
      <c r="H48" s="232"/>
      <c r="I48" s="232">
        <f>ROUND(E48*H48,2)</f>
        <v>0</v>
      </c>
      <c r="J48" s="232"/>
      <c r="K48" s="232">
        <f>ROUND(E48*J48,2)</f>
        <v>0</v>
      </c>
      <c r="L48" s="232">
        <v>21</v>
      </c>
      <c r="M48" s="232">
        <f>G48*(1+L48/100)</f>
        <v>0</v>
      </c>
      <c r="N48" s="221">
        <v>2.5249999999999999</v>
      </c>
      <c r="O48" s="221">
        <f>ROUND(E48*N48,5)</f>
        <v>54.57788</v>
      </c>
      <c r="P48" s="221">
        <v>0</v>
      </c>
      <c r="Q48" s="221">
        <f>ROUND(E48*P48,5)</f>
        <v>0</v>
      </c>
      <c r="R48" s="221"/>
      <c r="S48" s="221"/>
      <c r="T48" s="222">
        <v>0.47699999999999998</v>
      </c>
      <c r="U48" s="221">
        <f>ROUND(E48*T48,2)</f>
        <v>10.31</v>
      </c>
      <c r="V48" s="211"/>
      <c r="W48" s="211"/>
      <c r="X48" s="211"/>
      <c r="Y48" s="211"/>
      <c r="Z48" s="211"/>
      <c r="AA48" s="211"/>
      <c r="AB48" s="211"/>
      <c r="AC48" s="211"/>
      <c r="AD48" s="211"/>
      <c r="AE48" s="211" t="s">
        <v>113</v>
      </c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spans="1:60" ht="22.5" outlineLevel="1" x14ac:dyDescent="0.2">
      <c r="A49" s="212"/>
      <c r="B49" s="219"/>
      <c r="C49" s="265" t="s">
        <v>173</v>
      </c>
      <c r="D49" s="223"/>
      <c r="E49" s="228">
        <v>21.614999999999998</v>
      </c>
      <c r="F49" s="232"/>
      <c r="G49" s="232"/>
      <c r="H49" s="232"/>
      <c r="I49" s="232"/>
      <c r="J49" s="232"/>
      <c r="K49" s="232"/>
      <c r="L49" s="232"/>
      <c r="M49" s="232"/>
      <c r="N49" s="221"/>
      <c r="O49" s="221"/>
      <c r="P49" s="221"/>
      <c r="Q49" s="221"/>
      <c r="R49" s="221"/>
      <c r="S49" s="221"/>
      <c r="T49" s="222"/>
      <c r="U49" s="221"/>
      <c r="V49" s="211"/>
      <c r="W49" s="211"/>
      <c r="X49" s="211"/>
      <c r="Y49" s="211"/>
      <c r="Z49" s="211"/>
      <c r="AA49" s="211"/>
      <c r="AB49" s="211"/>
      <c r="AC49" s="211"/>
      <c r="AD49" s="211"/>
      <c r="AE49" s="211" t="s">
        <v>115</v>
      </c>
      <c r="AF49" s="211">
        <v>0</v>
      </c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spans="1:60" outlineLevel="1" x14ac:dyDescent="0.2">
      <c r="A50" s="212">
        <v>19</v>
      </c>
      <c r="B50" s="219" t="s">
        <v>174</v>
      </c>
      <c r="C50" s="264" t="s">
        <v>175</v>
      </c>
      <c r="D50" s="221" t="s">
        <v>112</v>
      </c>
      <c r="E50" s="227">
        <v>12.162699999999999</v>
      </c>
      <c r="F50" s="231">
        <f>H50+J50</f>
        <v>0</v>
      </c>
      <c r="G50" s="232">
        <f>ROUND(E50*F50,2)</f>
        <v>0</v>
      </c>
      <c r="H50" s="232"/>
      <c r="I50" s="232">
        <f>ROUND(E50*H50,2)</f>
        <v>0</v>
      </c>
      <c r="J50" s="232"/>
      <c r="K50" s="232">
        <f>ROUND(E50*J50,2)</f>
        <v>0</v>
      </c>
      <c r="L50" s="232">
        <v>21</v>
      </c>
      <c r="M50" s="232">
        <f>G50*(1+L50/100)</f>
        <v>0</v>
      </c>
      <c r="N50" s="221">
        <v>2.5249999999999999</v>
      </c>
      <c r="O50" s="221">
        <f>ROUND(E50*N50,5)</f>
        <v>30.710819999999998</v>
      </c>
      <c r="P50" s="221">
        <v>0</v>
      </c>
      <c r="Q50" s="221">
        <f>ROUND(E50*P50,5)</f>
        <v>0</v>
      </c>
      <c r="R50" s="221"/>
      <c r="S50" s="221"/>
      <c r="T50" s="222">
        <v>0.47699999999999998</v>
      </c>
      <c r="U50" s="221">
        <f>ROUND(E50*T50,2)</f>
        <v>5.8</v>
      </c>
      <c r="V50" s="211"/>
      <c r="W50" s="211"/>
      <c r="X50" s="211"/>
      <c r="Y50" s="211"/>
      <c r="Z50" s="211"/>
      <c r="AA50" s="211"/>
      <c r="AB50" s="211"/>
      <c r="AC50" s="211"/>
      <c r="AD50" s="211"/>
      <c r="AE50" s="211" t="s">
        <v>113</v>
      </c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spans="1:60" ht="33.75" outlineLevel="1" x14ac:dyDescent="0.2">
      <c r="A51" s="212"/>
      <c r="B51" s="219"/>
      <c r="C51" s="265" t="s">
        <v>176</v>
      </c>
      <c r="D51" s="223"/>
      <c r="E51" s="228">
        <v>1.5146999999999999</v>
      </c>
      <c r="F51" s="232"/>
      <c r="G51" s="232"/>
      <c r="H51" s="232"/>
      <c r="I51" s="232"/>
      <c r="J51" s="232"/>
      <c r="K51" s="232"/>
      <c r="L51" s="232"/>
      <c r="M51" s="232"/>
      <c r="N51" s="221"/>
      <c r="O51" s="221"/>
      <c r="P51" s="221"/>
      <c r="Q51" s="221"/>
      <c r="R51" s="221"/>
      <c r="S51" s="221"/>
      <c r="T51" s="222"/>
      <c r="U51" s="221"/>
      <c r="V51" s="211"/>
      <c r="W51" s="211"/>
      <c r="X51" s="211"/>
      <c r="Y51" s="211"/>
      <c r="Z51" s="211"/>
      <c r="AA51" s="211"/>
      <c r="AB51" s="211"/>
      <c r="AC51" s="211"/>
      <c r="AD51" s="211"/>
      <c r="AE51" s="211" t="s">
        <v>115</v>
      </c>
      <c r="AF51" s="211">
        <v>0</v>
      </c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spans="1:60" outlineLevel="1" x14ac:dyDescent="0.2">
      <c r="A52" s="212"/>
      <c r="B52" s="219"/>
      <c r="C52" s="265" t="s">
        <v>177</v>
      </c>
      <c r="D52" s="223"/>
      <c r="E52" s="228">
        <v>10.648</v>
      </c>
      <c r="F52" s="232"/>
      <c r="G52" s="232"/>
      <c r="H52" s="232"/>
      <c r="I52" s="232"/>
      <c r="J52" s="232"/>
      <c r="K52" s="232"/>
      <c r="L52" s="232"/>
      <c r="M52" s="232"/>
      <c r="N52" s="221"/>
      <c r="O52" s="221"/>
      <c r="P52" s="221"/>
      <c r="Q52" s="221"/>
      <c r="R52" s="221"/>
      <c r="S52" s="221"/>
      <c r="T52" s="222"/>
      <c r="U52" s="221"/>
      <c r="V52" s="211"/>
      <c r="W52" s="211"/>
      <c r="X52" s="211"/>
      <c r="Y52" s="211"/>
      <c r="Z52" s="211"/>
      <c r="AA52" s="211"/>
      <c r="AB52" s="211"/>
      <c r="AC52" s="211"/>
      <c r="AD52" s="211"/>
      <c r="AE52" s="211" t="s">
        <v>115</v>
      </c>
      <c r="AF52" s="211">
        <v>0</v>
      </c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spans="1:60" outlineLevel="1" x14ac:dyDescent="0.2">
      <c r="A53" s="212">
        <v>20</v>
      </c>
      <c r="B53" s="219" t="s">
        <v>178</v>
      </c>
      <c r="C53" s="264" t="s">
        <v>179</v>
      </c>
      <c r="D53" s="221" t="s">
        <v>140</v>
      </c>
      <c r="E53" s="227">
        <v>8.8000000000000007</v>
      </c>
      <c r="F53" s="231">
        <f>H53+J53</f>
        <v>0</v>
      </c>
      <c r="G53" s="232">
        <f>ROUND(E53*F53,2)</f>
        <v>0</v>
      </c>
      <c r="H53" s="232"/>
      <c r="I53" s="232">
        <f>ROUND(E53*H53,2)</f>
        <v>0</v>
      </c>
      <c r="J53" s="232"/>
      <c r="K53" s="232">
        <f>ROUND(E53*J53,2)</f>
        <v>0</v>
      </c>
      <c r="L53" s="232">
        <v>21</v>
      </c>
      <c r="M53" s="232">
        <f>G53*(1+L53/100)</f>
        <v>0</v>
      </c>
      <c r="N53" s="221">
        <v>3.9190000000000003E-2</v>
      </c>
      <c r="O53" s="221">
        <f>ROUND(E53*N53,5)</f>
        <v>0.34487000000000001</v>
      </c>
      <c r="P53" s="221">
        <v>0</v>
      </c>
      <c r="Q53" s="221">
        <f>ROUND(E53*P53,5)</f>
        <v>0</v>
      </c>
      <c r="R53" s="221"/>
      <c r="S53" s="221"/>
      <c r="T53" s="222">
        <v>1.05</v>
      </c>
      <c r="U53" s="221">
        <f>ROUND(E53*T53,2)</f>
        <v>9.24</v>
      </c>
      <c r="V53" s="211"/>
      <c r="W53" s="211"/>
      <c r="X53" s="211"/>
      <c r="Y53" s="211"/>
      <c r="Z53" s="211"/>
      <c r="AA53" s="211"/>
      <c r="AB53" s="211"/>
      <c r="AC53" s="211"/>
      <c r="AD53" s="211"/>
      <c r="AE53" s="211" t="s">
        <v>113</v>
      </c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spans="1:60" outlineLevel="1" x14ac:dyDescent="0.2">
      <c r="A54" s="212"/>
      <c r="B54" s="219"/>
      <c r="C54" s="265" t="s">
        <v>180</v>
      </c>
      <c r="D54" s="223"/>
      <c r="E54" s="228">
        <v>8.8000000000000007</v>
      </c>
      <c r="F54" s="232"/>
      <c r="G54" s="232"/>
      <c r="H54" s="232"/>
      <c r="I54" s="232"/>
      <c r="J54" s="232"/>
      <c r="K54" s="232"/>
      <c r="L54" s="232"/>
      <c r="M54" s="232"/>
      <c r="N54" s="221"/>
      <c r="O54" s="221"/>
      <c r="P54" s="221"/>
      <c r="Q54" s="221"/>
      <c r="R54" s="221"/>
      <c r="S54" s="221"/>
      <c r="T54" s="222"/>
      <c r="U54" s="221"/>
      <c r="V54" s="211"/>
      <c r="W54" s="211"/>
      <c r="X54" s="211"/>
      <c r="Y54" s="211"/>
      <c r="Z54" s="211"/>
      <c r="AA54" s="211"/>
      <c r="AB54" s="211"/>
      <c r="AC54" s="211"/>
      <c r="AD54" s="211"/>
      <c r="AE54" s="211" t="s">
        <v>115</v>
      </c>
      <c r="AF54" s="211">
        <v>0</v>
      </c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spans="1:60" outlineLevel="1" x14ac:dyDescent="0.2">
      <c r="A55" s="212">
        <v>21</v>
      </c>
      <c r="B55" s="219" t="s">
        <v>181</v>
      </c>
      <c r="C55" s="264" t="s">
        <v>182</v>
      </c>
      <c r="D55" s="221" t="s">
        <v>140</v>
      </c>
      <c r="E55" s="227">
        <v>8.8000000000000007</v>
      </c>
      <c r="F55" s="231">
        <f>H55+J55</f>
        <v>0</v>
      </c>
      <c r="G55" s="232">
        <f>ROUND(E55*F55,2)</f>
        <v>0</v>
      </c>
      <c r="H55" s="232"/>
      <c r="I55" s="232">
        <f>ROUND(E55*H55,2)</f>
        <v>0</v>
      </c>
      <c r="J55" s="232"/>
      <c r="K55" s="232">
        <f>ROUND(E55*J55,2)</f>
        <v>0</v>
      </c>
      <c r="L55" s="232">
        <v>21</v>
      </c>
      <c r="M55" s="232">
        <f>G55*(1+L55/100)</f>
        <v>0</v>
      </c>
      <c r="N55" s="221">
        <v>0</v>
      </c>
      <c r="O55" s="221">
        <f>ROUND(E55*N55,5)</f>
        <v>0</v>
      </c>
      <c r="P55" s="221">
        <v>0</v>
      </c>
      <c r="Q55" s="221">
        <f>ROUND(E55*P55,5)</f>
        <v>0</v>
      </c>
      <c r="R55" s="221"/>
      <c r="S55" s="221"/>
      <c r="T55" s="222">
        <v>0.32</v>
      </c>
      <c r="U55" s="221">
        <f>ROUND(E55*T55,2)</f>
        <v>2.82</v>
      </c>
      <c r="V55" s="211"/>
      <c r="W55" s="211"/>
      <c r="X55" s="211"/>
      <c r="Y55" s="211"/>
      <c r="Z55" s="211"/>
      <c r="AA55" s="211"/>
      <c r="AB55" s="211"/>
      <c r="AC55" s="211"/>
      <c r="AD55" s="211"/>
      <c r="AE55" s="211" t="s">
        <v>113</v>
      </c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spans="1:60" outlineLevel="1" x14ac:dyDescent="0.2">
      <c r="A56" s="212"/>
      <c r="B56" s="219"/>
      <c r="C56" s="265" t="s">
        <v>180</v>
      </c>
      <c r="D56" s="223"/>
      <c r="E56" s="228">
        <v>8.8000000000000007</v>
      </c>
      <c r="F56" s="232"/>
      <c r="G56" s="232"/>
      <c r="H56" s="232"/>
      <c r="I56" s="232"/>
      <c r="J56" s="232"/>
      <c r="K56" s="232"/>
      <c r="L56" s="232"/>
      <c r="M56" s="232"/>
      <c r="N56" s="221"/>
      <c r="O56" s="221"/>
      <c r="P56" s="221"/>
      <c r="Q56" s="221"/>
      <c r="R56" s="221"/>
      <c r="S56" s="221"/>
      <c r="T56" s="222"/>
      <c r="U56" s="221"/>
      <c r="V56" s="211"/>
      <c r="W56" s="211"/>
      <c r="X56" s="211"/>
      <c r="Y56" s="211"/>
      <c r="Z56" s="211"/>
      <c r="AA56" s="211"/>
      <c r="AB56" s="211"/>
      <c r="AC56" s="211"/>
      <c r="AD56" s="211"/>
      <c r="AE56" s="211" t="s">
        <v>115</v>
      </c>
      <c r="AF56" s="211">
        <v>0</v>
      </c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spans="1:60" ht="22.5" outlineLevel="1" x14ac:dyDescent="0.2">
      <c r="A57" s="212">
        <v>22</v>
      </c>
      <c r="B57" s="219" t="s">
        <v>183</v>
      </c>
      <c r="C57" s="264" t="s">
        <v>184</v>
      </c>
      <c r="D57" s="221" t="s">
        <v>185</v>
      </c>
      <c r="E57" s="227">
        <v>0.68216719999999997</v>
      </c>
      <c r="F57" s="231">
        <f>H57+J57</f>
        <v>0</v>
      </c>
      <c r="G57" s="232">
        <f>ROUND(E57*F57,2)</f>
        <v>0</v>
      </c>
      <c r="H57" s="232"/>
      <c r="I57" s="232">
        <f>ROUND(E57*H57,2)</f>
        <v>0</v>
      </c>
      <c r="J57" s="232"/>
      <c r="K57" s="232">
        <f>ROUND(E57*J57,2)</f>
        <v>0</v>
      </c>
      <c r="L57" s="232">
        <v>21</v>
      </c>
      <c r="M57" s="232">
        <f>G57*(1+L57/100)</f>
        <v>0</v>
      </c>
      <c r="N57" s="221">
        <v>1.0219100000000001</v>
      </c>
      <c r="O57" s="221">
        <f>ROUND(E57*N57,5)</f>
        <v>0.69711000000000001</v>
      </c>
      <c r="P57" s="221">
        <v>0</v>
      </c>
      <c r="Q57" s="221">
        <f>ROUND(E57*P57,5)</f>
        <v>0</v>
      </c>
      <c r="R57" s="221"/>
      <c r="S57" s="221"/>
      <c r="T57" s="222">
        <v>29.292000000000002</v>
      </c>
      <c r="U57" s="221">
        <f>ROUND(E57*T57,2)</f>
        <v>19.98</v>
      </c>
      <c r="V57" s="211"/>
      <c r="W57" s="211"/>
      <c r="X57" s="211"/>
      <c r="Y57" s="211"/>
      <c r="Z57" s="211"/>
      <c r="AA57" s="211"/>
      <c r="AB57" s="211"/>
      <c r="AC57" s="211"/>
      <c r="AD57" s="211"/>
      <c r="AE57" s="211" t="s">
        <v>113</v>
      </c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spans="1:60" ht="22.5" outlineLevel="1" x14ac:dyDescent="0.2">
      <c r="A58" s="212"/>
      <c r="B58" s="219"/>
      <c r="C58" s="265" t="s">
        <v>186</v>
      </c>
      <c r="D58" s="223"/>
      <c r="E58" s="228">
        <v>0.3167065</v>
      </c>
      <c r="F58" s="232"/>
      <c r="G58" s="232"/>
      <c r="H58" s="232"/>
      <c r="I58" s="232"/>
      <c r="J58" s="232"/>
      <c r="K58" s="232"/>
      <c r="L58" s="232"/>
      <c r="M58" s="232"/>
      <c r="N58" s="221"/>
      <c r="O58" s="221"/>
      <c r="P58" s="221"/>
      <c r="Q58" s="221"/>
      <c r="R58" s="221"/>
      <c r="S58" s="221"/>
      <c r="T58" s="222"/>
      <c r="U58" s="221"/>
      <c r="V58" s="211"/>
      <c r="W58" s="211"/>
      <c r="X58" s="211"/>
      <c r="Y58" s="211"/>
      <c r="Z58" s="211"/>
      <c r="AA58" s="211"/>
      <c r="AB58" s="211"/>
      <c r="AC58" s="211"/>
      <c r="AD58" s="211"/>
      <c r="AE58" s="211" t="s">
        <v>115</v>
      </c>
      <c r="AF58" s="211">
        <v>0</v>
      </c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spans="1:60" ht="33.75" outlineLevel="1" x14ac:dyDescent="0.2">
      <c r="A59" s="212"/>
      <c r="B59" s="219"/>
      <c r="C59" s="265" t="s">
        <v>187</v>
      </c>
      <c r="D59" s="223"/>
      <c r="E59" s="228">
        <v>0.36546070000000003</v>
      </c>
      <c r="F59" s="232"/>
      <c r="G59" s="232"/>
      <c r="H59" s="232"/>
      <c r="I59" s="232"/>
      <c r="J59" s="232"/>
      <c r="K59" s="232"/>
      <c r="L59" s="232"/>
      <c r="M59" s="232"/>
      <c r="N59" s="221"/>
      <c r="O59" s="221"/>
      <c r="P59" s="221"/>
      <c r="Q59" s="221"/>
      <c r="R59" s="221"/>
      <c r="S59" s="221"/>
      <c r="T59" s="222"/>
      <c r="U59" s="221"/>
      <c r="V59" s="211"/>
      <c r="W59" s="211"/>
      <c r="X59" s="211"/>
      <c r="Y59" s="211"/>
      <c r="Z59" s="211"/>
      <c r="AA59" s="211"/>
      <c r="AB59" s="211"/>
      <c r="AC59" s="211"/>
      <c r="AD59" s="211"/>
      <c r="AE59" s="211" t="s">
        <v>115</v>
      </c>
      <c r="AF59" s="211">
        <v>0</v>
      </c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</row>
    <row r="60" spans="1:60" outlineLevel="1" x14ac:dyDescent="0.2">
      <c r="A60" s="212">
        <v>23</v>
      </c>
      <c r="B60" s="219" t="s">
        <v>188</v>
      </c>
      <c r="C60" s="264" t="s">
        <v>189</v>
      </c>
      <c r="D60" s="221" t="s">
        <v>159</v>
      </c>
      <c r="E60" s="227">
        <v>64</v>
      </c>
      <c r="F60" s="231">
        <f>H60+J60</f>
        <v>0</v>
      </c>
      <c r="G60" s="232">
        <f>ROUND(E60*F60,2)</f>
        <v>0</v>
      </c>
      <c r="H60" s="232"/>
      <c r="I60" s="232">
        <f>ROUND(E60*H60,2)</f>
        <v>0</v>
      </c>
      <c r="J60" s="232"/>
      <c r="K60" s="232">
        <f>ROUND(E60*J60,2)</f>
        <v>0</v>
      </c>
      <c r="L60" s="232">
        <v>21</v>
      </c>
      <c r="M60" s="232">
        <f>G60*(1+L60/100)</f>
        <v>0</v>
      </c>
      <c r="N60" s="221">
        <v>1.0999999999999999E-2</v>
      </c>
      <c r="O60" s="221">
        <f>ROUND(E60*N60,5)</f>
        <v>0.70399999999999996</v>
      </c>
      <c r="P60" s="221">
        <v>0</v>
      </c>
      <c r="Q60" s="221">
        <f>ROUND(E60*P60,5)</f>
        <v>0</v>
      </c>
      <c r="R60" s="221"/>
      <c r="S60" s="221"/>
      <c r="T60" s="222">
        <v>0</v>
      </c>
      <c r="U60" s="221">
        <f>ROUND(E60*T60,2)</f>
        <v>0</v>
      </c>
      <c r="V60" s="211"/>
      <c r="W60" s="211"/>
      <c r="X60" s="211"/>
      <c r="Y60" s="211"/>
      <c r="Z60" s="211"/>
      <c r="AA60" s="211"/>
      <c r="AB60" s="211"/>
      <c r="AC60" s="211"/>
      <c r="AD60" s="211"/>
      <c r="AE60" s="211" t="s">
        <v>190</v>
      </c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spans="1:60" outlineLevel="1" x14ac:dyDescent="0.2">
      <c r="A61" s="212">
        <v>24</v>
      </c>
      <c r="B61" s="219" t="s">
        <v>191</v>
      </c>
      <c r="C61" s="264" t="s">
        <v>192</v>
      </c>
      <c r="D61" s="221" t="s">
        <v>159</v>
      </c>
      <c r="E61" s="227">
        <v>4</v>
      </c>
      <c r="F61" s="231">
        <f>H61+J61</f>
        <v>0</v>
      </c>
      <c r="G61" s="232">
        <f>ROUND(E61*F61,2)</f>
        <v>0</v>
      </c>
      <c r="H61" s="232"/>
      <c r="I61" s="232">
        <f>ROUND(E61*H61,2)</f>
        <v>0</v>
      </c>
      <c r="J61" s="232"/>
      <c r="K61" s="232">
        <f>ROUND(E61*J61,2)</f>
        <v>0</v>
      </c>
      <c r="L61" s="232">
        <v>21</v>
      </c>
      <c r="M61" s="232">
        <f>G61*(1+L61/100)</f>
        <v>0</v>
      </c>
      <c r="N61" s="221">
        <v>2E-3</v>
      </c>
      <c r="O61" s="221">
        <f>ROUND(E61*N61,5)</f>
        <v>8.0000000000000002E-3</v>
      </c>
      <c r="P61" s="221">
        <v>0</v>
      </c>
      <c r="Q61" s="221">
        <f>ROUND(E61*P61,5)</f>
        <v>0</v>
      </c>
      <c r="R61" s="221"/>
      <c r="S61" s="221"/>
      <c r="T61" s="222">
        <v>0</v>
      </c>
      <c r="U61" s="221">
        <f>ROUND(E61*T61,2)</f>
        <v>0</v>
      </c>
      <c r="V61" s="211"/>
      <c r="W61" s="211"/>
      <c r="X61" s="211"/>
      <c r="Y61" s="211"/>
      <c r="Z61" s="211"/>
      <c r="AA61" s="211"/>
      <c r="AB61" s="211"/>
      <c r="AC61" s="211"/>
      <c r="AD61" s="211"/>
      <c r="AE61" s="211" t="s">
        <v>190</v>
      </c>
      <c r="AF61" s="211"/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spans="1:60" outlineLevel="1" x14ac:dyDescent="0.2">
      <c r="A62" s="212">
        <v>25</v>
      </c>
      <c r="B62" s="219" t="s">
        <v>193</v>
      </c>
      <c r="C62" s="264" t="s">
        <v>194</v>
      </c>
      <c r="D62" s="221" t="s">
        <v>140</v>
      </c>
      <c r="E62" s="227">
        <v>1715</v>
      </c>
      <c r="F62" s="231">
        <f>H62+J62</f>
        <v>0</v>
      </c>
      <c r="G62" s="232">
        <f>ROUND(E62*F62,2)</f>
        <v>0</v>
      </c>
      <c r="H62" s="232"/>
      <c r="I62" s="232">
        <f>ROUND(E62*H62,2)</f>
        <v>0</v>
      </c>
      <c r="J62" s="232"/>
      <c r="K62" s="232">
        <f>ROUND(E62*J62,2)</f>
        <v>0</v>
      </c>
      <c r="L62" s="232">
        <v>21</v>
      </c>
      <c r="M62" s="232">
        <f>G62*(1+L62/100)</f>
        <v>0</v>
      </c>
      <c r="N62" s="221">
        <v>0</v>
      </c>
      <c r="O62" s="221">
        <f>ROUND(E62*N62,5)</f>
        <v>0</v>
      </c>
      <c r="P62" s="221">
        <v>0</v>
      </c>
      <c r="Q62" s="221">
        <f>ROUND(E62*P62,5)</f>
        <v>0</v>
      </c>
      <c r="R62" s="221"/>
      <c r="S62" s="221"/>
      <c r="T62" s="222">
        <v>9.0999999999999998E-2</v>
      </c>
      <c r="U62" s="221">
        <f>ROUND(E62*T62,2)</f>
        <v>156.07</v>
      </c>
      <c r="V62" s="211"/>
      <c r="W62" s="211"/>
      <c r="X62" s="211"/>
      <c r="Y62" s="211"/>
      <c r="Z62" s="211"/>
      <c r="AA62" s="211"/>
      <c r="AB62" s="211"/>
      <c r="AC62" s="211"/>
      <c r="AD62" s="211"/>
      <c r="AE62" s="211" t="s">
        <v>113</v>
      </c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spans="1:60" outlineLevel="1" x14ac:dyDescent="0.2">
      <c r="A63" s="212"/>
      <c r="B63" s="219"/>
      <c r="C63" s="265" t="s">
        <v>195</v>
      </c>
      <c r="D63" s="223"/>
      <c r="E63" s="228">
        <v>1715</v>
      </c>
      <c r="F63" s="232"/>
      <c r="G63" s="232"/>
      <c r="H63" s="232"/>
      <c r="I63" s="232"/>
      <c r="J63" s="232"/>
      <c r="K63" s="232"/>
      <c r="L63" s="232"/>
      <c r="M63" s="232"/>
      <c r="N63" s="221"/>
      <c r="O63" s="221"/>
      <c r="P63" s="221"/>
      <c r="Q63" s="221"/>
      <c r="R63" s="221"/>
      <c r="S63" s="221"/>
      <c r="T63" s="222"/>
      <c r="U63" s="221"/>
      <c r="V63" s="211"/>
      <c r="W63" s="211"/>
      <c r="X63" s="211"/>
      <c r="Y63" s="211"/>
      <c r="Z63" s="211"/>
      <c r="AA63" s="211"/>
      <c r="AB63" s="211"/>
      <c r="AC63" s="211"/>
      <c r="AD63" s="211"/>
      <c r="AE63" s="211" t="s">
        <v>115</v>
      </c>
      <c r="AF63" s="211">
        <v>0</v>
      </c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spans="1:60" outlineLevel="1" x14ac:dyDescent="0.2">
      <c r="A64" s="212">
        <v>26</v>
      </c>
      <c r="B64" s="219" t="s">
        <v>196</v>
      </c>
      <c r="C64" s="264" t="s">
        <v>197</v>
      </c>
      <c r="D64" s="221" t="s">
        <v>140</v>
      </c>
      <c r="E64" s="227">
        <v>3073.297</v>
      </c>
      <c r="F64" s="231">
        <f>H64+J64</f>
        <v>0</v>
      </c>
      <c r="G64" s="232">
        <f>ROUND(E64*F64,2)</f>
        <v>0</v>
      </c>
      <c r="H64" s="232"/>
      <c r="I64" s="232">
        <f>ROUND(E64*H64,2)</f>
        <v>0</v>
      </c>
      <c r="J64" s="232"/>
      <c r="K64" s="232">
        <f>ROUND(E64*J64,2)</f>
        <v>0</v>
      </c>
      <c r="L64" s="232">
        <v>21</v>
      </c>
      <c r="M64" s="232">
        <f>G64*(1+L64/100)</f>
        <v>0</v>
      </c>
      <c r="N64" s="221">
        <v>2.0000000000000001E-4</v>
      </c>
      <c r="O64" s="221">
        <f>ROUND(E64*N64,5)</f>
        <v>0.61465999999999998</v>
      </c>
      <c r="P64" s="221">
        <v>0</v>
      </c>
      <c r="Q64" s="221">
        <f>ROUND(E64*P64,5)</f>
        <v>0</v>
      </c>
      <c r="R64" s="221"/>
      <c r="S64" s="221"/>
      <c r="T64" s="222">
        <v>0</v>
      </c>
      <c r="U64" s="221">
        <f>ROUND(E64*T64,2)</f>
        <v>0</v>
      </c>
      <c r="V64" s="211"/>
      <c r="W64" s="211"/>
      <c r="X64" s="211"/>
      <c r="Y64" s="211"/>
      <c r="Z64" s="211"/>
      <c r="AA64" s="211"/>
      <c r="AB64" s="211"/>
      <c r="AC64" s="211"/>
      <c r="AD64" s="211"/>
      <c r="AE64" s="211" t="s">
        <v>190</v>
      </c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spans="1:60" outlineLevel="1" x14ac:dyDescent="0.2">
      <c r="A65" s="212"/>
      <c r="B65" s="219"/>
      <c r="C65" s="265" t="s">
        <v>198</v>
      </c>
      <c r="D65" s="223"/>
      <c r="E65" s="228">
        <v>1886.5</v>
      </c>
      <c r="F65" s="232"/>
      <c r="G65" s="232"/>
      <c r="H65" s="232"/>
      <c r="I65" s="232"/>
      <c r="J65" s="232"/>
      <c r="K65" s="232"/>
      <c r="L65" s="232"/>
      <c r="M65" s="232"/>
      <c r="N65" s="221"/>
      <c r="O65" s="221"/>
      <c r="P65" s="221"/>
      <c r="Q65" s="221"/>
      <c r="R65" s="221"/>
      <c r="S65" s="221"/>
      <c r="T65" s="222"/>
      <c r="U65" s="221"/>
      <c r="V65" s="211"/>
      <c r="W65" s="211"/>
      <c r="X65" s="211"/>
      <c r="Y65" s="211"/>
      <c r="Z65" s="211"/>
      <c r="AA65" s="211"/>
      <c r="AB65" s="211"/>
      <c r="AC65" s="211"/>
      <c r="AD65" s="211"/>
      <c r="AE65" s="211" t="s">
        <v>115</v>
      </c>
      <c r="AF65" s="211">
        <v>0</v>
      </c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</row>
    <row r="66" spans="1:60" outlineLevel="1" x14ac:dyDescent="0.2">
      <c r="A66" s="212"/>
      <c r="B66" s="219"/>
      <c r="C66" s="265" t="s">
        <v>199</v>
      </c>
      <c r="D66" s="223"/>
      <c r="E66" s="228">
        <v>883.197</v>
      </c>
      <c r="F66" s="232"/>
      <c r="G66" s="232"/>
      <c r="H66" s="232"/>
      <c r="I66" s="232"/>
      <c r="J66" s="232"/>
      <c r="K66" s="232"/>
      <c r="L66" s="232"/>
      <c r="M66" s="232"/>
      <c r="N66" s="221"/>
      <c r="O66" s="221"/>
      <c r="P66" s="221"/>
      <c r="Q66" s="221"/>
      <c r="R66" s="221"/>
      <c r="S66" s="221"/>
      <c r="T66" s="222"/>
      <c r="U66" s="221"/>
      <c r="V66" s="211"/>
      <c r="W66" s="211"/>
      <c r="X66" s="211"/>
      <c r="Y66" s="211"/>
      <c r="Z66" s="211"/>
      <c r="AA66" s="211"/>
      <c r="AB66" s="211"/>
      <c r="AC66" s="211"/>
      <c r="AD66" s="211"/>
      <c r="AE66" s="211" t="s">
        <v>115</v>
      </c>
      <c r="AF66" s="211">
        <v>0</v>
      </c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spans="1:60" outlineLevel="1" x14ac:dyDescent="0.2">
      <c r="A67" s="212"/>
      <c r="B67" s="219"/>
      <c r="C67" s="265" t="s">
        <v>200</v>
      </c>
      <c r="D67" s="223"/>
      <c r="E67" s="228">
        <v>303.60000000000002</v>
      </c>
      <c r="F67" s="232"/>
      <c r="G67" s="232"/>
      <c r="H67" s="232"/>
      <c r="I67" s="232"/>
      <c r="J67" s="232"/>
      <c r="K67" s="232"/>
      <c r="L67" s="232"/>
      <c r="M67" s="232"/>
      <c r="N67" s="221"/>
      <c r="O67" s="221"/>
      <c r="P67" s="221"/>
      <c r="Q67" s="221"/>
      <c r="R67" s="221"/>
      <c r="S67" s="221"/>
      <c r="T67" s="222"/>
      <c r="U67" s="221"/>
      <c r="V67" s="211"/>
      <c r="W67" s="211"/>
      <c r="X67" s="211"/>
      <c r="Y67" s="211"/>
      <c r="Z67" s="211"/>
      <c r="AA67" s="211"/>
      <c r="AB67" s="211"/>
      <c r="AC67" s="211"/>
      <c r="AD67" s="211"/>
      <c r="AE67" s="211" t="s">
        <v>115</v>
      </c>
      <c r="AF67" s="211">
        <v>0</v>
      </c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</row>
    <row r="68" spans="1:60" x14ac:dyDescent="0.2">
      <c r="A68" s="213" t="s">
        <v>108</v>
      </c>
      <c r="B68" s="220" t="s">
        <v>61</v>
      </c>
      <c r="C68" s="267" t="s">
        <v>62</v>
      </c>
      <c r="D68" s="225"/>
      <c r="E68" s="230"/>
      <c r="F68" s="235"/>
      <c r="G68" s="235">
        <f>SUMIF(AE69:AE69,"&lt;&gt;NOR",G69:G69)</f>
        <v>0</v>
      </c>
      <c r="H68" s="235"/>
      <c r="I68" s="235">
        <f>SUM(I69:I69)</f>
        <v>0</v>
      </c>
      <c r="J68" s="235"/>
      <c r="K68" s="235">
        <f>SUM(K69:K69)</f>
        <v>0</v>
      </c>
      <c r="L68" s="235"/>
      <c r="M68" s="235">
        <f>SUM(M69:M69)</f>
        <v>0</v>
      </c>
      <c r="N68" s="225"/>
      <c r="O68" s="225">
        <f>SUM(O69:O69)</f>
        <v>2.02006</v>
      </c>
      <c r="P68" s="225"/>
      <c r="Q68" s="225">
        <f>SUM(Q69:Q69)</f>
        <v>0</v>
      </c>
      <c r="R68" s="225"/>
      <c r="S68" s="225"/>
      <c r="T68" s="226"/>
      <c r="U68" s="225">
        <f>SUM(U69:U69)</f>
        <v>2.94</v>
      </c>
      <c r="AE68" t="s">
        <v>109</v>
      </c>
    </row>
    <row r="69" spans="1:60" outlineLevel="1" x14ac:dyDescent="0.2">
      <c r="A69" s="212">
        <v>27</v>
      </c>
      <c r="B69" s="219" t="s">
        <v>201</v>
      </c>
      <c r="C69" s="264" t="s">
        <v>202</v>
      </c>
      <c r="D69" s="221" t="s">
        <v>112</v>
      </c>
      <c r="E69" s="227">
        <v>0.8</v>
      </c>
      <c r="F69" s="231">
        <f>H69+J69</f>
        <v>0</v>
      </c>
      <c r="G69" s="232">
        <f>ROUND(E69*F69,2)</f>
        <v>0</v>
      </c>
      <c r="H69" s="232"/>
      <c r="I69" s="232">
        <f>ROUND(E69*H69,2)</f>
        <v>0</v>
      </c>
      <c r="J69" s="232"/>
      <c r="K69" s="232">
        <f>ROUND(E69*J69,2)</f>
        <v>0</v>
      </c>
      <c r="L69" s="232">
        <v>21</v>
      </c>
      <c r="M69" s="232">
        <f>G69*(1+L69/100)</f>
        <v>0</v>
      </c>
      <c r="N69" s="221">
        <v>2.52508</v>
      </c>
      <c r="O69" s="221">
        <f>ROUND(E69*N69,5)</f>
        <v>2.02006</v>
      </c>
      <c r="P69" s="221">
        <v>0</v>
      </c>
      <c r="Q69" s="221">
        <f>ROUND(E69*P69,5)</f>
        <v>0</v>
      </c>
      <c r="R69" s="221"/>
      <c r="S69" s="221"/>
      <c r="T69" s="222">
        <v>3.6749999999999998</v>
      </c>
      <c r="U69" s="221">
        <f>ROUND(E69*T69,2)</f>
        <v>2.94</v>
      </c>
      <c r="V69" s="211"/>
      <c r="W69" s="211"/>
      <c r="X69" s="211"/>
      <c r="Y69" s="211"/>
      <c r="Z69" s="211"/>
      <c r="AA69" s="211"/>
      <c r="AB69" s="211"/>
      <c r="AC69" s="211"/>
      <c r="AD69" s="211"/>
      <c r="AE69" s="211" t="s">
        <v>113</v>
      </c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</row>
    <row r="70" spans="1:60" x14ac:dyDescent="0.2">
      <c r="A70" s="213" t="s">
        <v>108</v>
      </c>
      <c r="B70" s="220" t="s">
        <v>63</v>
      </c>
      <c r="C70" s="267" t="s">
        <v>64</v>
      </c>
      <c r="D70" s="225"/>
      <c r="E70" s="230"/>
      <c r="F70" s="235"/>
      <c r="G70" s="235">
        <f>SUMIF(AE71:AE78,"&lt;&gt;NOR",G71:G78)</f>
        <v>0</v>
      </c>
      <c r="H70" s="235"/>
      <c r="I70" s="235">
        <f>SUM(I71:I78)</f>
        <v>0</v>
      </c>
      <c r="J70" s="235"/>
      <c r="K70" s="235">
        <f>SUM(K71:K78)</f>
        <v>0</v>
      </c>
      <c r="L70" s="235"/>
      <c r="M70" s="235">
        <f>SUM(M71:M78)</f>
        <v>0</v>
      </c>
      <c r="N70" s="225"/>
      <c r="O70" s="225">
        <f>SUM(O71:O78)</f>
        <v>1469.56656</v>
      </c>
      <c r="P70" s="225"/>
      <c r="Q70" s="225">
        <f>SUM(Q71:Q78)</f>
        <v>0</v>
      </c>
      <c r="R70" s="225"/>
      <c r="S70" s="225"/>
      <c r="T70" s="226"/>
      <c r="U70" s="225">
        <f>SUM(U71:U78)</f>
        <v>22.48</v>
      </c>
      <c r="AE70" t="s">
        <v>109</v>
      </c>
    </row>
    <row r="71" spans="1:60" ht="22.5" outlineLevel="1" x14ac:dyDescent="0.2">
      <c r="A71" s="212">
        <v>28</v>
      </c>
      <c r="B71" s="219" t="s">
        <v>203</v>
      </c>
      <c r="C71" s="264" t="s">
        <v>204</v>
      </c>
      <c r="D71" s="221" t="s">
        <v>140</v>
      </c>
      <c r="E71" s="227">
        <v>4.76</v>
      </c>
      <c r="F71" s="231">
        <f>H71+J71</f>
        <v>0</v>
      </c>
      <c r="G71" s="232">
        <f>ROUND(E71*F71,2)</f>
        <v>0</v>
      </c>
      <c r="H71" s="232"/>
      <c r="I71" s="232">
        <f>ROUND(E71*H71,2)</f>
        <v>0</v>
      </c>
      <c r="J71" s="232"/>
      <c r="K71" s="232">
        <f>ROUND(E71*J71,2)</f>
        <v>0</v>
      </c>
      <c r="L71" s="232">
        <v>21</v>
      </c>
      <c r="M71" s="232">
        <f>G71*(1+L71/100)</f>
        <v>0</v>
      </c>
      <c r="N71" s="221">
        <v>0.66954999999999998</v>
      </c>
      <c r="O71" s="221">
        <f>ROUND(E71*N71,5)</f>
        <v>3.1870599999999998</v>
      </c>
      <c r="P71" s="221">
        <v>0</v>
      </c>
      <c r="Q71" s="221">
        <f>ROUND(E71*P71,5)</f>
        <v>0</v>
      </c>
      <c r="R71" s="221"/>
      <c r="S71" s="221"/>
      <c r="T71" s="222">
        <v>1.18485</v>
      </c>
      <c r="U71" s="221">
        <f>ROUND(E71*T71,2)</f>
        <v>5.64</v>
      </c>
      <c r="V71" s="211"/>
      <c r="W71" s="211"/>
      <c r="X71" s="211"/>
      <c r="Y71" s="211"/>
      <c r="Z71" s="211"/>
      <c r="AA71" s="211"/>
      <c r="AB71" s="211"/>
      <c r="AC71" s="211"/>
      <c r="AD71" s="211"/>
      <c r="AE71" s="211" t="s">
        <v>113</v>
      </c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spans="1:60" outlineLevel="1" x14ac:dyDescent="0.2">
      <c r="A72" s="212"/>
      <c r="B72" s="219"/>
      <c r="C72" s="266" t="s">
        <v>205</v>
      </c>
      <c r="D72" s="224"/>
      <c r="E72" s="229"/>
      <c r="F72" s="233"/>
      <c r="G72" s="234"/>
      <c r="H72" s="232"/>
      <c r="I72" s="232"/>
      <c r="J72" s="232"/>
      <c r="K72" s="232"/>
      <c r="L72" s="232"/>
      <c r="M72" s="232"/>
      <c r="N72" s="221"/>
      <c r="O72" s="221"/>
      <c r="P72" s="221"/>
      <c r="Q72" s="221"/>
      <c r="R72" s="221"/>
      <c r="S72" s="221"/>
      <c r="T72" s="222"/>
      <c r="U72" s="221"/>
      <c r="V72" s="211"/>
      <c r="W72" s="211"/>
      <c r="X72" s="211"/>
      <c r="Y72" s="211"/>
      <c r="Z72" s="211"/>
      <c r="AA72" s="211"/>
      <c r="AB72" s="211"/>
      <c r="AC72" s="211"/>
      <c r="AD72" s="211"/>
      <c r="AE72" s="211" t="s">
        <v>128</v>
      </c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4" t="str">
        <f>C72</f>
        <v>včetně montáže</v>
      </c>
      <c r="BB72" s="211"/>
      <c r="BC72" s="211"/>
      <c r="BD72" s="211"/>
      <c r="BE72" s="211"/>
      <c r="BF72" s="211"/>
      <c r="BG72" s="211"/>
      <c r="BH72" s="211"/>
    </row>
    <row r="73" spans="1:60" outlineLevel="1" x14ac:dyDescent="0.2">
      <c r="A73" s="212"/>
      <c r="B73" s="219"/>
      <c r="C73" s="266" t="s">
        <v>206</v>
      </c>
      <c r="D73" s="224"/>
      <c r="E73" s="229"/>
      <c r="F73" s="233"/>
      <c r="G73" s="234"/>
      <c r="H73" s="232"/>
      <c r="I73" s="232"/>
      <c r="J73" s="232"/>
      <c r="K73" s="232"/>
      <c r="L73" s="232"/>
      <c r="M73" s="232"/>
      <c r="N73" s="221"/>
      <c r="O73" s="221"/>
      <c r="P73" s="221"/>
      <c r="Q73" s="221"/>
      <c r="R73" s="221"/>
      <c r="S73" s="221"/>
      <c r="T73" s="222"/>
      <c r="U73" s="221"/>
      <c r="V73" s="211"/>
      <c r="W73" s="211"/>
      <c r="X73" s="211"/>
      <c r="Y73" s="211"/>
      <c r="Z73" s="211"/>
      <c r="AA73" s="211"/>
      <c r="AB73" s="211"/>
      <c r="AC73" s="211"/>
      <c r="AD73" s="211"/>
      <c r="AE73" s="211" t="s">
        <v>128</v>
      </c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4" t="str">
        <f>C73</f>
        <v>včetně kladecí vrstvy o tl. 40 mm, frakce 4-8</v>
      </c>
      <c r="BB73" s="211"/>
      <c r="BC73" s="211"/>
      <c r="BD73" s="211"/>
      <c r="BE73" s="211"/>
      <c r="BF73" s="211"/>
      <c r="BG73" s="211"/>
      <c r="BH73" s="211"/>
    </row>
    <row r="74" spans="1:60" outlineLevel="1" x14ac:dyDescent="0.2">
      <c r="A74" s="212"/>
      <c r="B74" s="219"/>
      <c r="C74" s="266" t="s">
        <v>207</v>
      </c>
      <c r="D74" s="224"/>
      <c r="E74" s="229"/>
      <c r="F74" s="233"/>
      <c r="G74" s="234"/>
      <c r="H74" s="232"/>
      <c r="I74" s="232"/>
      <c r="J74" s="232"/>
      <c r="K74" s="232"/>
      <c r="L74" s="232"/>
      <c r="M74" s="232"/>
      <c r="N74" s="221"/>
      <c r="O74" s="221"/>
      <c r="P74" s="221"/>
      <c r="Q74" s="221"/>
      <c r="R74" s="221"/>
      <c r="S74" s="221"/>
      <c r="T74" s="222"/>
      <c r="U74" s="221"/>
      <c r="V74" s="211"/>
      <c r="W74" s="211"/>
      <c r="X74" s="211"/>
      <c r="Y74" s="211"/>
      <c r="Z74" s="211"/>
      <c r="AA74" s="211"/>
      <c r="AB74" s="211"/>
      <c r="AC74" s="211"/>
      <c r="AD74" s="211"/>
      <c r="AE74" s="211" t="s">
        <v>128</v>
      </c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4" t="str">
        <f>C74</f>
        <v>včetně podkladní vrstvy o tl. 150 mm, frakce 8-16</v>
      </c>
      <c r="BB74" s="211"/>
      <c r="BC74" s="211"/>
      <c r="BD74" s="211"/>
      <c r="BE74" s="211"/>
      <c r="BF74" s="211"/>
      <c r="BG74" s="211"/>
      <c r="BH74" s="211"/>
    </row>
    <row r="75" spans="1:60" ht="22.5" outlineLevel="1" x14ac:dyDescent="0.2">
      <c r="A75" s="212">
        <v>29</v>
      </c>
      <c r="B75" s="219" t="s">
        <v>208</v>
      </c>
      <c r="C75" s="264" t="s">
        <v>209</v>
      </c>
      <c r="D75" s="221" t="s">
        <v>112</v>
      </c>
      <c r="E75" s="227">
        <v>686</v>
      </c>
      <c r="F75" s="231">
        <f>H75+J75</f>
        <v>0</v>
      </c>
      <c r="G75" s="232">
        <f>ROUND(E75*F75,2)</f>
        <v>0</v>
      </c>
      <c r="H75" s="232"/>
      <c r="I75" s="232">
        <f>ROUND(E75*H75,2)</f>
        <v>0</v>
      </c>
      <c r="J75" s="232"/>
      <c r="K75" s="232">
        <f>ROUND(E75*J75,2)</f>
        <v>0</v>
      </c>
      <c r="L75" s="232">
        <v>21</v>
      </c>
      <c r="M75" s="232">
        <f>G75*(1+L75/100)</f>
        <v>0</v>
      </c>
      <c r="N75" s="221">
        <v>1.9950000000000001</v>
      </c>
      <c r="O75" s="221">
        <f>ROUND(E75*N75,5)</f>
        <v>1368.57</v>
      </c>
      <c r="P75" s="221">
        <v>0</v>
      </c>
      <c r="Q75" s="221">
        <f>ROUND(E75*P75,5)</f>
        <v>0</v>
      </c>
      <c r="R75" s="221"/>
      <c r="S75" s="221"/>
      <c r="T75" s="222">
        <v>0</v>
      </c>
      <c r="U75" s="221">
        <f>ROUND(E75*T75,2)</f>
        <v>0</v>
      </c>
      <c r="V75" s="211"/>
      <c r="W75" s="211"/>
      <c r="X75" s="211"/>
      <c r="Y75" s="211"/>
      <c r="Z75" s="211"/>
      <c r="AA75" s="211"/>
      <c r="AB75" s="211"/>
      <c r="AC75" s="211"/>
      <c r="AD75" s="211"/>
      <c r="AE75" s="211" t="s">
        <v>113</v>
      </c>
      <c r="AF75" s="211"/>
      <c r="AG75" s="211"/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spans="1:60" outlineLevel="1" x14ac:dyDescent="0.2">
      <c r="A76" s="212"/>
      <c r="B76" s="219"/>
      <c r="C76" s="265" t="s">
        <v>210</v>
      </c>
      <c r="D76" s="223"/>
      <c r="E76" s="228">
        <v>686</v>
      </c>
      <c r="F76" s="232"/>
      <c r="G76" s="232"/>
      <c r="H76" s="232"/>
      <c r="I76" s="232"/>
      <c r="J76" s="232"/>
      <c r="K76" s="232"/>
      <c r="L76" s="232"/>
      <c r="M76" s="232"/>
      <c r="N76" s="221"/>
      <c r="O76" s="221"/>
      <c r="P76" s="221"/>
      <c r="Q76" s="221"/>
      <c r="R76" s="221"/>
      <c r="S76" s="221"/>
      <c r="T76" s="222"/>
      <c r="U76" s="221"/>
      <c r="V76" s="211"/>
      <c r="W76" s="211"/>
      <c r="X76" s="211"/>
      <c r="Y76" s="211"/>
      <c r="Z76" s="211"/>
      <c r="AA76" s="211"/>
      <c r="AB76" s="211"/>
      <c r="AC76" s="211"/>
      <c r="AD76" s="211"/>
      <c r="AE76" s="211" t="s">
        <v>115</v>
      </c>
      <c r="AF76" s="211">
        <v>0</v>
      </c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spans="1:60" outlineLevel="1" x14ac:dyDescent="0.2">
      <c r="A77" s="212">
        <v>30</v>
      </c>
      <c r="B77" s="219" t="s">
        <v>211</v>
      </c>
      <c r="C77" s="264" t="s">
        <v>212</v>
      </c>
      <c r="D77" s="221" t="s">
        <v>140</v>
      </c>
      <c r="E77" s="227">
        <v>185</v>
      </c>
      <c r="F77" s="231">
        <f>H77+J77</f>
        <v>0</v>
      </c>
      <c r="G77" s="232">
        <f>ROUND(E77*F77,2)</f>
        <v>0</v>
      </c>
      <c r="H77" s="232"/>
      <c r="I77" s="232">
        <f>ROUND(E77*H77,2)</f>
        <v>0</v>
      </c>
      <c r="J77" s="232"/>
      <c r="K77" s="232">
        <f>ROUND(E77*J77,2)</f>
        <v>0</v>
      </c>
      <c r="L77" s="232">
        <v>21</v>
      </c>
      <c r="M77" s="232">
        <f>G77*(1+L77/100)</f>
        <v>0</v>
      </c>
      <c r="N77" s="221">
        <v>0.12970000000000001</v>
      </c>
      <c r="O77" s="221">
        <f>ROUND(E77*N77,5)</f>
        <v>23.994499999999999</v>
      </c>
      <c r="P77" s="221">
        <v>0</v>
      </c>
      <c r="Q77" s="221">
        <f>ROUND(E77*P77,5)</f>
        <v>0</v>
      </c>
      <c r="R77" s="221"/>
      <c r="S77" s="221"/>
      <c r="T77" s="222">
        <v>7.1999999999999995E-2</v>
      </c>
      <c r="U77" s="221">
        <f>ROUND(E77*T77,2)</f>
        <v>13.32</v>
      </c>
      <c r="V77" s="211"/>
      <c r="W77" s="211"/>
      <c r="X77" s="211"/>
      <c r="Y77" s="211"/>
      <c r="Z77" s="211"/>
      <c r="AA77" s="211"/>
      <c r="AB77" s="211"/>
      <c r="AC77" s="211"/>
      <c r="AD77" s="211"/>
      <c r="AE77" s="211" t="s">
        <v>113</v>
      </c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spans="1:60" outlineLevel="1" x14ac:dyDescent="0.2">
      <c r="A78" s="212">
        <v>31</v>
      </c>
      <c r="B78" s="219" t="s">
        <v>213</v>
      </c>
      <c r="C78" s="264" t="s">
        <v>214</v>
      </c>
      <c r="D78" s="221" t="s">
        <v>140</v>
      </c>
      <c r="E78" s="227">
        <v>185</v>
      </c>
      <c r="F78" s="231">
        <f>H78+J78</f>
        <v>0</v>
      </c>
      <c r="G78" s="232">
        <f>ROUND(E78*F78,2)</f>
        <v>0</v>
      </c>
      <c r="H78" s="232"/>
      <c r="I78" s="232">
        <f>ROUND(E78*H78,2)</f>
        <v>0</v>
      </c>
      <c r="J78" s="232"/>
      <c r="K78" s="232">
        <f>ROUND(E78*J78,2)</f>
        <v>0</v>
      </c>
      <c r="L78" s="232">
        <v>21</v>
      </c>
      <c r="M78" s="232">
        <f>G78*(1+L78/100)</f>
        <v>0</v>
      </c>
      <c r="N78" s="221">
        <v>0.39900000000000002</v>
      </c>
      <c r="O78" s="221">
        <f>ROUND(E78*N78,5)</f>
        <v>73.814999999999998</v>
      </c>
      <c r="P78" s="221">
        <v>0</v>
      </c>
      <c r="Q78" s="221">
        <f>ROUND(E78*P78,5)</f>
        <v>0</v>
      </c>
      <c r="R78" s="221"/>
      <c r="S78" s="221"/>
      <c r="T78" s="222">
        <v>1.9E-2</v>
      </c>
      <c r="U78" s="221">
        <f>ROUND(E78*T78,2)</f>
        <v>3.52</v>
      </c>
      <c r="V78" s="211"/>
      <c r="W78" s="211"/>
      <c r="X78" s="211"/>
      <c r="Y78" s="211"/>
      <c r="Z78" s="211"/>
      <c r="AA78" s="211"/>
      <c r="AB78" s="211"/>
      <c r="AC78" s="211"/>
      <c r="AD78" s="211"/>
      <c r="AE78" s="211" t="s">
        <v>113</v>
      </c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spans="1:60" x14ac:dyDescent="0.2">
      <c r="A79" s="213" t="s">
        <v>108</v>
      </c>
      <c r="B79" s="220" t="s">
        <v>65</v>
      </c>
      <c r="C79" s="267" t="s">
        <v>66</v>
      </c>
      <c r="D79" s="225"/>
      <c r="E79" s="230"/>
      <c r="F79" s="235"/>
      <c r="G79" s="235">
        <f>SUMIF(AE80:AE81,"&lt;&gt;NOR",G80:G81)</f>
        <v>0</v>
      </c>
      <c r="H79" s="235"/>
      <c r="I79" s="235">
        <f>SUM(I80:I81)</f>
        <v>0</v>
      </c>
      <c r="J79" s="235"/>
      <c r="K79" s="235">
        <f>SUM(K80:K81)</f>
        <v>0</v>
      </c>
      <c r="L79" s="235"/>
      <c r="M79" s="235">
        <f>SUM(M80:M81)</f>
        <v>0</v>
      </c>
      <c r="N79" s="225"/>
      <c r="O79" s="225">
        <f>SUM(O80:O81)</f>
        <v>10.223590000000002</v>
      </c>
      <c r="P79" s="225"/>
      <c r="Q79" s="225">
        <f>SUM(Q80:Q81)</f>
        <v>0</v>
      </c>
      <c r="R79" s="225"/>
      <c r="S79" s="225"/>
      <c r="T79" s="226"/>
      <c r="U79" s="225">
        <f>SUM(U80:U81)</f>
        <v>40.11</v>
      </c>
      <c r="AE79" t="s">
        <v>109</v>
      </c>
    </row>
    <row r="80" spans="1:60" ht="22.5" outlineLevel="1" x14ac:dyDescent="0.2">
      <c r="A80" s="212">
        <v>32</v>
      </c>
      <c r="B80" s="219" t="s">
        <v>215</v>
      </c>
      <c r="C80" s="264" t="s">
        <v>216</v>
      </c>
      <c r="D80" s="221" t="s">
        <v>159</v>
      </c>
      <c r="E80" s="227">
        <v>1</v>
      </c>
      <c r="F80" s="231">
        <f>H80+J80</f>
        <v>0</v>
      </c>
      <c r="G80" s="232">
        <f>ROUND(E80*F80,2)</f>
        <v>0</v>
      </c>
      <c r="H80" s="232"/>
      <c r="I80" s="232">
        <f>ROUND(E80*H80,2)</f>
        <v>0</v>
      </c>
      <c r="J80" s="232"/>
      <c r="K80" s="232">
        <f>ROUND(E80*J80,2)</f>
        <v>0</v>
      </c>
      <c r="L80" s="232">
        <v>21</v>
      </c>
      <c r="M80" s="232">
        <f>G80*(1+L80/100)</f>
        <v>0</v>
      </c>
      <c r="N80" s="221">
        <v>4.3240000000000001E-2</v>
      </c>
      <c r="O80" s="221">
        <f>ROUND(E80*N80,5)</f>
        <v>4.3240000000000001E-2</v>
      </c>
      <c r="P80" s="221">
        <v>0</v>
      </c>
      <c r="Q80" s="221">
        <f>ROUND(E80*P80,5)</f>
        <v>0</v>
      </c>
      <c r="R80" s="221"/>
      <c r="S80" s="221"/>
      <c r="T80" s="222">
        <v>1.98916</v>
      </c>
      <c r="U80" s="221">
        <f>ROUND(E80*T80,2)</f>
        <v>1.99</v>
      </c>
      <c r="V80" s="211"/>
      <c r="W80" s="211"/>
      <c r="X80" s="211"/>
      <c r="Y80" s="211"/>
      <c r="Z80" s="211"/>
      <c r="AA80" s="211"/>
      <c r="AB80" s="211"/>
      <c r="AC80" s="211"/>
      <c r="AD80" s="211"/>
      <c r="AE80" s="211" t="s">
        <v>153</v>
      </c>
      <c r="AF80" s="211"/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spans="1:60" ht="22.5" outlineLevel="1" x14ac:dyDescent="0.2">
      <c r="A81" s="212">
        <v>33</v>
      </c>
      <c r="B81" s="219" t="s">
        <v>217</v>
      </c>
      <c r="C81" s="264" t="s">
        <v>218</v>
      </c>
      <c r="D81" s="221" t="s">
        <v>152</v>
      </c>
      <c r="E81" s="227">
        <v>11.2</v>
      </c>
      <c r="F81" s="231">
        <f>H81+J81</f>
        <v>0</v>
      </c>
      <c r="G81" s="232">
        <f>ROUND(E81*F81,2)</f>
        <v>0</v>
      </c>
      <c r="H81" s="232"/>
      <c r="I81" s="232">
        <f>ROUND(E81*H81,2)</f>
        <v>0</v>
      </c>
      <c r="J81" s="232"/>
      <c r="K81" s="232">
        <f>ROUND(E81*J81,2)</f>
        <v>0</v>
      </c>
      <c r="L81" s="232">
        <v>21</v>
      </c>
      <c r="M81" s="232">
        <f>G81*(1+L81/100)</f>
        <v>0</v>
      </c>
      <c r="N81" s="221">
        <v>0.90895999999999999</v>
      </c>
      <c r="O81" s="221">
        <f>ROUND(E81*N81,5)</f>
        <v>10.180350000000001</v>
      </c>
      <c r="P81" s="221">
        <v>0</v>
      </c>
      <c r="Q81" s="221">
        <f>ROUND(E81*P81,5)</f>
        <v>0</v>
      </c>
      <c r="R81" s="221"/>
      <c r="S81" s="221"/>
      <c r="T81" s="222">
        <v>3.4034499999999999</v>
      </c>
      <c r="U81" s="221">
        <f>ROUND(E81*T81,2)</f>
        <v>38.119999999999997</v>
      </c>
      <c r="V81" s="211"/>
      <c r="W81" s="211"/>
      <c r="X81" s="211"/>
      <c r="Y81" s="211"/>
      <c r="Z81" s="211"/>
      <c r="AA81" s="211"/>
      <c r="AB81" s="211"/>
      <c r="AC81" s="211"/>
      <c r="AD81" s="211"/>
      <c r="AE81" s="211" t="s">
        <v>153</v>
      </c>
      <c r="AF81" s="211"/>
      <c r="AG81" s="211"/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spans="1:60" x14ac:dyDescent="0.2">
      <c r="A82" s="213" t="s">
        <v>108</v>
      </c>
      <c r="B82" s="220" t="s">
        <v>67</v>
      </c>
      <c r="C82" s="267" t="s">
        <v>68</v>
      </c>
      <c r="D82" s="225"/>
      <c r="E82" s="230"/>
      <c r="F82" s="235"/>
      <c r="G82" s="235">
        <f>SUMIF(AE83:AE84,"&lt;&gt;NOR",G83:G84)</f>
        <v>0</v>
      </c>
      <c r="H82" s="235"/>
      <c r="I82" s="235">
        <f>SUM(I83:I84)</f>
        <v>0</v>
      </c>
      <c r="J82" s="235"/>
      <c r="K82" s="235">
        <f>SUM(K83:K84)</f>
        <v>0</v>
      </c>
      <c r="L82" s="235"/>
      <c r="M82" s="235">
        <f>SUM(M83:M84)</f>
        <v>0</v>
      </c>
      <c r="N82" s="225"/>
      <c r="O82" s="225">
        <f>SUM(O83:O84)</f>
        <v>35.879330000000003</v>
      </c>
      <c r="P82" s="225"/>
      <c r="Q82" s="225">
        <f>SUM(Q83:Q84)</f>
        <v>0</v>
      </c>
      <c r="R82" s="225"/>
      <c r="S82" s="225"/>
      <c r="T82" s="226"/>
      <c r="U82" s="225">
        <f>SUM(U83:U84)</f>
        <v>49.65</v>
      </c>
      <c r="AE82" t="s">
        <v>109</v>
      </c>
    </row>
    <row r="83" spans="1:60" ht="33.75" outlineLevel="1" x14ac:dyDescent="0.2">
      <c r="A83" s="212">
        <v>34</v>
      </c>
      <c r="B83" s="219" t="s">
        <v>219</v>
      </c>
      <c r="C83" s="264" t="s">
        <v>220</v>
      </c>
      <c r="D83" s="221" t="s">
        <v>152</v>
      </c>
      <c r="E83" s="227">
        <v>147.30000000000001</v>
      </c>
      <c r="F83" s="231">
        <f>H83+J83</f>
        <v>0</v>
      </c>
      <c r="G83" s="232">
        <f>ROUND(E83*F83,2)</f>
        <v>0</v>
      </c>
      <c r="H83" s="232"/>
      <c r="I83" s="232">
        <f>ROUND(E83*H83,2)</f>
        <v>0</v>
      </c>
      <c r="J83" s="232"/>
      <c r="K83" s="232">
        <f>ROUND(E83*J83,2)</f>
        <v>0</v>
      </c>
      <c r="L83" s="232">
        <v>21</v>
      </c>
      <c r="M83" s="232">
        <f>G83*(1+L83/100)</f>
        <v>0</v>
      </c>
      <c r="N83" s="221">
        <v>0.24357999999999999</v>
      </c>
      <c r="O83" s="221">
        <f>ROUND(E83*N83,5)</f>
        <v>35.879330000000003</v>
      </c>
      <c r="P83" s="221">
        <v>0</v>
      </c>
      <c r="Q83" s="221">
        <f>ROUND(E83*P83,5)</f>
        <v>0</v>
      </c>
      <c r="R83" s="221"/>
      <c r="S83" s="221"/>
      <c r="T83" s="222">
        <v>0.33704000000000001</v>
      </c>
      <c r="U83" s="221">
        <f>ROUND(E83*T83,2)</f>
        <v>49.65</v>
      </c>
      <c r="V83" s="211"/>
      <c r="W83" s="211"/>
      <c r="X83" s="211"/>
      <c r="Y83" s="211"/>
      <c r="Z83" s="211"/>
      <c r="AA83" s="211"/>
      <c r="AB83" s="211"/>
      <c r="AC83" s="211"/>
      <c r="AD83" s="211"/>
      <c r="AE83" s="211" t="s">
        <v>113</v>
      </c>
      <c r="AF83" s="211"/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</row>
    <row r="84" spans="1:60" outlineLevel="1" x14ac:dyDescent="0.2">
      <c r="A84" s="212"/>
      <c r="B84" s="219"/>
      <c r="C84" s="265" t="s">
        <v>221</v>
      </c>
      <c r="D84" s="223"/>
      <c r="E84" s="228">
        <v>147.30000000000001</v>
      </c>
      <c r="F84" s="232"/>
      <c r="G84" s="232"/>
      <c r="H84" s="232"/>
      <c r="I84" s="232"/>
      <c r="J84" s="232"/>
      <c r="K84" s="232"/>
      <c r="L84" s="232"/>
      <c r="M84" s="232"/>
      <c r="N84" s="221"/>
      <c r="O84" s="221"/>
      <c r="P84" s="221"/>
      <c r="Q84" s="221"/>
      <c r="R84" s="221"/>
      <c r="S84" s="221"/>
      <c r="T84" s="222"/>
      <c r="U84" s="221"/>
      <c r="V84" s="211"/>
      <c r="W84" s="211"/>
      <c r="X84" s="211"/>
      <c r="Y84" s="211"/>
      <c r="Z84" s="211"/>
      <c r="AA84" s="211"/>
      <c r="AB84" s="211"/>
      <c r="AC84" s="211"/>
      <c r="AD84" s="211"/>
      <c r="AE84" s="211" t="s">
        <v>115</v>
      </c>
      <c r="AF84" s="211">
        <v>0</v>
      </c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spans="1:60" x14ac:dyDescent="0.2">
      <c r="A85" s="213" t="s">
        <v>108</v>
      </c>
      <c r="B85" s="220" t="s">
        <v>69</v>
      </c>
      <c r="C85" s="267" t="s">
        <v>70</v>
      </c>
      <c r="D85" s="225"/>
      <c r="E85" s="230"/>
      <c r="F85" s="235"/>
      <c r="G85" s="235">
        <f>SUMIF(AE86:AE86,"&lt;&gt;NOR",G86:G86)</f>
        <v>0</v>
      </c>
      <c r="H85" s="235"/>
      <c r="I85" s="235">
        <f>SUM(I86:I86)</f>
        <v>0</v>
      </c>
      <c r="J85" s="235"/>
      <c r="K85" s="235">
        <f>SUM(K86:K86)</f>
        <v>0</v>
      </c>
      <c r="L85" s="235"/>
      <c r="M85" s="235">
        <f>SUM(M86:M86)</f>
        <v>0</v>
      </c>
      <c r="N85" s="225"/>
      <c r="O85" s="225">
        <f>SUM(O86:O86)</f>
        <v>0</v>
      </c>
      <c r="P85" s="225"/>
      <c r="Q85" s="225">
        <f>SUM(Q86:Q86)</f>
        <v>0</v>
      </c>
      <c r="R85" s="225"/>
      <c r="S85" s="225"/>
      <c r="T85" s="226"/>
      <c r="U85" s="225">
        <f>SUM(U86:U86)</f>
        <v>172.8</v>
      </c>
      <c r="AE85" t="s">
        <v>109</v>
      </c>
    </row>
    <row r="86" spans="1:60" outlineLevel="1" x14ac:dyDescent="0.2">
      <c r="A86" s="212">
        <v>35</v>
      </c>
      <c r="B86" s="219" t="s">
        <v>222</v>
      </c>
      <c r="C86" s="264" t="s">
        <v>223</v>
      </c>
      <c r="D86" s="221" t="s">
        <v>185</v>
      </c>
      <c r="E86" s="227">
        <v>1727.9523300000001</v>
      </c>
      <c r="F86" s="231">
        <f>H86+J86</f>
        <v>0</v>
      </c>
      <c r="G86" s="232">
        <f>ROUND(E86*F86,2)</f>
        <v>0</v>
      </c>
      <c r="H86" s="232"/>
      <c r="I86" s="232">
        <f>ROUND(E86*H86,2)</f>
        <v>0</v>
      </c>
      <c r="J86" s="232"/>
      <c r="K86" s="232">
        <f>ROUND(E86*J86,2)</f>
        <v>0</v>
      </c>
      <c r="L86" s="232">
        <v>21</v>
      </c>
      <c r="M86" s="232">
        <f>G86*(1+L86/100)</f>
        <v>0</v>
      </c>
      <c r="N86" s="221">
        <v>0</v>
      </c>
      <c r="O86" s="221">
        <f>ROUND(E86*N86,5)</f>
        <v>0</v>
      </c>
      <c r="P86" s="221">
        <v>0</v>
      </c>
      <c r="Q86" s="221">
        <f>ROUND(E86*P86,5)</f>
        <v>0</v>
      </c>
      <c r="R86" s="221"/>
      <c r="S86" s="221"/>
      <c r="T86" s="222">
        <v>0.1</v>
      </c>
      <c r="U86" s="221">
        <f>ROUND(E86*T86,2)</f>
        <v>172.8</v>
      </c>
      <c r="V86" s="211"/>
      <c r="W86" s="211"/>
      <c r="X86" s="211"/>
      <c r="Y86" s="211"/>
      <c r="Z86" s="211"/>
      <c r="AA86" s="211"/>
      <c r="AB86" s="211"/>
      <c r="AC86" s="211"/>
      <c r="AD86" s="211"/>
      <c r="AE86" s="211" t="s">
        <v>224</v>
      </c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spans="1:60" x14ac:dyDescent="0.2">
      <c r="A87" s="213" t="s">
        <v>108</v>
      </c>
      <c r="B87" s="220" t="s">
        <v>71</v>
      </c>
      <c r="C87" s="267" t="s">
        <v>72</v>
      </c>
      <c r="D87" s="225"/>
      <c r="E87" s="230"/>
      <c r="F87" s="235"/>
      <c r="G87" s="235">
        <f>SUMIF(AE88:AE92,"&lt;&gt;NOR",G88:G92)</f>
        <v>0</v>
      </c>
      <c r="H87" s="235"/>
      <c r="I87" s="235">
        <f>SUM(I88:I92)</f>
        <v>0</v>
      </c>
      <c r="J87" s="235"/>
      <c r="K87" s="235">
        <f>SUM(K88:K92)</f>
        <v>0</v>
      </c>
      <c r="L87" s="235"/>
      <c r="M87" s="235">
        <f>SUM(M88:M92)</f>
        <v>0</v>
      </c>
      <c r="N87" s="225"/>
      <c r="O87" s="225">
        <f>SUM(O88:O92)</f>
        <v>0</v>
      </c>
      <c r="P87" s="225"/>
      <c r="Q87" s="225">
        <f>SUM(Q88:Q92)</f>
        <v>0</v>
      </c>
      <c r="R87" s="225"/>
      <c r="S87" s="225"/>
      <c r="T87" s="226"/>
      <c r="U87" s="225">
        <f>SUM(U88:U92)</f>
        <v>0</v>
      </c>
      <c r="AE87" t="s">
        <v>109</v>
      </c>
    </row>
    <row r="88" spans="1:60" ht="22.5" outlineLevel="1" x14ac:dyDescent="0.2">
      <c r="A88" s="212">
        <v>36</v>
      </c>
      <c r="B88" s="219" t="s">
        <v>225</v>
      </c>
      <c r="C88" s="264" t="s">
        <v>226</v>
      </c>
      <c r="D88" s="221" t="s">
        <v>159</v>
      </c>
      <c r="E88" s="227">
        <v>21</v>
      </c>
      <c r="F88" s="231">
        <f>H88+J88</f>
        <v>0</v>
      </c>
      <c r="G88" s="232">
        <f>ROUND(E88*F88,2)</f>
        <v>0</v>
      </c>
      <c r="H88" s="232"/>
      <c r="I88" s="232">
        <f>ROUND(E88*H88,2)</f>
        <v>0</v>
      </c>
      <c r="J88" s="232"/>
      <c r="K88" s="232">
        <f>ROUND(E88*J88,2)</f>
        <v>0</v>
      </c>
      <c r="L88" s="232">
        <v>21</v>
      </c>
      <c r="M88" s="232">
        <f>G88*(1+L88/100)</f>
        <v>0</v>
      </c>
      <c r="N88" s="221">
        <v>0</v>
      </c>
      <c r="O88" s="221">
        <f>ROUND(E88*N88,5)</f>
        <v>0</v>
      </c>
      <c r="P88" s="221">
        <v>0</v>
      </c>
      <c r="Q88" s="221">
        <f>ROUND(E88*P88,5)</f>
        <v>0</v>
      </c>
      <c r="R88" s="221"/>
      <c r="S88" s="221"/>
      <c r="T88" s="222">
        <v>0</v>
      </c>
      <c r="U88" s="221">
        <f>ROUND(E88*T88,2)</f>
        <v>0</v>
      </c>
      <c r="V88" s="211"/>
      <c r="W88" s="211"/>
      <c r="X88" s="211"/>
      <c r="Y88" s="211"/>
      <c r="Z88" s="211"/>
      <c r="AA88" s="211"/>
      <c r="AB88" s="211"/>
      <c r="AC88" s="211"/>
      <c r="AD88" s="211"/>
      <c r="AE88" s="211" t="s">
        <v>113</v>
      </c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spans="1:60" outlineLevel="1" x14ac:dyDescent="0.2">
      <c r="A89" s="212">
        <v>37</v>
      </c>
      <c r="B89" s="219" t="s">
        <v>227</v>
      </c>
      <c r="C89" s="264" t="s">
        <v>228</v>
      </c>
      <c r="D89" s="221" t="s">
        <v>159</v>
      </c>
      <c r="E89" s="227">
        <v>8</v>
      </c>
      <c r="F89" s="231">
        <f>H89+J89</f>
        <v>0</v>
      </c>
      <c r="G89" s="232">
        <f>ROUND(E89*F89,2)</f>
        <v>0</v>
      </c>
      <c r="H89" s="232"/>
      <c r="I89" s="232">
        <f>ROUND(E89*H89,2)</f>
        <v>0</v>
      </c>
      <c r="J89" s="232"/>
      <c r="K89" s="232">
        <f>ROUND(E89*J89,2)</f>
        <v>0</v>
      </c>
      <c r="L89" s="232">
        <v>21</v>
      </c>
      <c r="M89" s="232">
        <f>G89*(1+L89/100)</f>
        <v>0</v>
      </c>
      <c r="N89" s="221">
        <v>0</v>
      </c>
      <c r="O89" s="221">
        <f>ROUND(E89*N89,5)</f>
        <v>0</v>
      </c>
      <c r="P89" s="221">
        <v>0</v>
      </c>
      <c r="Q89" s="221">
        <f>ROUND(E89*P89,5)</f>
        <v>0</v>
      </c>
      <c r="R89" s="221"/>
      <c r="S89" s="221"/>
      <c r="T89" s="222">
        <v>0</v>
      </c>
      <c r="U89" s="221">
        <f>ROUND(E89*T89,2)</f>
        <v>0</v>
      </c>
      <c r="V89" s="211"/>
      <c r="W89" s="211"/>
      <c r="X89" s="211"/>
      <c r="Y89" s="211"/>
      <c r="Z89" s="211"/>
      <c r="AA89" s="211"/>
      <c r="AB89" s="211"/>
      <c r="AC89" s="211"/>
      <c r="AD89" s="211"/>
      <c r="AE89" s="211" t="s">
        <v>113</v>
      </c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spans="1:60" ht="22.5" outlineLevel="1" x14ac:dyDescent="0.2">
      <c r="A90" s="212">
        <v>38</v>
      </c>
      <c r="B90" s="219" t="s">
        <v>229</v>
      </c>
      <c r="C90" s="264" t="s">
        <v>230</v>
      </c>
      <c r="D90" s="221" t="s">
        <v>140</v>
      </c>
      <c r="E90" s="227">
        <v>592</v>
      </c>
      <c r="F90" s="231">
        <f>H90+J90</f>
        <v>0</v>
      </c>
      <c r="G90" s="232">
        <f>ROUND(E90*F90,2)</f>
        <v>0</v>
      </c>
      <c r="H90" s="232"/>
      <c r="I90" s="232">
        <f>ROUND(E90*H90,2)</f>
        <v>0</v>
      </c>
      <c r="J90" s="232"/>
      <c r="K90" s="232">
        <f>ROUND(E90*J90,2)</f>
        <v>0</v>
      </c>
      <c r="L90" s="232">
        <v>21</v>
      </c>
      <c r="M90" s="232">
        <f>G90*(1+L90/100)</f>
        <v>0</v>
      </c>
      <c r="N90" s="221">
        <v>0</v>
      </c>
      <c r="O90" s="221">
        <f>ROUND(E90*N90,5)</f>
        <v>0</v>
      </c>
      <c r="P90" s="221">
        <v>0</v>
      </c>
      <c r="Q90" s="221">
        <f>ROUND(E90*P90,5)</f>
        <v>0</v>
      </c>
      <c r="R90" s="221"/>
      <c r="S90" s="221"/>
      <c r="T90" s="222">
        <v>0</v>
      </c>
      <c r="U90" s="221">
        <f>ROUND(E90*T90,2)</f>
        <v>0</v>
      </c>
      <c r="V90" s="211"/>
      <c r="W90" s="211"/>
      <c r="X90" s="211"/>
      <c r="Y90" s="211"/>
      <c r="Z90" s="211"/>
      <c r="AA90" s="211"/>
      <c r="AB90" s="211"/>
      <c r="AC90" s="211"/>
      <c r="AD90" s="211"/>
      <c r="AE90" s="211" t="s">
        <v>113</v>
      </c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</row>
    <row r="91" spans="1:60" outlineLevel="1" x14ac:dyDescent="0.2">
      <c r="A91" s="212"/>
      <c r="B91" s="219"/>
      <c r="C91" s="265" t="s">
        <v>231</v>
      </c>
      <c r="D91" s="223"/>
      <c r="E91" s="228">
        <v>592</v>
      </c>
      <c r="F91" s="232"/>
      <c r="G91" s="232"/>
      <c r="H91" s="232"/>
      <c r="I91" s="232"/>
      <c r="J91" s="232"/>
      <c r="K91" s="232"/>
      <c r="L91" s="232"/>
      <c r="M91" s="232"/>
      <c r="N91" s="221"/>
      <c r="O91" s="221"/>
      <c r="P91" s="221"/>
      <c r="Q91" s="221"/>
      <c r="R91" s="221"/>
      <c r="S91" s="221"/>
      <c r="T91" s="222"/>
      <c r="U91" s="221"/>
      <c r="V91" s="211"/>
      <c r="W91" s="211"/>
      <c r="X91" s="211"/>
      <c r="Y91" s="211"/>
      <c r="Z91" s="211"/>
      <c r="AA91" s="211"/>
      <c r="AB91" s="211"/>
      <c r="AC91" s="211"/>
      <c r="AD91" s="211"/>
      <c r="AE91" s="211" t="s">
        <v>115</v>
      </c>
      <c r="AF91" s="211">
        <v>0</v>
      </c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</row>
    <row r="92" spans="1:60" ht="22.5" outlineLevel="1" x14ac:dyDescent="0.2">
      <c r="A92" s="212">
        <v>39</v>
      </c>
      <c r="B92" s="219" t="s">
        <v>232</v>
      </c>
      <c r="C92" s="264" t="s">
        <v>233</v>
      </c>
      <c r="D92" s="221" t="s">
        <v>159</v>
      </c>
      <c r="E92" s="227">
        <v>3</v>
      </c>
      <c r="F92" s="231">
        <f>H92+J92</f>
        <v>0</v>
      </c>
      <c r="G92" s="232">
        <f>ROUND(E92*F92,2)</f>
        <v>0</v>
      </c>
      <c r="H92" s="232"/>
      <c r="I92" s="232">
        <f>ROUND(E92*H92,2)</f>
        <v>0</v>
      </c>
      <c r="J92" s="232"/>
      <c r="K92" s="232">
        <f>ROUND(E92*J92,2)</f>
        <v>0</v>
      </c>
      <c r="L92" s="232">
        <v>21</v>
      </c>
      <c r="M92" s="232">
        <f>G92*(1+L92/100)</f>
        <v>0</v>
      </c>
      <c r="N92" s="221">
        <v>0</v>
      </c>
      <c r="O92" s="221">
        <f>ROUND(E92*N92,5)</f>
        <v>0</v>
      </c>
      <c r="P92" s="221">
        <v>0</v>
      </c>
      <c r="Q92" s="221">
        <f>ROUND(E92*P92,5)</f>
        <v>0</v>
      </c>
      <c r="R92" s="221"/>
      <c r="S92" s="221"/>
      <c r="T92" s="222">
        <v>0</v>
      </c>
      <c r="U92" s="221">
        <f>ROUND(E92*T92,2)</f>
        <v>0</v>
      </c>
      <c r="V92" s="211"/>
      <c r="W92" s="211"/>
      <c r="X92" s="211"/>
      <c r="Y92" s="211"/>
      <c r="Z92" s="211"/>
      <c r="AA92" s="211"/>
      <c r="AB92" s="211"/>
      <c r="AC92" s="211"/>
      <c r="AD92" s="211"/>
      <c r="AE92" s="211" t="s">
        <v>113</v>
      </c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</row>
    <row r="93" spans="1:60" x14ac:dyDescent="0.2">
      <c r="A93" s="213" t="s">
        <v>108</v>
      </c>
      <c r="B93" s="220" t="s">
        <v>73</v>
      </c>
      <c r="C93" s="267" t="s">
        <v>74</v>
      </c>
      <c r="D93" s="225"/>
      <c r="E93" s="230"/>
      <c r="F93" s="235"/>
      <c r="G93" s="235">
        <f>SUMIF(AE94:AE110,"&lt;&gt;NOR",G94:G110)</f>
        <v>0</v>
      </c>
      <c r="H93" s="235"/>
      <c r="I93" s="235">
        <f>SUM(I94:I110)</f>
        <v>0</v>
      </c>
      <c r="J93" s="235"/>
      <c r="K93" s="235">
        <f>SUM(K94:K110)</f>
        <v>0</v>
      </c>
      <c r="L93" s="235"/>
      <c r="M93" s="235">
        <f>SUM(M94:M110)</f>
        <v>0</v>
      </c>
      <c r="N93" s="225"/>
      <c r="O93" s="225">
        <f>SUM(O94:O110)</f>
        <v>0.22045000000000001</v>
      </c>
      <c r="P93" s="225"/>
      <c r="Q93" s="225">
        <f>SUM(Q94:Q110)</f>
        <v>0</v>
      </c>
      <c r="R93" s="225"/>
      <c r="S93" s="225"/>
      <c r="T93" s="226"/>
      <c r="U93" s="225">
        <f>SUM(U94:U110)</f>
        <v>30.320000000000004</v>
      </c>
      <c r="AE93" t="s">
        <v>109</v>
      </c>
    </row>
    <row r="94" spans="1:60" outlineLevel="1" x14ac:dyDescent="0.2">
      <c r="A94" s="212">
        <v>40</v>
      </c>
      <c r="B94" s="219" t="s">
        <v>234</v>
      </c>
      <c r="C94" s="264" t="s">
        <v>235</v>
      </c>
      <c r="D94" s="221" t="s">
        <v>159</v>
      </c>
      <c r="E94" s="227">
        <v>5</v>
      </c>
      <c r="F94" s="231">
        <f>H94+J94</f>
        <v>0</v>
      </c>
      <c r="G94" s="232">
        <f>ROUND(E94*F94,2)</f>
        <v>0</v>
      </c>
      <c r="H94" s="232"/>
      <c r="I94" s="232">
        <f>ROUND(E94*H94,2)</f>
        <v>0</v>
      </c>
      <c r="J94" s="232"/>
      <c r="K94" s="232">
        <f>ROUND(E94*J94,2)</f>
        <v>0</v>
      </c>
      <c r="L94" s="232">
        <v>21</v>
      </c>
      <c r="M94" s="232">
        <f>G94*(1+L94/100)</f>
        <v>0</v>
      </c>
      <c r="N94" s="221">
        <v>0</v>
      </c>
      <c r="O94" s="221">
        <f>ROUND(E94*N94,5)</f>
        <v>0</v>
      </c>
      <c r="P94" s="221">
        <v>0</v>
      </c>
      <c r="Q94" s="221">
        <f>ROUND(E94*P94,5)</f>
        <v>0</v>
      </c>
      <c r="R94" s="221"/>
      <c r="S94" s="221"/>
      <c r="T94" s="222">
        <v>0.42</v>
      </c>
      <c r="U94" s="221">
        <f>ROUND(E94*T94,2)</f>
        <v>2.1</v>
      </c>
      <c r="V94" s="211"/>
      <c r="W94" s="211"/>
      <c r="X94" s="211"/>
      <c r="Y94" s="211"/>
      <c r="Z94" s="211"/>
      <c r="AA94" s="211"/>
      <c r="AB94" s="211"/>
      <c r="AC94" s="211"/>
      <c r="AD94" s="211"/>
      <c r="AE94" s="211" t="s">
        <v>113</v>
      </c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</row>
    <row r="95" spans="1:60" outlineLevel="1" x14ac:dyDescent="0.2">
      <c r="A95" s="212">
        <v>41</v>
      </c>
      <c r="B95" s="219" t="s">
        <v>236</v>
      </c>
      <c r="C95" s="264" t="s">
        <v>237</v>
      </c>
      <c r="D95" s="221" t="s">
        <v>159</v>
      </c>
      <c r="E95" s="227">
        <v>5</v>
      </c>
      <c r="F95" s="231">
        <f>H95+J95</f>
        <v>0</v>
      </c>
      <c r="G95" s="232">
        <f>ROUND(E95*F95,2)</f>
        <v>0</v>
      </c>
      <c r="H95" s="232"/>
      <c r="I95" s="232">
        <f>ROUND(E95*H95,2)</f>
        <v>0</v>
      </c>
      <c r="J95" s="232"/>
      <c r="K95" s="232">
        <f>ROUND(E95*J95,2)</f>
        <v>0</v>
      </c>
      <c r="L95" s="232">
        <v>21</v>
      </c>
      <c r="M95" s="232">
        <f>G95*(1+L95/100)</f>
        <v>0</v>
      </c>
      <c r="N95" s="221">
        <v>0</v>
      </c>
      <c r="O95" s="221">
        <f>ROUND(E95*N95,5)</f>
        <v>0</v>
      </c>
      <c r="P95" s="221">
        <v>0</v>
      </c>
      <c r="Q95" s="221">
        <f>ROUND(E95*P95,5)</f>
        <v>0</v>
      </c>
      <c r="R95" s="221"/>
      <c r="S95" s="221"/>
      <c r="T95" s="222">
        <v>0.67500000000000004</v>
      </c>
      <c r="U95" s="221">
        <f>ROUND(E95*T95,2)</f>
        <v>3.38</v>
      </c>
      <c r="V95" s="211"/>
      <c r="W95" s="211"/>
      <c r="X95" s="211"/>
      <c r="Y95" s="211"/>
      <c r="Z95" s="211"/>
      <c r="AA95" s="211"/>
      <c r="AB95" s="211"/>
      <c r="AC95" s="211"/>
      <c r="AD95" s="211"/>
      <c r="AE95" s="211" t="s">
        <v>113</v>
      </c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</row>
    <row r="96" spans="1:60" outlineLevel="1" x14ac:dyDescent="0.2">
      <c r="A96" s="212">
        <v>42</v>
      </c>
      <c r="B96" s="219" t="s">
        <v>238</v>
      </c>
      <c r="C96" s="264" t="s">
        <v>239</v>
      </c>
      <c r="D96" s="221" t="s">
        <v>152</v>
      </c>
      <c r="E96" s="227">
        <v>65</v>
      </c>
      <c r="F96" s="231">
        <f>H96+J96</f>
        <v>0</v>
      </c>
      <c r="G96" s="232">
        <f>ROUND(E96*F96,2)</f>
        <v>0</v>
      </c>
      <c r="H96" s="232"/>
      <c r="I96" s="232">
        <f>ROUND(E96*H96,2)</f>
        <v>0</v>
      </c>
      <c r="J96" s="232"/>
      <c r="K96" s="232">
        <f>ROUND(E96*J96,2)</f>
        <v>0</v>
      </c>
      <c r="L96" s="232">
        <v>21</v>
      </c>
      <c r="M96" s="232">
        <f>G96*(1+L96/100)</f>
        <v>0</v>
      </c>
      <c r="N96" s="221">
        <v>0</v>
      </c>
      <c r="O96" s="221">
        <f>ROUND(E96*N96,5)</f>
        <v>0</v>
      </c>
      <c r="P96" s="221">
        <v>0</v>
      </c>
      <c r="Q96" s="221">
        <f>ROUND(E96*P96,5)</f>
        <v>0</v>
      </c>
      <c r="R96" s="221"/>
      <c r="S96" s="221"/>
      <c r="T96" s="222">
        <v>5.0959999999999998E-2</v>
      </c>
      <c r="U96" s="221">
        <f>ROUND(E96*T96,2)</f>
        <v>3.31</v>
      </c>
      <c r="V96" s="211"/>
      <c r="W96" s="211"/>
      <c r="X96" s="211"/>
      <c r="Y96" s="211"/>
      <c r="Z96" s="211"/>
      <c r="AA96" s="211"/>
      <c r="AB96" s="211"/>
      <c r="AC96" s="211"/>
      <c r="AD96" s="211"/>
      <c r="AE96" s="211" t="s">
        <v>113</v>
      </c>
      <c r="AF96" s="211"/>
      <c r="AG96" s="211"/>
      <c r="AH96" s="211"/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1"/>
      <c r="BA96" s="211"/>
      <c r="BB96" s="211"/>
      <c r="BC96" s="211"/>
      <c r="BD96" s="211"/>
      <c r="BE96" s="211"/>
      <c r="BF96" s="211"/>
      <c r="BG96" s="211"/>
      <c r="BH96" s="211"/>
    </row>
    <row r="97" spans="1:60" outlineLevel="1" x14ac:dyDescent="0.2">
      <c r="A97" s="212"/>
      <c r="B97" s="219"/>
      <c r="C97" s="265" t="s">
        <v>240</v>
      </c>
      <c r="D97" s="223"/>
      <c r="E97" s="228">
        <v>65</v>
      </c>
      <c r="F97" s="232"/>
      <c r="G97" s="232"/>
      <c r="H97" s="232"/>
      <c r="I97" s="232"/>
      <c r="J97" s="232"/>
      <c r="K97" s="232"/>
      <c r="L97" s="232"/>
      <c r="M97" s="232"/>
      <c r="N97" s="221"/>
      <c r="O97" s="221"/>
      <c r="P97" s="221"/>
      <c r="Q97" s="221"/>
      <c r="R97" s="221"/>
      <c r="S97" s="221"/>
      <c r="T97" s="222"/>
      <c r="U97" s="221"/>
      <c r="V97" s="211"/>
      <c r="W97" s="211"/>
      <c r="X97" s="211"/>
      <c r="Y97" s="211"/>
      <c r="Z97" s="211"/>
      <c r="AA97" s="211"/>
      <c r="AB97" s="211"/>
      <c r="AC97" s="211"/>
      <c r="AD97" s="211"/>
      <c r="AE97" s="211" t="s">
        <v>115</v>
      </c>
      <c r="AF97" s="211">
        <v>0</v>
      </c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</row>
    <row r="98" spans="1:60" ht="22.5" outlineLevel="1" x14ac:dyDescent="0.2">
      <c r="A98" s="212">
        <v>43</v>
      </c>
      <c r="B98" s="219" t="s">
        <v>241</v>
      </c>
      <c r="C98" s="264" t="s">
        <v>242</v>
      </c>
      <c r="D98" s="221" t="s">
        <v>152</v>
      </c>
      <c r="E98" s="227">
        <v>359</v>
      </c>
      <c r="F98" s="231">
        <f>H98+J98</f>
        <v>0</v>
      </c>
      <c r="G98" s="232">
        <f>ROUND(E98*F98,2)</f>
        <v>0</v>
      </c>
      <c r="H98" s="232"/>
      <c r="I98" s="232">
        <f>ROUND(E98*H98,2)</f>
        <v>0</v>
      </c>
      <c r="J98" s="232"/>
      <c r="K98" s="232">
        <f>ROUND(E98*J98,2)</f>
        <v>0</v>
      </c>
      <c r="L98" s="232">
        <v>21</v>
      </c>
      <c r="M98" s="232">
        <f>G98*(1+L98/100)</f>
        <v>0</v>
      </c>
      <c r="N98" s="221">
        <v>4.2999999999999999E-4</v>
      </c>
      <c r="O98" s="221">
        <f>ROUND(E98*N98,5)</f>
        <v>0.15437000000000001</v>
      </c>
      <c r="P98" s="221">
        <v>0</v>
      </c>
      <c r="Q98" s="221">
        <f>ROUND(E98*P98,5)</f>
        <v>0</v>
      </c>
      <c r="R98" s="221"/>
      <c r="S98" s="221"/>
      <c r="T98" s="222">
        <v>5.7939999999999998E-2</v>
      </c>
      <c r="U98" s="221">
        <f>ROUND(E98*T98,2)</f>
        <v>20.8</v>
      </c>
      <c r="V98" s="211"/>
      <c r="W98" s="211"/>
      <c r="X98" s="211"/>
      <c r="Y98" s="211"/>
      <c r="Z98" s="211"/>
      <c r="AA98" s="211"/>
      <c r="AB98" s="211"/>
      <c r="AC98" s="211"/>
      <c r="AD98" s="211"/>
      <c r="AE98" s="211" t="s">
        <v>113</v>
      </c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</row>
    <row r="99" spans="1:60" outlineLevel="1" x14ac:dyDescent="0.2">
      <c r="A99" s="212"/>
      <c r="B99" s="219"/>
      <c r="C99" s="265" t="s">
        <v>243</v>
      </c>
      <c r="D99" s="223"/>
      <c r="E99" s="228">
        <v>157</v>
      </c>
      <c r="F99" s="232"/>
      <c r="G99" s="232"/>
      <c r="H99" s="232"/>
      <c r="I99" s="232"/>
      <c r="J99" s="232"/>
      <c r="K99" s="232"/>
      <c r="L99" s="232"/>
      <c r="M99" s="232"/>
      <c r="N99" s="221"/>
      <c r="O99" s="221"/>
      <c r="P99" s="221"/>
      <c r="Q99" s="221"/>
      <c r="R99" s="221"/>
      <c r="S99" s="221"/>
      <c r="T99" s="222"/>
      <c r="U99" s="221"/>
      <c r="V99" s="211"/>
      <c r="W99" s="211"/>
      <c r="X99" s="211"/>
      <c r="Y99" s="211"/>
      <c r="Z99" s="211"/>
      <c r="AA99" s="211"/>
      <c r="AB99" s="211"/>
      <c r="AC99" s="211"/>
      <c r="AD99" s="211"/>
      <c r="AE99" s="211" t="s">
        <v>115</v>
      </c>
      <c r="AF99" s="211">
        <v>0</v>
      </c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211"/>
      <c r="BC99" s="211"/>
      <c r="BD99" s="211"/>
      <c r="BE99" s="211"/>
      <c r="BF99" s="211"/>
      <c r="BG99" s="211"/>
      <c r="BH99" s="211"/>
    </row>
    <row r="100" spans="1:60" outlineLevel="1" x14ac:dyDescent="0.2">
      <c r="A100" s="212"/>
      <c r="B100" s="219"/>
      <c r="C100" s="265" t="s">
        <v>244</v>
      </c>
      <c r="D100" s="223"/>
      <c r="E100" s="228">
        <v>137</v>
      </c>
      <c r="F100" s="232"/>
      <c r="G100" s="232"/>
      <c r="H100" s="232"/>
      <c r="I100" s="232"/>
      <c r="J100" s="232"/>
      <c r="K100" s="232"/>
      <c r="L100" s="232"/>
      <c r="M100" s="232"/>
      <c r="N100" s="221"/>
      <c r="O100" s="221"/>
      <c r="P100" s="221"/>
      <c r="Q100" s="221"/>
      <c r="R100" s="221"/>
      <c r="S100" s="221"/>
      <c r="T100" s="222"/>
      <c r="U100" s="22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 t="s">
        <v>115</v>
      </c>
      <c r="AF100" s="211">
        <v>0</v>
      </c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</row>
    <row r="101" spans="1:60" outlineLevel="1" x14ac:dyDescent="0.2">
      <c r="A101" s="212"/>
      <c r="B101" s="219"/>
      <c r="C101" s="265" t="s">
        <v>245</v>
      </c>
      <c r="D101" s="223"/>
      <c r="E101" s="228">
        <v>40</v>
      </c>
      <c r="F101" s="232"/>
      <c r="G101" s="232"/>
      <c r="H101" s="232"/>
      <c r="I101" s="232"/>
      <c r="J101" s="232"/>
      <c r="K101" s="232"/>
      <c r="L101" s="232"/>
      <c r="M101" s="232"/>
      <c r="N101" s="221"/>
      <c r="O101" s="221"/>
      <c r="P101" s="221"/>
      <c r="Q101" s="221"/>
      <c r="R101" s="221"/>
      <c r="S101" s="221"/>
      <c r="T101" s="222"/>
      <c r="U101" s="22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 t="s">
        <v>115</v>
      </c>
      <c r="AF101" s="211">
        <v>0</v>
      </c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</row>
    <row r="102" spans="1:60" outlineLevel="1" x14ac:dyDescent="0.2">
      <c r="A102" s="212"/>
      <c r="B102" s="219"/>
      <c r="C102" s="265" t="s">
        <v>246</v>
      </c>
      <c r="D102" s="223"/>
      <c r="E102" s="228">
        <v>25</v>
      </c>
      <c r="F102" s="232"/>
      <c r="G102" s="232"/>
      <c r="H102" s="232"/>
      <c r="I102" s="232"/>
      <c r="J102" s="232"/>
      <c r="K102" s="232"/>
      <c r="L102" s="232"/>
      <c r="M102" s="232"/>
      <c r="N102" s="221"/>
      <c r="O102" s="221"/>
      <c r="P102" s="221"/>
      <c r="Q102" s="221"/>
      <c r="R102" s="221"/>
      <c r="S102" s="221"/>
      <c r="T102" s="222"/>
      <c r="U102" s="22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 t="s">
        <v>115</v>
      </c>
      <c r="AF102" s="211">
        <v>0</v>
      </c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</row>
    <row r="103" spans="1:60" ht="22.5" outlineLevel="1" x14ac:dyDescent="0.2">
      <c r="A103" s="212">
        <v>44</v>
      </c>
      <c r="B103" s="219" t="s">
        <v>247</v>
      </c>
      <c r="C103" s="264" t="s">
        <v>248</v>
      </c>
      <c r="D103" s="221" t="s">
        <v>152</v>
      </c>
      <c r="E103" s="227">
        <v>12</v>
      </c>
      <c r="F103" s="231">
        <f>H103+J103</f>
        <v>0</v>
      </c>
      <c r="G103" s="232">
        <f>ROUND(E103*F103,2)</f>
        <v>0</v>
      </c>
      <c r="H103" s="232"/>
      <c r="I103" s="232">
        <f>ROUND(E103*H103,2)</f>
        <v>0</v>
      </c>
      <c r="J103" s="232"/>
      <c r="K103" s="232">
        <f>ROUND(E103*J103,2)</f>
        <v>0</v>
      </c>
      <c r="L103" s="232">
        <v>21</v>
      </c>
      <c r="M103" s="232">
        <f>G103*(1+L103/100)</f>
        <v>0</v>
      </c>
      <c r="N103" s="221">
        <v>5.5999999999999995E-4</v>
      </c>
      <c r="O103" s="221">
        <f>ROUND(E103*N103,5)</f>
        <v>6.7200000000000003E-3</v>
      </c>
      <c r="P103" s="221">
        <v>0</v>
      </c>
      <c r="Q103" s="221">
        <f>ROUND(E103*P103,5)</f>
        <v>0</v>
      </c>
      <c r="R103" s="221"/>
      <c r="S103" s="221"/>
      <c r="T103" s="222">
        <v>6.0999999999999999E-2</v>
      </c>
      <c r="U103" s="221">
        <f>ROUND(E103*T103,2)</f>
        <v>0.73</v>
      </c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 t="s">
        <v>113</v>
      </c>
      <c r="AF103" s="211"/>
      <c r="AG103" s="211"/>
      <c r="AH103" s="211"/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211"/>
      <c r="AX103" s="211"/>
      <c r="AY103" s="211"/>
      <c r="AZ103" s="211"/>
      <c r="BA103" s="211"/>
      <c r="BB103" s="211"/>
      <c r="BC103" s="211"/>
      <c r="BD103" s="211"/>
      <c r="BE103" s="211"/>
      <c r="BF103" s="211"/>
      <c r="BG103" s="211"/>
      <c r="BH103" s="211"/>
    </row>
    <row r="104" spans="1:60" outlineLevel="1" x14ac:dyDescent="0.2">
      <c r="A104" s="212">
        <v>45</v>
      </c>
      <c r="B104" s="219" t="s">
        <v>249</v>
      </c>
      <c r="C104" s="264" t="s">
        <v>250</v>
      </c>
      <c r="D104" s="221" t="s">
        <v>159</v>
      </c>
      <c r="E104" s="227">
        <v>1</v>
      </c>
      <c r="F104" s="231">
        <f>H104+J104</f>
        <v>0</v>
      </c>
      <c r="G104" s="232">
        <f>ROUND(E104*F104,2)</f>
        <v>0</v>
      </c>
      <c r="H104" s="232"/>
      <c r="I104" s="232">
        <f>ROUND(E104*H104,2)</f>
        <v>0</v>
      </c>
      <c r="J104" s="232"/>
      <c r="K104" s="232">
        <f>ROUND(E104*J104,2)</f>
        <v>0</v>
      </c>
      <c r="L104" s="232">
        <v>21</v>
      </c>
      <c r="M104" s="232">
        <f>G104*(1+L104/100)</f>
        <v>0</v>
      </c>
      <c r="N104" s="221">
        <v>0</v>
      </c>
      <c r="O104" s="221">
        <f>ROUND(E104*N104,5)</f>
        <v>0</v>
      </c>
      <c r="P104" s="221">
        <v>0</v>
      </c>
      <c r="Q104" s="221">
        <f>ROUND(E104*P104,5)</f>
        <v>0</v>
      </c>
      <c r="R104" s="221"/>
      <c r="S104" s="221"/>
      <c r="T104" s="222">
        <v>0</v>
      </c>
      <c r="U104" s="221">
        <f>ROUND(E104*T104,2)</f>
        <v>0</v>
      </c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 t="s">
        <v>113</v>
      </c>
      <c r="AF104" s="211"/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</row>
    <row r="105" spans="1:60" ht="22.5" outlineLevel="1" x14ac:dyDescent="0.2">
      <c r="A105" s="212">
        <v>46</v>
      </c>
      <c r="B105" s="219" t="s">
        <v>251</v>
      </c>
      <c r="C105" s="264" t="s">
        <v>252</v>
      </c>
      <c r="D105" s="221" t="s">
        <v>152</v>
      </c>
      <c r="E105" s="227">
        <v>371</v>
      </c>
      <c r="F105" s="231">
        <f>H105+J105</f>
        <v>0</v>
      </c>
      <c r="G105" s="232">
        <f>ROUND(E105*F105,2)</f>
        <v>0</v>
      </c>
      <c r="H105" s="232"/>
      <c r="I105" s="232">
        <f>ROUND(E105*H105,2)</f>
        <v>0</v>
      </c>
      <c r="J105" s="232"/>
      <c r="K105" s="232">
        <f>ROUND(E105*J105,2)</f>
        <v>0</v>
      </c>
      <c r="L105" s="232">
        <v>21</v>
      </c>
      <c r="M105" s="232">
        <f>G105*(1+L105/100)</f>
        <v>0</v>
      </c>
      <c r="N105" s="221">
        <v>1.6000000000000001E-4</v>
      </c>
      <c r="O105" s="221">
        <f>ROUND(E105*N105,5)</f>
        <v>5.9360000000000003E-2</v>
      </c>
      <c r="P105" s="221">
        <v>0</v>
      </c>
      <c r="Q105" s="221">
        <f>ROUND(E105*P105,5)</f>
        <v>0</v>
      </c>
      <c r="R105" s="221"/>
      <c r="S105" s="221"/>
      <c r="T105" s="222">
        <v>0</v>
      </c>
      <c r="U105" s="221">
        <f>ROUND(E105*T105,2)</f>
        <v>0</v>
      </c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 t="s">
        <v>190</v>
      </c>
      <c r="AF105" s="211"/>
      <c r="AG105" s="211"/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</row>
    <row r="106" spans="1:60" outlineLevel="1" x14ac:dyDescent="0.2">
      <c r="A106" s="212"/>
      <c r="B106" s="219"/>
      <c r="C106" s="265" t="s">
        <v>243</v>
      </c>
      <c r="D106" s="223"/>
      <c r="E106" s="228">
        <v>157</v>
      </c>
      <c r="F106" s="232"/>
      <c r="G106" s="232"/>
      <c r="H106" s="232"/>
      <c r="I106" s="232"/>
      <c r="J106" s="232"/>
      <c r="K106" s="232"/>
      <c r="L106" s="232"/>
      <c r="M106" s="232"/>
      <c r="N106" s="221"/>
      <c r="O106" s="221"/>
      <c r="P106" s="221"/>
      <c r="Q106" s="221"/>
      <c r="R106" s="221"/>
      <c r="S106" s="221"/>
      <c r="T106" s="222"/>
      <c r="U106" s="22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 t="s">
        <v>115</v>
      </c>
      <c r="AF106" s="211">
        <v>0</v>
      </c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</row>
    <row r="107" spans="1:60" outlineLevel="1" x14ac:dyDescent="0.2">
      <c r="A107" s="212"/>
      <c r="B107" s="219"/>
      <c r="C107" s="265" t="s">
        <v>244</v>
      </c>
      <c r="D107" s="223"/>
      <c r="E107" s="228">
        <v>137</v>
      </c>
      <c r="F107" s="232"/>
      <c r="G107" s="232"/>
      <c r="H107" s="232"/>
      <c r="I107" s="232"/>
      <c r="J107" s="232"/>
      <c r="K107" s="232"/>
      <c r="L107" s="232"/>
      <c r="M107" s="232"/>
      <c r="N107" s="221"/>
      <c r="O107" s="221"/>
      <c r="P107" s="221"/>
      <c r="Q107" s="221"/>
      <c r="R107" s="221"/>
      <c r="S107" s="221"/>
      <c r="T107" s="222"/>
      <c r="U107" s="22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 t="s">
        <v>115</v>
      </c>
      <c r="AF107" s="211">
        <v>0</v>
      </c>
      <c r="AG107" s="211"/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211"/>
      <c r="BB107" s="211"/>
      <c r="BC107" s="211"/>
      <c r="BD107" s="211"/>
      <c r="BE107" s="211"/>
      <c r="BF107" s="211"/>
      <c r="BG107" s="211"/>
      <c r="BH107" s="211"/>
    </row>
    <row r="108" spans="1:60" outlineLevel="1" x14ac:dyDescent="0.2">
      <c r="A108" s="212"/>
      <c r="B108" s="219"/>
      <c r="C108" s="265" t="s">
        <v>245</v>
      </c>
      <c r="D108" s="223"/>
      <c r="E108" s="228">
        <v>40</v>
      </c>
      <c r="F108" s="232"/>
      <c r="G108" s="232"/>
      <c r="H108" s="232"/>
      <c r="I108" s="232"/>
      <c r="J108" s="232"/>
      <c r="K108" s="232"/>
      <c r="L108" s="232"/>
      <c r="M108" s="232"/>
      <c r="N108" s="221"/>
      <c r="O108" s="221"/>
      <c r="P108" s="221"/>
      <c r="Q108" s="221"/>
      <c r="R108" s="221"/>
      <c r="S108" s="221"/>
      <c r="T108" s="222"/>
      <c r="U108" s="22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 t="s">
        <v>115</v>
      </c>
      <c r="AF108" s="211">
        <v>0</v>
      </c>
      <c r="AG108" s="211"/>
      <c r="AH108" s="21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211"/>
      <c r="BB108" s="211"/>
      <c r="BC108" s="211"/>
      <c r="BD108" s="211"/>
      <c r="BE108" s="211"/>
      <c r="BF108" s="211"/>
      <c r="BG108" s="211"/>
      <c r="BH108" s="211"/>
    </row>
    <row r="109" spans="1:60" outlineLevel="1" x14ac:dyDescent="0.2">
      <c r="A109" s="212"/>
      <c r="B109" s="219"/>
      <c r="C109" s="265" t="s">
        <v>246</v>
      </c>
      <c r="D109" s="223"/>
      <c r="E109" s="228">
        <v>25</v>
      </c>
      <c r="F109" s="232"/>
      <c r="G109" s="232"/>
      <c r="H109" s="232"/>
      <c r="I109" s="232"/>
      <c r="J109" s="232"/>
      <c r="K109" s="232"/>
      <c r="L109" s="232"/>
      <c r="M109" s="232"/>
      <c r="N109" s="221"/>
      <c r="O109" s="221"/>
      <c r="P109" s="221"/>
      <c r="Q109" s="221"/>
      <c r="R109" s="221"/>
      <c r="S109" s="221"/>
      <c r="T109" s="222"/>
      <c r="U109" s="22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 t="s">
        <v>115</v>
      </c>
      <c r="AF109" s="211">
        <v>0</v>
      </c>
      <c r="AG109" s="211"/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  <c r="BC109" s="211"/>
      <c r="BD109" s="211"/>
      <c r="BE109" s="211"/>
      <c r="BF109" s="211"/>
      <c r="BG109" s="211"/>
      <c r="BH109" s="211"/>
    </row>
    <row r="110" spans="1:60" outlineLevel="1" x14ac:dyDescent="0.2">
      <c r="A110" s="212"/>
      <c r="B110" s="219"/>
      <c r="C110" s="265" t="s">
        <v>253</v>
      </c>
      <c r="D110" s="223"/>
      <c r="E110" s="228">
        <v>12</v>
      </c>
      <c r="F110" s="232"/>
      <c r="G110" s="232"/>
      <c r="H110" s="232"/>
      <c r="I110" s="232"/>
      <c r="J110" s="232"/>
      <c r="K110" s="232"/>
      <c r="L110" s="232"/>
      <c r="M110" s="232"/>
      <c r="N110" s="221"/>
      <c r="O110" s="221"/>
      <c r="P110" s="221"/>
      <c r="Q110" s="221"/>
      <c r="R110" s="221"/>
      <c r="S110" s="221"/>
      <c r="T110" s="222"/>
      <c r="U110" s="22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 t="s">
        <v>115</v>
      </c>
      <c r="AF110" s="211">
        <v>0</v>
      </c>
      <c r="AG110" s="211"/>
      <c r="AH110" s="21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211"/>
      <c r="AX110" s="211"/>
      <c r="AY110" s="211"/>
      <c r="AZ110" s="211"/>
      <c r="BA110" s="211"/>
      <c r="BB110" s="211"/>
      <c r="BC110" s="211"/>
      <c r="BD110" s="211"/>
      <c r="BE110" s="211"/>
      <c r="BF110" s="211"/>
      <c r="BG110" s="211"/>
      <c r="BH110" s="211"/>
    </row>
    <row r="111" spans="1:60" x14ac:dyDescent="0.2">
      <c r="A111" s="213" t="s">
        <v>108</v>
      </c>
      <c r="B111" s="220" t="s">
        <v>75</v>
      </c>
      <c r="C111" s="267" t="s">
        <v>76</v>
      </c>
      <c r="D111" s="225"/>
      <c r="E111" s="230"/>
      <c r="F111" s="235"/>
      <c r="G111" s="235">
        <f>SUMIF(AE112:AE117,"&lt;&gt;NOR",G112:G117)</f>
        <v>0</v>
      </c>
      <c r="H111" s="235"/>
      <c r="I111" s="235">
        <f>SUM(I112:I117)</f>
        <v>0</v>
      </c>
      <c r="J111" s="235"/>
      <c r="K111" s="235">
        <f>SUM(K112:K117)</f>
        <v>0</v>
      </c>
      <c r="L111" s="235"/>
      <c r="M111" s="235">
        <f>SUM(M112:M117)</f>
        <v>0</v>
      </c>
      <c r="N111" s="225"/>
      <c r="O111" s="225">
        <f>SUM(O112:O117)</f>
        <v>17.309249999999999</v>
      </c>
      <c r="P111" s="225"/>
      <c r="Q111" s="225">
        <f>SUM(Q112:Q117)</f>
        <v>0</v>
      </c>
      <c r="R111" s="225"/>
      <c r="S111" s="225"/>
      <c r="T111" s="226"/>
      <c r="U111" s="225">
        <f>SUM(U112:U117)</f>
        <v>26.02</v>
      </c>
      <c r="AE111" t="s">
        <v>109</v>
      </c>
    </row>
    <row r="112" spans="1:60" ht="22.5" outlineLevel="1" x14ac:dyDescent="0.2">
      <c r="A112" s="212">
        <v>47</v>
      </c>
      <c r="B112" s="219" t="s">
        <v>254</v>
      </c>
      <c r="C112" s="264" t="s">
        <v>255</v>
      </c>
      <c r="D112" s="221" t="s">
        <v>152</v>
      </c>
      <c r="E112" s="227">
        <v>157</v>
      </c>
      <c r="F112" s="231">
        <f>H112+J112</f>
        <v>0</v>
      </c>
      <c r="G112" s="232">
        <f>ROUND(E112*F112,2)</f>
        <v>0</v>
      </c>
      <c r="H112" s="232"/>
      <c r="I112" s="232">
        <f>ROUND(E112*H112,2)</f>
        <v>0</v>
      </c>
      <c r="J112" s="232"/>
      <c r="K112" s="232">
        <f>ROUND(E112*J112,2)</f>
        <v>0</v>
      </c>
      <c r="L112" s="232">
        <v>21</v>
      </c>
      <c r="M112" s="232">
        <f>G112*(1+L112/100)</f>
        <v>0</v>
      </c>
      <c r="N112" s="221">
        <v>0</v>
      </c>
      <c r="O112" s="221">
        <f>ROUND(E112*N112,5)</f>
        <v>0</v>
      </c>
      <c r="P112" s="221">
        <v>0</v>
      </c>
      <c r="Q112" s="221">
        <f>ROUND(E112*P112,5)</f>
        <v>0</v>
      </c>
      <c r="R112" s="221"/>
      <c r="S112" s="221"/>
      <c r="T112" s="222">
        <v>4.088E-2</v>
      </c>
      <c r="U112" s="221">
        <f>ROUND(E112*T112,2)</f>
        <v>6.42</v>
      </c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 t="s">
        <v>113</v>
      </c>
      <c r="AF112" s="211"/>
      <c r="AG112" s="211"/>
      <c r="AH112" s="21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211"/>
      <c r="AX112" s="211"/>
      <c r="AY112" s="211"/>
      <c r="AZ112" s="211"/>
      <c r="BA112" s="211"/>
      <c r="BB112" s="211"/>
      <c r="BC112" s="211"/>
      <c r="BD112" s="211"/>
      <c r="BE112" s="211"/>
      <c r="BF112" s="211"/>
      <c r="BG112" s="211"/>
      <c r="BH112" s="211"/>
    </row>
    <row r="113" spans="1:60" outlineLevel="1" x14ac:dyDescent="0.2">
      <c r="A113" s="212"/>
      <c r="B113" s="219"/>
      <c r="C113" s="265" t="s">
        <v>256</v>
      </c>
      <c r="D113" s="223"/>
      <c r="E113" s="228">
        <v>157</v>
      </c>
      <c r="F113" s="232"/>
      <c r="G113" s="232"/>
      <c r="H113" s="232"/>
      <c r="I113" s="232"/>
      <c r="J113" s="232"/>
      <c r="K113" s="232"/>
      <c r="L113" s="232"/>
      <c r="M113" s="232"/>
      <c r="N113" s="221"/>
      <c r="O113" s="221"/>
      <c r="P113" s="221"/>
      <c r="Q113" s="221"/>
      <c r="R113" s="221"/>
      <c r="S113" s="221"/>
      <c r="T113" s="222"/>
      <c r="U113" s="22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 t="s">
        <v>115</v>
      </c>
      <c r="AF113" s="211">
        <v>0</v>
      </c>
      <c r="AG113" s="211"/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211"/>
      <c r="BB113" s="211"/>
      <c r="BC113" s="211"/>
      <c r="BD113" s="211"/>
      <c r="BE113" s="211"/>
      <c r="BF113" s="211"/>
      <c r="BG113" s="211"/>
      <c r="BH113" s="211"/>
    </row>
    <row r="114" spans="1:60" ht="22.5" outlineLevel="1" x14ac:dyDescent="0.2">
      <c r="A114" s="212">
        <v>48</v>
      </c>
      <c r="B114" s="219" t="s">
        <v>257</v>
      </c>
      <c r="C114" s="264" t="s">
        <v>258</v>
      </c>
      <c r="D114" s="221" t="s">
        <v>152</v>
      </c>
      <c r="E114" s="227">
        <v>157</v>
      </c>
      <c r="F114" s="231">
        <f>H114+J114</f>
        <v>0</v>
      </c>
      <c r="G114" s="232">
        <f>ROUND(E114*F114,2)</f>
        <v>0</v>
      </c>
      <c r="H114" s="232"/>
      <c r="I114" s="232">
        <f>ROUND(E114*H114,2)</f>
        <v>0</v>
      </c>
      <c r="J114" s="232"/>
      <c r="K114" s="232">
        <f>ROUND(E114*J114,2)</f>
        <v>0</v>
      </c>
      <c r="L114" s="232">
        <v>21</v>
      </c>
      <c r="M114" s="232">
        <f>G114*(1+L114/100)</f>
        <v>0</v>
      </c>
      <c r="N114" s="221">
        <v>0.11025</v>
      </c>
      <c r="O114" s="221">
        <f>ROUND(E114*N114,5)</f>
        <v>17.309249999999999</v>
      </c>
      <c r="P114" s="221">
        <v>0</v>
      </c>
      <c r="Q114" s="221">
        <f>ROUND(E114*P114,5)</f>
        <v>0</v>
      </c>
      <c r="R114" s="221"/>
      <c r="S114" s="221"/>
      <c r="T114" s="222">
        <v>5.28E-2</v>
      </c>
      <c r="U114" s="221">
        <f>ROUND(E114*T114,2)</f>
        <v>8.2899999999999991</v>
      </c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 t="s">
        <v>113</v>
      </c>
      <c r="AF114" s="211"/>
      <c r="AG114" s="211"/>
      <c r="AH114" s="21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211"/>
      <c r="BB114" s="211"/>
      <c r="BC114" s="211"/>
      <c r="BD114" s="211"/>
      <c r="BE114" s="211"/>
      <c r="BF114" s="211"/>
      <c r="BG114" s="211"/>
      <c r="BH114" s="211"/>
    </row>
    <row r="115" spans="1:60" outlineLevel="1" x14ac:dyDescent="0.2">
      <c r="A115" s="212"/>
      <c r="B115" s="219"/>
      <c r="C115" s="265" t="s">
        <v>256</v>
      </c>
      <c r="D115" s="223"/>
      <c r="E115" s="228">
        <v>157</v>
      </c>
      <c r="F115" s="232"/>
      <c r="G115" s="232"/>
      <c r="H115" s="232"/>
      <c r="I115" s="232"/>
      <c r="J115" s="232"/>
      <c r="K115" s="232"/>
      <c r="L115" s="232"/>
      <c r="M115" s="232"/>
      <c r="N115" s="221"/>
      <c r="O115" s="221"/>
      <c r="P115" s="221"/>
      <c r="Q115" s="221"/>
      <c r="R115" s="221"/>
      <c r="S115" s="221"/>
      <c r="T115" s="222"/>
      <c r="U115" s="22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 t="s">
        <v>115</v>
      </c>
      <c r="AF115" s="211">
        <v>0</v>
      </c>
      <c r="AG115" s="211"/>
      <c r="AH115" s="21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211"/>
      <c r="AX115" s="211"/>
      <c r="AY115" s="211"/>
      <c r="AZ115" s="211"/>
      <c r="BA115" s="211"/>
      <c r="BB115" s="211"/>
      <c r="BC115" s="211"/>
      <c r="BD115" s="211"/>
      <c r="BE115" s="211"/>
      <c r="BF115" s="211"/>
      <c r="BG115" s="211"/>
      <c r="BH115" s="211"/>
    </row>
    <row r="116" spans="1:60" outlineLevel="1" x14ac:dyDescent="0.2">
      <c r="A116" s="212">
        <v>49</v>
      </c>
      <c r="B116" s="219" t="s">
        <v>259</v>
      </c>
      <c r="C116" s="264" t="s">
        <v>260</v>
      </c>
      <c r="D116" s="221" t="s">
        <v>152</v>
      </c>
      <c r="E116" s="227">
        <v>157</v>
      </c>
      <c r="F116" s="231">
        <f>H116+J116</f>
        <v>0</v>
      </c>
      <c r="G116" s="232">
        <f>ROUND(E116*F116,2)</f>
        <v>0</v>
      </c>
      <c r="H116" s="232"/>
      <c r="I116" s="232">
        <f>ROUND(E116*H116,2)</f>
        <v>0</v>
      </c>
      <c r="J116" s="232"/>
      <c r="K116" s="232">
        <f>ROUND(E116*J116,2)</f>
        <v>0</v>
      </c>
      <c r="L116" s="232">
        <v>21</v>
      </c>
      <c r="M116" s="232">
        <f>G116*(1+L116/100)</f>
        <v>0</v>
      </c>
      <c r="N116" s="221">
        <v>0</v>
      </c>
      <c r="O116" s="221">
        <f>ROUND(E116*N116,5)</f>
        <v>0</v>
      </c>
      <c r="P116" s="221">
        <v>0</v>
      </c>
      <c r="Q116" s="221">
        <f>ROUND(E116*P116,5)</f>
        <v>0</v>
      </c>
      <c r="R116" s="221"/>
      <c r="S116" s="221"/>
      <c r="T116" s="222">
        <v>7.2050000000000003E-2</v>
      </c>
      <c r="U116" s="221">
        <f>ROUND(E116*T116,2)</f>
        <v>11.31</v>
      </c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 t="s">
        <v>113</v>
      </c>
      <c r="AF116" s="211"/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1"/>
      <c r="BD116" s="211"/>
      <c r="BE116" s="211"/>
      <c r="BF116" s="211"/>
      <c r="BG116" s="211"/>
      <c r="BH116" s="211"/>
    </row>
    <row r="117" spans="1:60" outlineLevel="1" x14ac:dyDescent="0.2">
      <c r="A117" s="212"/>
      <c r="B117" s="219"/>
      <c r="C117" s="265" t="s">
        <v>256</v>
      </c>
      <c r="D117" s="223"/>
      <c r="E117" s="228">
        <v>157</v>
      </c>
      <c r="F117" s="232"/>
      <c r="G117" s="232"/>
      <c r="H117" s="232"/>
      <c r="I117" s="232"/>
      <c r="J117" s="232"/>
      <c r="K117" s="232"/>
      <c r="L117" s="232"/>
      <c r="M117" s="232"/>
      <c r="N117" s="221"/>
      <c r="O117" s="221"/>
      <c r="P117" s="221"/>
      <c r="Q117" s="221"/>
      <c r="R117" s="221"/>
      <c r="S117" s="221"/>
      <c r="T117" s="222"/>
      <c r="U117" s="221"/>
      <c r="V117" s="211"/>
      <c r="W117" s="211"/>
      <c r="X117" s="211"/>
      <c r="Y117" s="211"/>
      <c r="Z117" s="211"/>
      <c r="AA117" s="211"/>
      <c r="AB117" s="211"/>
      <c r="AC117" s="211"/>
      <c r="AD117" s="211"/>
      <c r="AE117" s="211" t="s">
        <v>115</v>
      </c>
      <c r="AF117" s="211">
        <v>0</v>
      </c>
      <c r="AG117" s="211"/>
      <c r="AH117" s="211"/>
      <c r="AI117" s="211"/>
      <c r="AJ117" s="211"/>
      <c r="AK117" s="211"/>
      <c r="AL117" s="211"/>
      <c r="AM117" s="211"/>
      <c r="AN117" s="211"/>
      <c r="AO117" s="211"/>
      <c r="AP117" s="211"/>
      <c r="AQ117" s="211"/>
      <c r="AR117" s="211"/>
      <c r="AS117" s="211"/>
      <c r="AT117" s="211"/>
      <c r="AU117" s="211"/>
      <c r="AV117" s="211"/>
      <c r="AW117" s="211"/>
      <c r="AX117" s="211"/>
      <c r="AY117" s="211"/>
      <c r="AZ117" s="211"/>
      <c r="BA117" s="211"/>
      <c r="BB117" s="211"/>
      <c r="BC117" s="211"/>
      <c r="BD117" s="211"/>
      <c r="BE117" s="211"/>
      <c r="BF117" s="211"/>
      <c r="BG117" s="211"/>
      <c r="BH117" s="211"/>
    </row>
    <row r="118" spans="1:60" x14ac:dyDescent="0.2">
      <c r="A118" s="213" t="s">
        <v>108</v>
      </c>
      <c r="B118" s="220" t="s">
        <v>77</v>
      </c>
      <c r="C118" s="267" t="s">
        <v>78</v>
      </c>
      <c r="D118" s="225"/>
      <c r="E118" s="230"/>
      <c r="F118" s="235"/>
      <c r="G118" s="235">
        <f>SUMIF(AE119:AE123,"&lt;&gt;NOR",G119:G123)</f>
        <v>0</v>
      </c>
      <c r="H118" s="235"/>
      <c r="I118" s="235">
        <f>SUM(I119:I123)</f>
        <v>0</v>
      </c>
      <c r="J118" s="235"/>
      <c r="K118" s="235">
        <f>SUM(K119:K123)</f>
        <v>0</v>
      </c>
      <c r="L118" s="235"/>
      <c r="M118" s="235">
        <f>SUM(M119:M123)</f>
        <v>0</v>
      </c>
      <c r="N118" s="225"/>
      <c r="O118" s="225">
        <f>SUM(O119:O123)</f>
        <v>0.157</v>
      </c>
      <c r="P118" s="225"/>
      <c r="Q118" s="225">
        <f>SUM(Q119:Q123)</f>
        <v>0</v>
      </c>
      <c r="R118" s="225"/>
      <c r="S118" s="225"/>
      <c r="T118" s="226"/>
      <c r="U118" s="225">
        <f>SUM(U119:U123)</f>
        <v>18.84</v>
      </c>
      <c r="AE118" t="s">
        <v>109</v>
      </c>
    </row>
    <row r="119" spans="1:60" ht="22.5" outlineLevel="1" x14ac:dyDescent="0.2">
      <c r="A119" s="212">
        <v>50</v>
      </c>
      <c r="B119" s="219" t="s">
        <v>261</v>
      </c>
      <c r="C119" s="264" t="s">
        <v>262</v>
      </c>
      <c r="D119" s="221" t="s">
        <v>152</v>
      </c>
      <c r="E119" s="227">
        <v>157</v>
      </c>
      <c r="F119" s="231">
        <f>H119+J119</f>
        <v>0</v>
      </c>
      <c r="G119" s="232">
        <f>ROUND(E119*F119,2)</f>
        <v>0</v>
      </c>
      <c r="H119" s="232"/>
      <c r="I119" s="232">
        <f>ROUND(E119*H119,2)</f>
        <v>0</v>
      </c>
      <c r="J119" s="232"/>
      <c r="K119" s="232">
        <f>ROUND(E119*J119,2)</f>
        <v>0</v>
      </c>
      <c r="L119" s="232">
        <v>21</v>
      </c>
      <c r="M119" s="232">
        <f>G119*(1+L119/100)</f>
        <v>0</v>
      </c>
      <c r="N119" s="221">
        <v>1E-3</v>
      </c>
      <c r="O119" s="221">
        <f>ROUND(E119*N119,5)</f>
        <v>0.157</v>
      </c>
      <c r="P119" s="221">
        <v>0</v>
      </c>
      <c r="Q119" s="221">
        <f>ROUND(E119*P119,5)</f>
        <v>0</v>
      </c>
      <c r="R119" s="221"/>
      <c r="S119" s="221"/>
      <c r="T119" s="222">
        <v>0.12</v>
      </c>
      <c r="U119" s="221">
        <f>ROUND(E119*T119,2)</f>
        <v>18.84</v>
      </c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 t="s">
        <v>113</v>
      </c>
      <c r="AF119" s="211"/>
      <c r="AG119" s="211"/>
      <c r="AH119" s="211"/>
      <c r="AI119" s="211"/>
      <c r="AJ119" s="211"/>
      <c r="AK119" s="211"/>
      <c r="AL119" s="211"/>
      <c r="AM119" s="211"/>
      <c r="AN119" s="211"/>
      <c r="AO119" s="211"/>
      <c r="AP119" s="211"/>
      <c r="AQ119" s="211"/>
      <c r="AR119" s="211"/>
      <c r="AS119" s="211"/>
      <c r="AT119" s="211"/>
      <c r="AU119" s="211"/>
      <c r="AV119" s="211"/>
      <c r="AW119" s="211"/>
      <c r="AX119" s="211"/>
      <c r="AY119" s="211"/>
      <c r="AZ119" s="211"/>
      <c r="BA119" s="211"/>
      <c r="BB119" s="211"/>
      <c r="BC119" s="211"/>
      <c r="BD119" s="211"/>
      <c r="BE119" s="211"/>
      <c r="BF119" s="211"/>
      <c r="BG119" s="211"/>
      <c r="BH119" s="211"/>
    </row>
    <row r="120" spans="1:60" outlineLevel="1" x14ac:dyDescent="0.2">
      <c r="A120" s="212"/>
      <c r="B120" s="219"/>
      <c r="C120" s="265" t="s">
        <v>256</v>
      </c>
      <c r="D120" s="223"/>
      <c r="E120" s="228">
        <v>157</v>
      </c>
      <c r="F120" s="232"/>
      <c r="G120" s="232"/>
      <c r="H120" s="232"/>
      <c r="I120" s="232"/>
      <c r="J120" s="232"/>
      <c r="K120" s="232"/>
      <c r="L120" s="232"/>
      <c r="M120" s="232"/>
      <c r="N120" s="221"/>
      <c r="O120" s="221"/>
      <c r="P120" s="221"/>
      <c r="Q120" s="221"/>
      <c r="R120" s="221"/>
      <c r="S120" s="221"/>
      <c r="T120" s="222"/>
      <c r="U120" s="221"/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 t="s">
        <v>115</v>
      </c>
      <c r="AF120" s="211">
        <v>0</v>
      </c>
      <c r="AG120" s="211"/>
      <c r="AH120" s="211"/>
      <c r="AI120" s="211"/>
      <c r="AJ120" s="211"/>
      <c r="AK120" s="211"/>
      <c r="AL120" s="211"/>
      <c r="AM120" s="211"/>
      <c r="AN120" s="211"/>
      <c r="AO120" s="211"/>
      <c r="AP120" s="211"/>
      <c r="AQ120" s="211"/>
      <c r="AR120" s="211"/>
      <c r="AS120" s="211"/>
      <c r="AT120" s="211"/>
      <c r="AU120" s="211"/>
      <c r="AV120" s="211"/>
      <c r="AW120" s="211"/>
      <c r="AX120" s="211"/>
      <c r="AY120" s="211"/>
      <c r="AZ120" s="211"/>
      <c r="BA120" s="211"/>
      <c r="BB120" s="211"/>
      <c r="BC120" s="211"/>
      <c r="BD120" s="211"/>
      <c r="BE120" s="211"/>
      <c r="BF120" s="211"/>
      <c r="BG120" s="211"/>
      <c r="BH120" s="211"/>
    </row>
    <row r="121" spans="1:60" ht="22.5" outlineLevel="1" x14ac:dyDescent="0.2">
      <c r="A121" s="212">
        <v>51</v>
      </c>
      <c r="B121" s="219" t="s">
        <v>263</v>
      </c>
      <c r="C121" s="264" t="s">
        <v>264</v>
      </c>
      <c r="D121" s="221" t="s">
        <v>159</v>
      </c>
      <c r="E121" s="227">
        <v>4</v>
      </c>
      <c r="F121" s="231">
        <f>H121+J121</f>
        <v>0</v>
      </c>
      <c r="G121" s="232">
        <f>ROUND(E121*F121,2)</f>
        <v>0</v>
      </c>
      <c r="H121" s="232"/>
      <c r="I121" s="232">
        <f>ROUND(E121*H121,2)</f>
        <v>0</v>
      </c>
      <c r="J121" s="232"/>
      <c r="K121" s="232">
        <f>ROUND(E121*J121,2)</f>
        <v>0</v>
      </c>
      <c r="L121" s="232">
        <v>21</v>
      </c>
      <c r="M121" s="232">
        <f>G121*(1+L121/100)</f>
        <v>0</v>
      </c>
      <c r="N121" s="221">
        <v>0</v>
      </c>
      <c r="O121" s="221">
        <f>ROUND(E121*N121,5)</f>
        <v>0</v>
      </c>
      <c r="P121" s="221">
        <v>0</v>
      </c>
      <c r="Q121" s="221">
        <f>ROUND(E121*P121,5)</f>
        <v>0</v>
      </c>
      <c r="R121" s="221"/>
      <c r="S121" s="221"/>
      <c r="T121" s="222">
        <v>0</v>
      </c>
      <c r="U121" s="221">
        <f>ROUND(E121*T121,2)</f>
        <v>0</v>
      </c>
      <c r="V121" s="211"/>
      <c r="W121" s="211"/>
      <c r="X121" s="211"/>
      <c r="Y121" s="211"/>
      <c r="Z121" s="211"/>
      <c r="AA121" s="211"/>
      <c r="AB121" s="211"/>
      <c r="AC121" s="211"/>
      <c r="AD121" s="211"/>
      <c r="AE121" s="211" t="s">
        <v>113</v>
      </c>
      <c r="AF121" s="211"/>
      <c r="AG121" s="211"/>
      <c r="AH121" s="211"/>
      <c r="AI121" s="211"/>
      <c r="AJ121" s="211"/>
      <c r="AK121" s="211"/>
      <c r="AL121" s="211"/>
      <c r="AM121" s="211"/>
      <c r="AN121" s="211"/>
      <c r="AO121" s="211"/>
      <c r="AP121" s="211"/>
      <c r="AQ121" s="211"/>
      <c r="AR121" s="211"/>
      <c r="AS121" s="211"/>
      <c r="AT121" s="211"/>
      <c r="AU121" s="211"/>
      <c r="AV121" s="211"/>
      <c r="AW121" s="211"/>
      <c r="AX121" s="211"/>
      <c r="AY121" s="211"/>
      <c r="AZ121" s="211"/>
      <c r="BA121" s="211"/>
      <c r="BB121" s="211"/>
      <c r="BC121" s="211"/>
      <c r="BD121" s="211"/>
      <c r="BE121" s="211"/>
      <c r="BF121" s="211"/>
      <c r="BG121" s="211"/>
      <c r="BH121" s="211"/>
    </row>
    <row r="122" spans="1:60" ht="22.5" outlineLevel="1" x14ac:dyDescent="0.2">
      <c r="A122" s="212">
        <v>52</v>
      </c>
      <c r="B122" s="219" t="s">
        <v>265</v>
      </c>
      <c r="C122" s="264" t="s">
        <v>266</v>
      </c>
      <c r="D122" s="221" t="s">
        <v>159</v>
      </c>
      <c r="E122" s="227">
        <v>4</v>
      </c>
      <c r="F122" s="231">
        <f>H122+J122</f>
        <v>0</v>
      </c>
      <c r="G122" s="232">
        <f>ROUND(E122*F122,2)</f>
        <v>0</v>
      </c>
      <c r="H122" s="232"/>
      <c r="I122" s="232">
        <f>ROUND(E122*H122,2)</f>
        <v>0</v>
      </c>
      <c r="J122" s="232"/>
      <c r="K122" s="232">
        <f>ROUND(E122*J122,2)</f>
        <v>0</v>
      </c>
      <c r="L122" s="232">
        <v>21</v>
      </c>
      <c r="M122" s="232">
        <f>G122*(1+L122/100)</f>
        <v>0</v>
      </c>
      <c r="N122" s="221">
        <v>0</v>
      </c>
      <c r="O122" s="221">
        <f>ROUND(E122*N122,5)</f>
        <v>0</v>
      </c>
      <c r="P122" s="221">
        <v>0</v>
      </c>
      <c r="Q122" s="221">
        <f>ROUND(E122*P122,5)</f>
        <v>0</v>
      </c>
      <c r="R122" s="221"/>
      <c r="S122" s="221"/>
      <c r="T122" s="222">
        <v>0</v>
      </c>
      <c r="U122" s="221">
        <f>ROUND(E122*T122,2)</f>
        <v>0</v>
      </c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 t="s">
        <v>113</v>
      </c>
      <c r="AF122" s="211"/>
      <c r="AG122" s="211"/>
      <c r="AH122" s="211"/>
      <c r="AI122" s="211"/>
      <c r="AJ122" s="211"/>
      <c r="AK122" s="211"/>
      <c r="AL122" s="211"/>
      <c r="AM122" s="211"/>
      <c r="AN122" s="211"/>
      <c r="AO122" s="211"/>
      <c r="AP122" s="211"/>
      <c r="AQ122" s="211"/>
      <c r="AR122" s="211"/>
      <c r="AS122" s="211"/>
      <c r="AT122" s="211"/>
      <c r="AU122" s="211"/>
      <c r="AV122" s="211"/>
      <c r="AW122" s="211"/>
      <c r="AX122" s="211"/>
      <c r="AY122" s="211"/>
      <c r="AZ122" s="211"/>
      <c r="BA122" s="211"/>
      <c r="BB122" s="211"/>
      <c r="BC122" s="211"/>
      <c r="BD122" s="211"/>
      <c r="BE122" s="211"/>
      <c r="BF122" s="211"/>
      <c r="BG122" s="211"/>
      <c r="BH122" s="211"/>
    </row>
    <row r="123" spans="1:60" outlineLevel="1" x14ac:dyDescent="0.2">
      <c r="A123" s="212">
        <v>53</v>
      </c>
      <c r="B123" s="219" t="s">
        <v>267</v>
      </c>
      <c r="C123" s="264" t="s">
        <v>268</v>
      </c>
      <c r="D123" s="221" t="s">
        <v>159</v>
      </c>
      <c r="E123" s="227">
        <v>8</v>
      </c>
      <c r="F123" s="231">
        <f>H123+J123</f>
        <v>0</v>
      </c>
      <c r="G123" s="232">
        <f>ROUND(E123*F123,2)</f>
        <v>0</v>
      </c>
      <c r="H123" s="232"/>
      <c r="I123" s="232">
        <f>ROUND(E123*H123,2)</f>
        <v>0</v>
      </c>
      <c r="J123" s="232"/>
      <c r="K123" s="232">
        <f>ROUND(E123*J123,2)</f>
        <v>0</v>
      </c>
      <c r="L123" s="232">
        <v>21</v>
      </c>
      <c r="M123" s="232">
        <f>G123*(1+L123/100)</f>
        <v>0</v>
      </c>
      <c r="N123" s="221">
        <v>0</v>
      </c>
      <c r="O123" s="221">
        <f>ROUND(E123*N123,5)</f>
        <v>0</v>
      </c>
      <c r="P123" s="221">
        <v>0</v>
      </c>
      <c r="Q123" s="221">
        <f>ROUND(E123*P123,5)</f>
        <v>0</v>
      </c>
      <c r="R123" s="221"/>
      <c r="S123" s="221"/>
      <c r="T123" s="222">
        <v>0</v>
      </c>
      <c r="U123" s="221">
        <f>ROUND(E123*T123,2)</f>
        <v>0</v>
      </c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 t="s">
        <v>113</v>
      </c>
      <c r="AF123" s="211"/>
      <c r="AG123" s="211"/>
      <c r="AH123" s="211"/>
      <c r="AI123" s="211"/>
      <c r="AJ123" s="211"/>
      <c r="AK123" s="211"/>
      <c r="AL123" s="211"/>
      <c r="AM123" s="211"/>
      <c r="AN123" s="211"/>
      <c r="AO123" s="211"/>
      <c r="AP123" s="211"/>
      <c r="AQ123" s="211"/>
      <c r="AR123" s="211"/>
      <c r="AS123" s="211"/>
      <c r="AT123" s="211"/>
      <c r="AU123" s="211"/>
      <c r="AV123" s="211"/>
      <c r="AW123" s="211"/>
      <c r="AX123" s="211"/>
      <c r="AY123" s="211"/>
      <c r="AZ123" s="211"/>
      <c r="BA123" s="211"/>
      <c r="BB123" s="211"/>
      <c r="BC123" s="211"/>
      <c r="BD123" s="211"/>
      <c r="BE123" s="211"/>
      <c r="BF123" s="211"/>
      <c r="BG123" s="211"/>
      <c r="BH123" s="211"/>
    </row>
    <row r="124" spans="1:60" x14ac:dyDescent="0.2">
      <c r="A124" s="213" t="s">
        <v>108</v>
      </c>
      <c r="B124" s="220" t="s">
        <v>79</v>
      </c>
      <c r="C124" s="267" t="s">
        <v>26</v>
      </c>
      <c r="D124" s="225"/>
      <c r="E124" s="230"/>
      <c r="F124" s="235"/>
      <c r="G124" s="235">
        <f>SUMIF(AE125:AE127,"&lt;&gt;NOR",G125:G127)</f>
        <v>0</v>
      </c>
      <c r="H124" s="235"/>
      <c r="I124" s="235">
        <f>SUM(I125:I127)</f>
        <v>0</v>
      </c>
      <c r="J124" s="235"/>
      <c r="K124" s="235">
        <f>SUM(K125:K127)</f>
        <v>0</v>
      </c>
      <c r="L124" s="235"/>
      <c r="M124" s="235">
        <f>SUM(M125:M127)</f>
        <v>0</v>
      </c>
      <c r="N124" s="225"/>
      <c r="O124" s="225">
        <f>SUM(O125:O127)</f>
        <v>0</v>
      </c>
      <c r="P124" s="225"/>
      <c r="Q124" s="225">
        <f>SUM(Q125:Q127)</f>
        <v>0</v>
      </c>
      <c r="R124" s="225"/>
      <c r="S124" s="225"/>
      <c r="T124" s="226"/>
      <c r="U124" s="225">
        <f>SUM(U125:U127)</f>
        <v>0</v>
      </c>
      <c r="AE124" t="s">
        <v>109</v>
      </c>
    </row>
    <row r="125" spans="1:60" outlineLevel="1" x14ac:dyDescent="0.2">
      <c r="A125" s="212">
        <v>54</v>
      </c>
      <c r="B125" s="219" t="s">
        <v>269</v>
      </c>
      <c r="C125" s="264" t="s">
        <v>270</v>
      </c>
      <c r="D125" s="221" t="s">
        <v>271</v>
      </c>
      <c r="E125" s="227">
        <v>1</v>
      </c>
      <c r="F125" s="231">
        <f>H125+J125</f>
        <v>0</v>
      </c>
      <c r="G125" s="232">
        <f>ROUND(E125*F125,2)</f>
        <v>0</v>
      </c>
      <c r="H125" s="232"/>
      <c r="I125" s="232">
        <f>ROUND(E125*H125,2)</f>
        <v>0</v>
      </c>
      <c r="J125" s="232"/>
      <c r="K125" s="232">
        <f>ROUND(E125*J125,2)</f>
        <v>0</v>
      </c>
      <c r="L125" s="232">
        <v>21</v>
      </c>
      <c r="M125" s="232">
        <f>G125*(1+L125/100)</f>
        <v>0</v>
      </c>
      <c r="N125" s="221">
        <v>0</v>
      </c>
      <c r="O125" s="221">
        <f>ROUND(E125*N125,5)</f>
        <v>0</v>
      </c>
      <c r="P125" s="221">
        <v>0</v>
      </c>
      <c r="Q125" s="221">
        <f>ROUND(E125*P125,5)</f>
        <v>0</v>
      </c>
      <c r="R125" s="221"/>
      <c r="S125" s="221"/>
      <c r="T125" s="222">
        <v>0</v>
      </c>
      <c r="U125" s="221">
        <f>ROUND(E125*T125,2)</f>
        <v>0</v>
      </c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 t="s">
        <v>113</v>
      </c>
      <c r="AF125" s="211"/>
      <c r="AG125" s="211"/>
      <c r="AH125" s="211"/>
      <c r="AI125" s="211"/>
      <c r="AJ125" s="211"/>
      <c r="AK125" s="211"/>
      <c r="AL125" s="211"/>
      <c r="AM125" s="211"/>
      <c r="AN125" s="211"/>
      <c r="AO125" s="211"/>
      <c r="AP125" s="211"/>
      <c r="AQ125" s="211"/>
      <c r="AR125" s="211"/>
      <c r="AS125" s="211"/>
      <c r="AT125" s="211"/>
      <c r="AU125" s="211"/>
      <c r="AV125" s="211"/>
      <c r="AW125" s="211"/>
      <c r="AX125" s="211"/>
      <c r="AY125" s="211"/>
      <c r="AZ125" s="211"/>
      <c r="BA125" s="211"/>
      <c r="BB125" s="211"/>
      <c r="BC125" s="211"/>
      <c r="BD125" s="211"/>
      <c r="BE125" s="211"/>
      <c r="BF125" s="211"/>
      <c r="BG125" s="211"/>
      <c r="BH125" s="211"/>
    </row>
    <row r="126" spans="1:60" outlineLevel="1" x14ac:dyDescent="0.2">
      <c r="A126" s="212">
        <v>55</v>
      </c>
      <c r="B126" s="219" t="s">
        <v>272</v>
      </c>
      <c r="C126" s="264" t="s">
        <v>273</v>
      </c>
      <c r="D126" s="221" t="s">
        <v>271</v>
      </c>
      <c r="E126" s="227">
        <v>1</v>
      </c>
      <c r="F126" s="231">
        <f>H126+J126</f>
        <v>0</v>
      </c>
      <c r="G126" s="232">
        <f>ROUND(E126*F126,2)</f>
        <v>0</v>
      </c>
      <c r="H126" s="232"/>
      <c r="I126" s="232">
        <f>ROUND(E126*H126,2)</f>
        <v>0</v>
      </c>
      <c r="J126" s="232"/>
      <c r="K126" s="232">
        <f>ROUND(E126*J126,2)</f>
        <v>0</v>
      </c>
      <c r="L126" s="232">
        <v>21</v>
      </c>
      <c r="M126" s="232">
        <f>G126*(1+L126/100)</f>
        <v>0</v>
      </c>
      <c r="N126" s="221">
        <v>0</v>
      </c>
      <c r="O126" s="221">
        <f>ROUND(E126*N126,5)</f>
        <v>0</v>
      </c>
      <c r="P126" s="221">
        <v>0</v>
      </c>
      <c r="Q126" s="221">
        <f>ROUND(E126*P126,5)</f>
        <v>0</v>
      </c>
      <c r="R126" s="221"/>
      <c r="S126" s="221"/>
      <c r="T126" s="222">
        <v>0</v>
      </c>
      <c r="U126" s="221">
        <f>ROUND(E126*T126,2)</f>
        <v>0</v>
      </c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 t="s">
        <v>113</v>
      </c>
      <c r="AF126" s="211"/>
      <c r="AG126" s="211"/>
      <c r="AH126" s="211"/>
      <c r="AI126" s="211"/>
      <c r="AJ126" s="211"/>
      <c r="AK126" s="211"/>
      <c r="AL126" s="211"/>
      <c r="AM126" s="211"/>
      <c r="AN126" s="211"/>
      <c r="AO126" s="211"/>
      <c r="AP126" s="211"/>
      <c r="AQ126" s="211"/>
      <c r="AR126" s="211"/>
      <c r="AS126" s="211"/>
      <c r="AT126" s="211"/>
      <c r="AU126" s="211"/>
      <c r="AV126" s="211"/>
      <c r="AW126" s="211"/>
      <c r="AX126" s="211"/>
      <c r="AY126" s="211"/>
      <c r="AZ126" s="211"/>
      <c r="BA126" s="211"/>
      <c r="BB126" s="211"/>
      <c r="BC126" s="211"/>
      <c r="BD126" s="211"/>
      <c r="BE126" s="211"/>
      <c r="BF126" s="211"/>
      <c r="BG126" s="211"/>
      <c r="BH126" s="211"/>
    </row>
    <row r="127" spans="1:60" outlineLevel="1" x14ac:dyDescent="0.2">
      <c r="A127" s="212">
        <v>56</v>
      </c>
      <c r="B127" s="219" t="s">
        <v>274</v>
      </c>
      <c r="C127" s="264" t="s">
        <v>275</v>
      </c>
      <c r="D127" s="221" t="s">
        <v>271</v>
      </c>
      <c r="E127" s="227">
        <v>1</v>
      </c>
      <c r="F127" s="231">
        <f>H127+J127</f>
        <v>0</v>
      </c>
      <c r="G127" s="232">
        <f>ROUND(E127*F127,2)</f>
        <v>0</v>
      </c>
      <c r="H127" s="232"/>
      <c r="I127" s="232">
        <f>ROUND(E127*H127,2)</f>
        <v>0</v>
      </c>
      <c r="J127" s="232"/>
      <c r="K127" s="232">
        <f>ROUND(E127*J127,2)</f>
        <v>0</v>
      </c>
      <c r="L127" s="232">
        <v>21</v>
      </c>
      <c r="M127" s="232">
        <f>G127*(1+L127/100)</f>
        <v>0</v>
      </c>
      <c r="N127" s="221">
        <v>0</v>
      </c>
      <c r="O127" s="221">
        <f>ROUND(E127*N127,5)</f>
        <v>0</v>
      </c>
      <c r="P127" s="221">
        <v>0</v>
      </c>
      <c r="Q127" s="221">
        <f>ROUND(E127*P127,5)</f>
        <v>0</v>
      </c>
      <c r="R127" s="221"/>
      <c r="S127" s="221"/>
      <c r="T127" s="222">
        <v>0</v>
      </c>
      <c r="U127" s="221">
        <f>ROUND(E127*T127,2)</f>
        <v>0</v>
      </c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 t="s">
        <v>113</v>
      </c>
      <c r="AF127" s="211"/>
      <c r="AG127" s="211"/>
      <c r="AH127" s="211"/>
      <c r="AI127" s="211"/>
      <c r="AJ127" s="211"/>
      <c r="AK127" s="211"/>
      <c r="AL127" s="211"/>
      <c r="AM127" s="211"/>
      <c r="AN127" s="211"/>
      <c r="AO127" s="211"/>
      <c r="AP127" s="211"/>
      <c r="AQ127" s="211"/>
      <c r="AR127" s="211"/>
      <c r="AS127" s="211"/>
      <c r="AT127" s="211"/>
      <c r="AU127" s="211"/>
      <c r="AV127" s="211"/>
      <c r="AW127" s="211"/>
      <c r="AX127" s="211"/>
      <c r="AY127" s="211"/>
      <c r="AZ127" s="211"/>
      <c r="BA127" s="211"/>
      <c r="BB127" s="211"/>
      <c r="BC127" s="211"/>
      <c r="BD127" s="211"/>
      <c r="BE127" s="211"/>
      <c r="BF127" s="211"/>
      <c r="BG127" s="211"/>
      <c r="BH127" s="211"/>
    </row>
    <row r="128" spans="1:60" x14ac:dyDescent="0.2">
      <c r="A128" s="213" t="s">
        <v>108</v>
      </c>
      <c r="B128" s="220" t="s">
        <v>80</v>
      </c>
      <c r="C128" s="267" t="s">
        <v>81</v>
      </c>
      <c r="D128" s="225"/>
      <c r="E128" s="230"/>
      <c r="F128" s="235"/>
      <c r="G128" s="235">
        <f>SUMIF(AE129:AE144,"&lt;&gt;NOR",G129:G144)</f>
        <v>0</v>
      </c>
      <c r="H128" s="235"/>
      <c r="I128" s="235">
        <f>SUM(I129:I144)</f>
        <v>0</v>
      </c>
      <c r="J128" s="235"/>
      <c r="K128" s="235">
        <f>SUM(K129:K144)</f>
        <v>0</v>
      </c>
      <c r="L128" s="235"/>
      <c r="M128" s="235">
        <f>SUM(M129:M144)</f>
        <v>0</v>
      </c>
      <c r="N128" s="225"/>
      <c r="O128" s="225">
        <f>SUM(O129:O144)</f>
        <v>1808.4749300000003</v>
      </c>
      <c r="P128" s="225"/>
      <c r="Q128" s="225">
        <f>SUM(Q129:Q144)</f>
        <v>0</v>
      </c>
      <c r="R128" s="225"/>
      <c r="S128" s="225"/>
      <c r="T128" s="226"/>
      <c r="U128" s="225">
        <f>SUM(U129:U144)</f>
        <v>256.99</v>
      </c>
      <c r="AE128" t="s">
        <v>109</v>
      </c>
    </row>
    <row r="129" spans="1:60" ht="22.5" outlineLevel="1" x14ac:dyDescent="0.2">
      <c r="A129" s="212">
        <v>57</v>
      </c>
      <c r="B129" s="219" t="s">
        <v>276</v>
      </c>
      <c r="C129" s="264" t="s">
        <v>277</v>
      </c>
      <c r="D129" s="221" t="s">
        <v>140</v>
      </c>
      <c r="E129" s="227">
        <v>2558.2399999999998</v>
      </c>
      <c r="F129" s="231">
        <f>H129+J129</f>
        <v>0</v>
      </c>
      <c r="G129" s="232">
        <f>ROUND(E129*F129,2)</f>
        <v>0</v>
      </c>
      <c r="H129" s="232"/>
      <c r="I129" s="232">
        <f>ROUND(E129*H129,2)</f>
        <v>0</v>
      </c>
      <c r="J129" s="232"/>
      <c r="K129" s="232">
        <f>ROUND(E129*J129,2)</f>
        <v>0</v>
      </c>
      <c r="L129" s="232">
        <v>21</v>
      </c>
      <c r="M129" s="232">
        <f>G129*(1+L129/100)</f>
        <v>0</v>
      </c>
      <c r="N129" s="221">
        <v>0</v>
      </c>
      <c r="O129" s="221">
        <f>ROUND(E129*N129,5)</f>
        <v>0</v>
      </c>
      <c r="P129" s="221">
        <v>0</v>
      </c>
      <c r="Q129" s="221">
        <f>ROUND(E129*P129,5)</f>
        <v>0</v>
      </c>
      <c r="R129" s="221"/>
      <c r="S129" s="221"/>
      <c r="T129" s="222">
        <v>0</v>
      </c>
      <c r="U129" s="221">
        <f>ROUND(E129*T129,2)</f>
        <v>0</v>
      </c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 t="s">
        <v>113</v>
      </c>
      <c r="AF129" s="211"/>
      <c r="AG129" s="211"/>
      <c r="AH129" s="21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211"/>
      <c r="AX129" s="211"/>
      <c r="AY129" s="211"/>
      <c r="AZ129" s="211"/>
      <c r="BA129" s="211"/>
      <c r="BB129" s="211"/>
      <c r="BC129" s="211"/>
      <c r="BD129" s="211"/>
      <c r="BE129" s="211"/>
      <c r="BF129" s="211"/>
      <c r="BG129" s="211"/>
      <c r="BH129" s="211"/>
    </row>
    <row r="130" spans="1:60" ht="22.5" outlineLevel="1" x14ac:dyDescent="0.2">
      <c r="A130" s="212"/>
      <c r="B130" s="219"/>
      <c r="C130" s="266" t="s">
        <v>278</v>
      </c>
      <c r="D130" s="224"/>
      <c r="E130" s="229"/>
      <c r="F130" s="233"/>
      <c r="G130" s="234"/>
      <c r="H130" s="232"/>
      <c r="I130" s="232"/>
      <c r="J130" s="232"/>
      <c r="K130" s="232"/>
      <c r="L130" s="232"/>
      <c r="M130" s="232"/>
      <c r="N130" s="221"/>
      <c r="O130" s="221"/>
      <c r="P130" s="221"/>
      <c r="Q130" s="221"/>
      <c r="R130" s="221"/>
      <c r="S130" s="221"/>
      <c r="T130" s="222"/>
      <c r="U130" s="221"/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 t="s">
        <v>128</v>
      </c>
      <c r="AF130" s="211"/>
      <c r="AG130" s="211"/>
      <c r="AH130" s="211"/>
      <c r="AI130" s="211"/>
      <c r="AJ130" s="211"/>
      <c r="AK130" s="211"/>
      <c r="AL130" s="211"/>
      <c r="AM130" s="211"/>
      <c r="AN130" s="211"/>
      <c r="AO130" s="211"/>
      <c r="AP130" s="211"/>
      <c r="AQ130" s="211"/>
      <c r="AR130" s="211"/>
      <c r="AS130" s="211"/>
      <c r="AT130" s="211"/>
      <c r="AU130" s="211"/>
      <c r="AV130" s="211"/>
      <c r="AW130" s="211"/>
      <c r="AX130" s="211"/>
      <c r="AY130" s="211"/>
      <c r="AZ130" s="211"/>
      <c r="BA130" s="214" t="str">
        <f>C130</f>
        <v>Trávník je zcela bezzásypový! Splňuje parametry EN 15330-1 a FIFA QUALITY. Použití jakéhokoli trávníku se zásypovým materiálem není přípustné.</v>
      </c>
      <c r="BB130" s="211"/>
      <c r="BC130" s="211"/>
      <c r="BD130" s="211"/>
      <c r="BE130" s="211"/>
      <c r="BF130" s="211"/>
      <c r="BG130" s="211"/>
      <c r="BH130" s="211"/>
    </row>
    <row r="131" spans="1:60" outlineLevel="1" x14ac:dyDescent="0.2">
      <c r="A131" s="212"/>
      <c r="B131" s="219"/>
      <c r="C131" s="265" t="s">
        <v>279</v>
      </c>
      <c r="D131" s="223"/>
      <c r="E131" s="228">
        <v>2558.2399999999998</v>
      </c>
      <c r="F131" s="232"/>
      <c r="G131" s="232"/>
      <c r="H131" s="232"/>
      <c r="I131" s="232"/>
      <c r="J131" s="232"/>
      <c r="K131" s="232"/>
      <c r="L131" s="232"/>
      <c r="M131" s="232"/>
      <c r="N131" s="221"/>
      <c r="O131" s="221"/>
      <c r="P131" s="221"/>
      <c r="Q131" s="221"/>
      <c r="R131" s="221"/>
      <c r="S131" s="221"/>
      <c r="T131" s="222"/>
      <c r="U131" s="22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 t="s">
        <v>115</v>
      </c>
      <c r="AF131" s="211">
        <v>0</v>
      </c>
      <c r="AG131" s="211"/>
      <c r="AH131" s="21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211"/>
      <c r="AX131" s="211"/>
      <c r="AY131" s="211"/>
      <c r="AZ131" s="211"/>
      <c r="BA131" s="211"/>
      <c r="BB131" s="211"/>
      <c r="BC131" s="211"/>
      <c r="BD131" s="211"/>
      <c r="BE131" s="211"/>
      <c r="BF131" s="211"/>
      <c r="BG131" s="211"/>
      <c r="BH131" s="211"/>
    </row>
    <row r="132" spans="1:60" outlineLevel="1" x14ac:dyDescent="0.2">
      <c r="A132" s="212">
        <v>58</v>
      </c>
      <c r="B132" s="219" t="s">
        <v>280</v>
      </c>
      <c r="C132" s="264" t="s">
        <v>281</v>
      </c>
      <c r="D132" s="221" t="s">
        <v>140</v>
      </c>
      <c r="E132" s="227">
        <v>2538</v>
      </c>
      <c r="F132" s="231">
        <f>H132+J132</f>
        <v>0</v>
      </c>
      <c r="G132" s="232">
        <f>ROUND(E132*F132,2)</f>
        <v>0</v>
      </c>
      <c r="H132" s="232"/>
      <c r="I132" s="232">
        <f>ROUND(E132*H132,2)</f>
        <v>0</v>
      </c>
      <c r="J132" s="232"/>
      <c r="K132" s="232">
        <f>ROUND(E132*J132,2)</f>
        <v>0</v>
      </c>
      <c r="L132" s="232">
        <v>21</v>
      </c>
      <c r="M132" s="232">
        <f>G132*(1+L132/100)</f>
        <v>0</v>
      </c>
      <c r="N132" s="221">
        <v>0</v>
      </c>
      <c r="O132" s="221">
        <f>ROUND(E132*N132,5)</f>
        <v>0</v>
      </c>
      <c r="P132" s="221">
        <v>0</v>
      </c>
      <c r="Q132" s="221">
        <f>ROUND(E132*P132,5)</f>
        <v>0</v>
      </c>
      <c r="R132" s="221"/>
      <c r="S132" s="221"/>
      <c r="T132" s="222">
        <v>0</v>
      </c>
      <c r="U132" s="221">
        <f>ROUND(E132*T132,2)</f>
        <v>0</v>
      </c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 t="s">
        <v>113</v>
      </c>
      <c r="AF132" s="211"/>
      <c r="AG132" s="211"/>
      <c r="AH132" s="211"/>
      <c r="AI132" s="211"/>
      <c r="AJ132" s="211"/>
      <c r="AK132" s="211"/>
      <c r="AL132" s="211"/>
      <c r="AM132" s="211"/>
      <c r="AN132" s="211"/>
      <c r="AO132" s="211"/>
      <c r="AP132" s="211"/>
      <c r="AQ132" s="211"/>
      <c r="AR132" s="211"/>
      <c r="AS132" s="211"/>
      <c r="AT132" s="211"/>
      <c r="AU132" s="211"/>
      <c r="AV132" s="211"/>
      <c r="AW132" s="211"/>
      <c r="AX132" s="211"/>
      <c r="AY132" s="211"/>
      <c r="AZ132" s="211"/>
      <c r="BA132" s="211"/>
      <c r="BB132" s="211"/>
      <c r="BC132" s="211"/>
      <c r="BD132" s="211"/>
      <c r="BE132" s="211"/>
      <c r="BF132" s="211"/>
      <c r="BG132" s="211"/>
      <c r="BH132" s="211"/>
    </row>
    <row r="133" spans="1:60" outlineLevel="1" x14ac:dyDescent="0.2">
      <c r="A133" s="212"/>
      <c r="B133" s="219"/>
      <c r="C133" s="265" t="s">
        <v>165</v>
      </c>
      <c r="D133" s="223"/>
      <c r="E133" s="228">
        <v>2538</v>
      </c>
      <c r="F133" s="232"/>
      <c r="G133" s="232"/>
      <c r="H133" s="232"/>
      <c r="I133" s="232"/>
      <c r="J133" s="232"/>
      <c r="K133" s="232"/>
      <c r="L133" s="232"/>
      <c r="M133" s="232"/>
      <c r="N133" s="221"/>
      <c r="O133" s="221"/>
      <c r="P133" s="221"/>
      <c r="Q133" s="221"/>
      <c r="R133" s="221"/>
      <c r="S133" s="221"/>
      <c r="T133" s="222"/>
      <c r="U133" s="221"/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 t="s">
        <v>115</v>
      </c>
      <c r="AF133" s="211">
        <v>0</v>
      </c>
      <c r="AG133" s="211"/>
      <c r="AH133" s="211"/>
      <c r="AI133" s="211"/>
      <c r="AJ133" s="211"/>
      <c r="AK133" s="211"/>
      <c r="AL133" s="211"/>
      <c r="AM133" s="211"/>
      <c r="AN133" s="211"/>
      <c r="AO133" s="211"/>
      <c r="AP133" s="211"/>
      <c r="AQ133" s="211"/>
      <c r="AR133" s="211"/>
      <c r="AS133" s="211"/>
      <c r="AT133" s="211"/>
      <c r="AU133" s="211"/>
      <c r="AV133" s="211"/>
      <c r="AW133" s="211"/>
      <c r="AX133" s="211"/>
      <c r="AY133" s="211"/>
      <c r="AZ133" s="211"/>
      <c r="BA133" s="211"/>
      <c r="BB133" s="211"/>
      <c r="BC133" s="211"/>
      <c r="BD133" s="211"/>
      <c r="BE133" s="211"/>
      <c r="BF133" s="211"/>
      <c r="BG133" s="211"/>
      <c r="BH133" s="211"/>
    </row>
    <row r="134" spans="1:60" ht="22.5" outlineLevel="1" x14ac:dyDescent="0.2">
      <c r="A134" s="212">
        <v>59</v>
      </c>
      <c r="B134" s="219" t="s">
        <v>282</v>
      </c>
      <c r="C134" s="264" t="s">
        <v>283</v>
      </c>
      <c r="D134" s="221" t="s">
        <v>140</v>
      </c>
      <c r="E134" s="227">
        <v>2538</v>
      </c>
      <c r="F134" s="231">
        <f>H134+J134</f>
        <v>0</v>
      </c>
      <c r="G134" s="232">
        <f>ROUND(E134*F134,2)</f>
        <v>0</v>
      </c>
      <c r="H134" s="232"/>
      <c r="I134" s="232">
        <f>ROUND(E134*H134,2)</f>
        <v>0</v>
      </c>
      <c r="J134" s="232"/>
      <c r="K134" s="232">
        <f>ROUND(E134*J134,2)</f>
        <v>0</v>
      </c>
      <c r="L134" s="232">
        <v>21</v>
      </c>
      <c r="M134" s="232">
        <f>G134*(1+L134/100)</f>
        <v>0</v>
      </c>
      <c r="N134" s="221">
        <v>0</v>
      </c>
      <c r="O134" s="221">
        <f>ROUND(E134*N134,5)</f>
        <v>0</v>
      </c>
      <c r="P134" s="221">
        <v>0</v>
      </c>
      <c r="Q134" s="221">
        <f>ROUND(E134*P134,5)</f>
        <v>0</v>
      </c>
      <c r="R134" s="221"/>
      <c r="S134" s="221"/>
      <c r="T134" s="222">
        <v>0</v>
      </c>
      <c r="U134" s="221">
        <f>ROUND(E134*T134,2)</f>
        <v>0</v>
      </c>
      <c r="V134" s="211"/>
      <c r="W134" s="211"/>
      <c r="X134" s="211"/>
      <c r="Y134" s="211"/>
      <c r="Z134" s="211"/>
      <c r="AA134" s="211"/>
      <c r="AB134" s="211"/>
      <c r="AC134" s="211"/>
      <c r="AD134" s="211"/>
      <c r="AE134" s="211" t="s">
        <v>113</v>
      </c>
      <c r="AF134" s="211"/>
      <c r="AG134" s="211"/>
      <c r="AH134" s="211"/>
      <c r="AI134" s="211"/>
      <c r="AJ134" s="211"/>
      <c r="AK134" s="211"/>
      <c r="AL134" s="211"/>
      <c r="AM134" s="211"/>
      <c r="AN134" s="211"/>
      <c r="AO134" s="211"/>
      <c r="AP134" s="211"/>
      <c r="AQ134" s="211"/>
      <c r="AR134" s="211"/>
      <c r="AS134" s="211"/>
      <c r="AT134" s="211"/>
      <c r="AU134" s="211"/>
      <c r="AV134" s="211"/>
      <c r="AW134" s="211"/>
      <c r="AX134" s="211"/>
      <c r="AY134" s="211"/>
      <c r="AZ134" s="211"/>
      <c r="BA134" s="211"/>
      <c r="BB134" s="211"/>
      <c r="BC134" s="211"/>
      <c r="BD134" s="211"/>
      <c r="BE134" s="211"/>
      <c r="BF134" s="211"/>
      <c r="BG134" s="211"/>
      <c r="BH134" s="211"/>
    </row>
    <row r="135" spans="1:60" outlineLevel="1" x14ac:dyDescent="0.2">
      <c r="A135" s="212"/>
      <c r="B135" s="219"/>
      <c r="C135" s="265" t="s">
        <v>165</v>
      </c>
      <c r="D135" s="223"/>
      <c r="E135" s="228">
        <v>2538</v>
      </c>
      <c r="F135" s="232"/>
      <c r="G135" s="232"/>
      <c r="H135" s="232"/>
      <c r="I135" s="232"/>
      <c r="J135" s="232"/>
      <c r="K135" s="232"/>
      <c r="L135" s="232"/>
      <c r="M135" s="232"/>
      <c r="N135" s="221"/>
      <c r="O135" s="221"/>
      <c r="P135" s="221"/>
      <c r="Q135" s="221"/>
      <c r="R135" s="221"/>
      <c r="S135" s="221"/>
      <c r="T135" s="222"/>
      <c r="U135" s="22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 t="s">
        <v>115</v>
      </c>
      <c r="AF135" s="211">
        <v>0</v>
      </c>
      <c r="AG135" s="211"/>
      <c r="AH135" s="211"/>
      <c r="AI135" s="211"/>
      <c r="AJ135" s="211"/>
      <c r="AK135" s="211"/>
      <c r="AL135" s="211"/>
      <c r="AM135" s="211"/>
      <c r="AN135" s="211"/>
      <c r="AO135" s="211"/>
      <c r="AP135" s="211"/>
      <c r="AQ135" s="211"/>
      <c r="AR135" s="211"/>
      <c r="AS135" s="211"/>
      <c r="AT135" s="211"/>
      <c r="AU135" s="211"/>
      <c r="AV135" s="211"/>
      <c r="AW135" s="211"/>
      <c r="AX135" s="211"/>
      <c r="AY135" s="211"/>
      <c r="AZ135" s="211"/>
      <c r="BA135" s="211"/>
      <c r="BB135" s="211"/>
      <c r="BC135" s="211"/>
      <c r="BD135" s="211"/>
      <c r="BE135" s="211"/>
      <c r="BF135" s="211"/>
      <c r="BG135" s="211"/>
      <c r="BH135" s="211"/>
    </row>
    <row r="136" spans="1:60" ht="22.5" outlineLevel="1" x14ac:dyDescent="0.2">
      <c r="A136" s="212">
        <v>60</v>
      </c>
      <c r="B136" s="219" t="s">
        <v>284</v>
      </c>
      <c r="C136" s="264" t="s">
        <v>285</v>
      </c>
      <c r="D136" s="221" t="s">
        <v>140</v>
      </c>
      <c r="E136" s="227">
        <v>2538</v>
      </c>
      <c r="F136" s="231">
        <f>H136+J136</f>
        <v>0</v>
      </c>
      <c r="G136" s="232">
        <f>ROUND(E136*F136,2)</f>
        <v>0</v>
      </c>
      <c r="H136" s="232"/>
      <c r="I136" s="232">
        <f>ROUND(E136*H136,2)</f>
        <v>0</v>
      </c>
      <c r="J136" s="232"/>
      <c r="K136" s="232">
        <f>ROUND(E136*J136,2)</f>
        <v>0</v>
      </c>
      <c r="L136" s="232">
        <v>21</v>
      </c>
      <c r="M136" s="232">
        <f>G136*(1+L136/100)</f>
        <v>0</v>
      </c>
      <c r="N136" s="221">
        <v>0.126</v>
      </c>
      <c r="O136" s="221">
        <f>ROUND(E136*N136,5)</f>
        <v>319.78800000000001</v>
      </c>
      <c r="P136" s="221">
        <v>0</v>
      </c>
      <c r="Q136" s="221">
        <f>ROUND(E136*P136,5)</f>
        <v>0</v>
      </c>
      <c r="R136" s="221"/>
      <c r="S136" s="221"/>
      <c r="T136" s="222">
        <v>2.1000000000000001E-2</v>
      </c>
      <c r="U136" s="221">
        <f>ROUND(E136*T136,2)</f>
        <v>53.3</v>
      </c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 t="s">
        <v>113</v>
      </c>
      <c r="AF136" s="211"/>
      <c r="AG136" s="211"/>
      <c r="AH136" s="211"/>
      <c r="AI136" s="211"/>
      <c r="AJ136" s="211"/>
      <c r="AK136" s="211"/>
      <c r="AL136" s="211"/>
      <c r="AM136" s="211"/>
      <c r="AN136" s="211"/>
      <c r="AO136" s="211"/>
      <c r="AP136" s="211"/>
      <c r="AQ136" s="211"/>
      <c r="AR136" s="211"/>
      <c r="AS136" s="211"/>
      <c r="AT136" s="211"/>
      <c r="AU136" s="211"/>
      <c r="AV136" s="211"/>
      <c r="AW136" s="211"/>
      <c r="AX136" s="211"/>
      <c r="AY136" s="211"/>
      <c r="AZ136" s="211"/>
      <c r="BA136" s="211"/>
      <c r="BB136" s="211"/>
      <c r="BC136" s="211"/>
      <c r="BD136" s="211"/>
      <c r="BE136" s="211"/>
      <c r="BF136" s="211"/>
      <c r="BG136" s="211"/>
      <c r="BH136" s="211"/>
    </row>
    <row r="137" spans="1:60" outlineLevel="1" x14ac:dyDescent="0.2">
      <c r="A137" s="212"/>
      <c r="B137" s="219"/>
      <c r="C137" s="265" t="s">
        <v>165</v>
      </c>
      <c r="D137" s="223"/>
      <c r="E137" s="228">
        <v>2538</v>
      </c>
      <c r="F137" s="232"/>
      <c r="G137" s="232"/>
      <c r="H137" s="232"/>
      <c r="I137" s="232"/>
      <c r="J137" s="232"/>
      <c r="K137" s="232"/>
      <c r="L137" s="232"/>
      <c r="M137" s="232"/>
      <c r="N137" s="221"/>
      <c r="O137" s="221"/>
      <c r="P137" s="221"/>
      <c r="Q137" s="221"/>
      <c r="R137" s="221"/>
      <c r="S137" s="221"/>
      <c r="T137" s="222"/>
      <c r="U137" s="22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 t="s">
        <v>115</v>
      </c>
      <c r="AF137" s="211">
        <v>0</v>
      </c>
      <c r="AG137" s="211"/>
      <c r="AH137" s="211"/>
      <c r="AI137" s="211"/>
      <c r="AJ137" s="211"/>
      <c r="AK137" s="211"/>
      <c r="AL137" s="211"/>
      <c r="AM137" s="211"/>
      <c r="AN137" s="211"/>
      <c r="AO137" s="211"/>
      <c r="AP137" s="211"/>
      <c r="AQ137" s="211"/>
      <c r="AR137" s="211"/>
      <c r="AS137" s="211"/>
      <c r="AT137" s="211"/>
      <c r="AU137" s="211"/>
      <c r="AV137" s="211"/>
      <c r="AW137" s="211"/>
      <c r="AX137" s="211"/>
      <c r="AY137" s="211"/>
      <c r="AZ137" s="211"/>
      <c r="BA137" s="211"/>
      <c r="BB137" s="211"/>
      <c r="BC137" s="211"/>
      <c r="BD137" s="211"/>
      <c r="BE137" s="211"/>
      <c r="BF137" s="211"/>
      <c r="BG137" s="211"/>
      <c r="BH137" s="211"/>
    </row>
    <row r="138" spans="1:60" ht="22.5" outlineLevel="1" x14ac:dyDescent="0.2">
      <c r="A138" s="212">
        <v>61</v>
      </c>
      <c r="B138" s="219" t="s">
        <v>286</v>
      </c>
      <c r="C138" s="264" t="s">
        <v>287</v>
      </c>
      <c r="D138" s="221" t="s">
        <v>140</v>
      </c>
      <c r="E138" s="227">
        <v>2538</v>
      </c>
      <c r="F138" s="231">
        <f>H138+J138</f>
        <v>0</v>
      </c>
      <c r="G138" s="232">
        <f>ROUND(E138*F138,2)</f>
        <v>0</v>
      </c>
      <c r="H138" s="232"/>
      <c r="I138" s="232">
        <f>ROUND(E138*H138,2)</f>
        <v>0</v>
      </c>
      <c r="J138" s="232"/>
      <c r="K138" s="232">
        <f>ROUND(E138*J138,2)</f>
        <v>0</v>
      </c>
      <c r="L138" s="232">
        <v>21</v>
      </c>
      <c r="M138" s="232">
        <f>G138*(1+L138/100)</f>
        <v>0</v>
      </c>
      <c r="N138" s="221">
        <v>0.126</v>
      </c>
      <c r="O138" s="221">
        <f>ROUND(E138*N138,5)</f>
        <v>319.78800000000001</v>
      </c>
      <c r="P138" s="221">
        <v>0</v>
      </c>
      <c r="Q138" s="221">
        <f>ROUND(E138*P138,5)</f>
        <v>0</v>
      </c>
      <c r="R138" s="221"/>
      <c r="S138" s="221"/>
      <c r="T138" s="222">
        <v>2.1000000000000001E-2</v>
      </c>
      <c r="U138" s="221">
        <f>ROUND(E138*T138,2)</f>
        <v>53.3</v>
      </c>
      <c r="V138" s="211"/>
      <c r="W138" s="211"/>
      <c r="X138" s="211"/>
      <c r="Y138" s="211"/>
      <c r="Z138" s="211"/>
      <c r="AA138" s="211"/>
      <c r="AB138" s="211"/>
      <c r="AC138" s="211"/>
      <c r="AD138" s="211"/>
      <c r="AE138" s="211" t="s">
        <v>113</v>
      </c>
      <c r="AF138" s="211"/>
      <c r="AG138" s="211"/>
      <c r="AH138" s="211"/>
      <c r="AI138" s="211"/>
      <c r="AJ138" s="211"/>
      <c r="AK138" s="211"/>
      <c r="AL138" s="211"/>
      <c r="AM138" s="211"/>
      <c r="AN138" s="211"/>
      <c r="AO138" s="211"/>
      <c r="AP138" s="211"/>
      <c r="AQ138" s="211"/>
      <c r="AR138" s="211"/>
      <c r="AS138" s="211"/>
      <c r="AT138" s="211"/>
      <c r="AU138" s="211"/>
      <c r="AV138" s="211"/>
      <c r="AW138" s="211"/>
      <c r="AX138" s="211"/>
      <c r="AY138" s="211"/>
      <c r="AZ138" s="211"/>
      <c r="BA138" s="211"/>
      <c r="BB138" s="211"/>
      <c r="BC138" s="211"/>
      <c r="BD138" s="211"/>
      <c r="BE138" s="211"/>
      <c r="BF138" s="211"/>
      <c r="BG138" s="211"/>
      <c r="BH138" s="211"/>
    </row>
    <row r="139" spans="1:60" ht="22.5" outlineLevel="1" x14ac:dyDescent="0.2">
      <c r="A139" s="212">
        <v>62</v>
      </c>
      <c r="B139" s="219" t="s">
        <v>288</v>
      </c>
      <c r="C139" s="264" t="s">
        <v>289</v>
      </c>
      <c r="D139" s="221" t="s">
        <v>140</v>
      </c>
      <c r="E139" s="227">
        <v>2538</v>
      </c>
      <c r="F139" s="231">
        <f>H139+J139</f>
        <v>0</v>
      </c>
      <c r="G139" s="232">
        <f>ROUND(E139*F139,2)</f>
        <v>0</v>
      </c>
      <c r="H139" s="232"/>
      <c r="I139" s="232">
        <f>ROUND(E139*H139,2)</f>
        <v>0</v>
      </c>
      <c r="J139" s="232"/>
      <c r="K139" s="232">
        <f>ROUND(E139*J139,2)</f>
        <v>0</v>
      </c>
      <c r="L139" s="232">
        <v>21</v>
      </c>
      <c r="M139" s="232">
        <f>G139*(1+L139/100)</f>
        <v>0</v>
      </c>
      <c r="N139" s="221">
        <v>0.32250000000000001</v>
      </c>
      <c r="O139" s="221">
        <f>ROUND(E139*N139,5)</f>
        <v>818.505</v>
      </c>
      <c r="P139" s="221">
        <v>0</v>
      </c>
      <c r="Q139" s="221">
        <f>ROUND(E139*P139,5)</f>
        <v>0</v>
      </c>
      <c r="R139" s="221"/>
      <c r="S139" s="221"/>
      <c r="T139" s="222">
        <v>2.5999999999999999E-2</v>
      </c>
      <c r="U139" s="221">
        <f>ROUND(E139*T139,2)</f>
        <v>65.989999999999995</v>
      </c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 t="s">
        <v>113</v>
      </c>
      <c r="AF139" s="211"/>
      <c r="AG139" s="211"/>
      <c r="AH139" s="211"/>
      <c r="AI139" s="211"/>
      <c r="AJ139" s="211"/>
      <c r="AK139" s="211"/>
      <c r="AL139" s="211"/>
      <c r="AM139" s="211"/>
      <c r="AN139" s="211"/>
      <c r="AO139" s="211"/>
      <c r="AP139" s="211"/>
      <c r="AQ139" s="211"/>
      <c r="AR139" s="211"/>
      <c r="AS139" s="211"/>
      <c r="AT139" s="211"/>
      <c r="AU139" s="211"/>
      <c r="AV139" s="211"/>
      <c r="AW139" s="211"/>
      <c r="AX139" s="211"/>
      <c r="AY139" s="211"/>
      <c r="AZ139" s="211"/>
      <c r="BA139" s="211"/>
      <c r="BB139" s="211"/>
      <c r="BC139" s="211"/>
      <c r="BD139" s="211"/>
      <c r="BE139" s="211"/>
      <c r="BF139" s="211"/>
      <c r="BG139" s="211"/>
      <c r="BH139" s="211"/>
    </row>
    <row r="140" spans="1:60" outlineLevel="1" x14ac:dyDescent="0.2">
      <c r="A140" s="212"/>
      <c r="B140" s="219"/>
      <c r="C140" s="265" t="s">
        <v>165</v>
      </c>
      <c r="D140" s="223"/>
      <c r="E140" s="228">
        <v>2538</v>
      </c>
      <c r="F140" s="232"/>
      <c r="G140" s="232"/>
      <c r="H140" s="232"/>
      <c r="I140" s="232"/>
      <c r="J140" s="232"/>
      <c r="K140" s="232"/>
      <c r="L140" s="232"/>
      <c r="M140" s="232"/>
      <c r="N140" s="221"/>
      <c r="O140" s="221"/>
      <c r="P140" s="221"/>
      <c r="Q140" s="221"/>
      <c r="R140" s="221"/>
      <c r="S140" s="221"/>
      <c r="T140" s="222"/>
      <c r="U140" s="221"/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 t="s">
        <v>115</v>
      </c>
      <c r="AF140" s="211">
        <v>0</v>
      </c>
      <c r="AG140" s="211"/>
      <c r="AH140" s="211"/>
      <c r="AI140" s="211"/>
      <c r="AJ140" s="211"/>
      <c r="AK140" s="211"/>
      <c r="AL140" s="211"/>
      <c r="AM140" s="211"/>
      <c r="AN140" s="211"/>
      <c r="AO140" s="211"/>
      <c r="AP140" s="211"/>
      <c r="AQ140" s="211"/>
      <c r="AR140" s="211"/>
      <c r="AS140" s="211"/>
      <c r="AT140" s="211"/>
      <c r="AU140" s="211"/>
      <c r="AV140" s="211"/>
      <c r="AW140" s="211"/>
      <c r="AX140" s="211"/>
      <c r="AY140" s="211"/>
      <c r="AZ140" s="211"/>
      <c r="BA140" s="211"/>
      <c r="BB140" s="211"/>
      <c r="BC140" s="211"/>
      <c r="BD140" s="211"/>
      <c r="BE140" s="211"/>
      <c r="BF140" s="211"/>
      <c r="BG140" s="211"/>
      <c r="BH140" s="211"/>
    </row>
    <row r="141" spans="1:60" ht="22.5" outlineLevel="1" x14ac:dyDescent="0.2">
      <c r="A141" s="212">
        <v>63</v>
      </c>
      <c r="B141" s="219" t="s">
        <v>290</v>
      </c>
      <c r="C141" s="264" t="s">
        <v>291</v>
      </c>
      <c r="D141" s="221" t="s">
        <v>140</v>
      </c>
      <c r="E141" s="227">
        <v>2538</v>
      </c>
      <c r="F141" s="231">
        <f>H141+J141</f>
        <v>0</v>
      </c>
      <c r="G141" s="232">
        <f>ROUND(E141*F141,2)</f>
        <v>0</v>
      </c>
      <c r="H141" s="232"/>
      <c r="I141" s="232">
        <f>ROUND(E141*H141,2)</f>
        <v>0</v>
      </c>
      <c r="J141" s="232"/>
      <c r="K141" s="232">
        <f>ROUND(E141*J141,2)</f>
        <v>0</v>
      </c>
      <c r="L141" s="232">
        <v>21</v>
      </c>
      <c r="M141" s="232">
        <f>G141*(1+L141/100)</f>
        <v>0</v>
      </c>
      <c r="N141" s="221">
        <v>0.13800000000000001</v>
      </c>
      <c r="O141" s="221">
        <f>ROUND(E141*N141,5)</f>
        <v>350.24400000000003</v>
      </c>
      <c r="P141" s="221">
        <v>0</v>
      </c>
      <c r="Q141" s="221">
        <f>ROUND(E141*P141,5)</f>
        <v>0</v>
      </c>
      <c r="R141" s="221"/>
      <c r="S141" s="221"/>
      <c r="T141" s="222">
        <v>2.3E-2</v>
      </c>
      <c r="U141" s="221">
        <f>ROUND(E141*T141,2)</f>
        <v>58.37</v>
      </c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 t="s">
        <v>113</v>
      </c>
      <c r="AF141" s="211"/>
      <c r="AG141" s="211"/>
      <c r="AH141" s="211"/>
      <c r="AI141" s="211"/>
      <c r="AJ141" s="211"/>
      <c r="AK141" s="211"/>
      <c r="AL141" s="211"/>
      <c r="AM141" s="211"/>
      <c r="AN141" s="211"/>
      <c r="AO141" s="211"/>
      <c r="AP141" s="211"/>
      <c r="AQ141" s="211"/>
      <c r="AR141" s="211"/>
      <c r="AS141" s="211"/>
      <c r="AT141" s="211"/>
      <c r="AU141" s="211"/>
      <c r="AV141" s="211"/>
      <c r="AW141" s="211"/>
      <c r="AX141" s="211"/>
      <c r="AY141" s="211"/>
      <c r="AZ141" s="211"/>
      <c r="BA141" s="211"/>
      <c r="BB141" s="211"/>
      <c r="BC141" s="211"/>
      <c r="BD141" s="211"/>
      <c r="BE141" s="211"/>
      <c r="BF141" s="211"/>
      <c r="BG141" s="211"/>
      <c r="BH141" s="211"/>
    </row>
    <row r="142" spans="1:60" outlineLevel="1" x14ac:dyDescent="0.2">
      <c r="A142" s="212"/>
      <c r="B142" s="219"/>
      <c r="C142" s="265" t="s">
        <v>165</v>
      </c>
      <c r="D142" s="223"/>
      <c r="E142" s="228">
        <v>2538</v>
      </c>
      <c r="F142" s="232"/>
      <c r="G142" s="232"/>
      <c r="H142" s="232"/>
      <c r="I142" s="232"/>
      <c r="J142" s="232"/>
      <c r="K142" s="232"/>
      <c r="L142" s="232"/>
      <c r="M142" s="232"/>
      <c r="N142" s="221"/>
      <c r="O142" s="221"/>
      <c r="P142" s="221"/>
      <c r="Q142" s="221"/>
      <c r="R142" s="221"/>
      <c r="S142" s="221"/>
      <c r="T142" s="222"/>
      <c r="U142" s="221"/>
      <c r="V142" s="211"/>
      <c r="W142" s="211"/>
      <c r="X142" s="211"/>
      <c r="Y142" s="211"/>
      <c r="Z142" s="211"/>
      <c r="AA142" s="211"/>
      <c r="AB142" s="211"/>
      <c r="AC142" s="211"/>
      <c r="AD142" s="211"/>
      <c r="AE142" s="211" t="s">
        <v>115</v>
      </c>
      <c r="AF142" s="211">
        <v>0</v>
      </c>
      <c r="AG142" s="211"/>
      <c r="AH142" s="211"/>
      <c r="AI142" s="211"/>
      <c r="AJ142" s="211"/>
      <c r="AK142" s="211"/>
      <c r="AL142" s="211"/>
      <c r="AM142" s="211"/>
      <c r="AN142" s="211"/>
      <c r="AO142" s="211"/>
      <c r="AP142" s="211"/>
      <c r="AQ142" s="211"/>
      <c r="AR142" s="211"/>
      <c r="AS142" s="211"/>
      <c r="AT142" s="211"/>
      <c r="AU142" s="211"/>
      <c r="AV142" s="211"/>
      <c r="AW142" s="211"/>
      <c r="AX142" s="211"/>
      <c r="AY142" s="211"/>
      <c r="AZ142" s="211"/>
      <c r="BA142" s="211"/>
      <c r="BB142" s="211"/>
      <c r="BC142" s="211"/>
      <c r="BD142" s="211"/>
      <c r="BE142" s="211"/>
      <c r="BF142" s="211"/>
      <c r="BG142" s="211"/>
      <c r="BH142" s="211"/>
    </row>
    <row r="143" spans="1:60" ht="22.5" outlineLevel="1" x14ac:dyDescent="0.2">
      <c r="A143" s="212">
        <v>64</v>
      </c>
      <c r="B143" s="219" t="s">
        <v>292</v>
      </c>
      <c r="C143" s="264" t="s">
        <v>293</v>
      </c>
      <c r="D143" s="221" t="s">
        <v>152</v>
      </c>
      <c r="E143" s="227">
        <v>319</v>
      </c>
      <c r="F143" s="231">
        <f>H143+J143</f>
        <v>0</v>
      </c>
      <c r="G143" s="232">
        <f>ROUND(E143*F143,2)</f>
        <v>0</v>
      </c>
      <c r="H143" s="232"/>
      <c r="I143" s="232">
        <f>ROUND(E143*H143,2)</f>
        <v>0</v>
      </c>
      <c r="J143" s="232"/>
      <c r="K143" s="232">
        <f>ROUND(E143*J143,2)</f>
        <v>0</v>
      </c>
      <c r="L143" s="232">
        <v>21</v>
      </c>
      <c r="M143" s="232">
        <f>G143*(1+L143/100)</f>
        <v>0</v>
      </c>
      <c r="N143" s="221">
        <v>4.6999999999999999E-4</v>
      </c>
      <c r="O143" s="221">
        <f>ROUND(E143*N143,5)</f>
        <v>0.14993000000000001</v>
      </c>
      <c r="P143" s="221">
        <v>0</v>
      </c>
      <c r="Q143" s="221">
        <f>ROUND(E143*P143,5)</f>
        <v>0</v>
      </c>
      <c r="R143" s="221"/>
      <c r="S143" s="221"/>
      <c r="T143" s="222">
        <v>8.1600000000000006E-2</v>
      </c>
      <c r="U143" s="221">
        <f>ROUND(E143*T143,2)</f>
        <v>26.03</v>
      </c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 t="s">
        <v>113</v>
      </c>
      <c r="AF143" s="211"/>
      <c r="AG143" s="211"/>
      <c r="AH143" s="211"/>
      <c r="AI143" s="211"/>
      <c r="AJ143" s="211"/>
      <c r="AK143" s="211"/>
      <c r="AL143" s="211"/>
      <c r="AM143" s="211"/>
      <c r="AN143" s="211"/>
      <c r="AO143" s="211"/>
      <c r="AP143" s="211"/>
      <c r="AQ143" s="211"/>
      <c r="AR143" s="211"/>
      <c r="AS143" s="211"/>
      <c r="AT143" s="211"/>
      <c r="AU143" s="211"/>
      <c r="AV143" s="211"/>
      <c r="AW143" s="211"/>
      <c r="AX143" s="211"/>
      <c r="AY143" s="211"/>
      <c r="AZ143" s="211"/>
      <c r="BA143" s="211"/>
      <c r="BB143" s="211"/>
      <c r="BC143" s="211"/>
      <c r="BD143" s="211"/>
      <c r="BE143" s="211"/>
      <c r="BF143" s="211"/>
      <c r="BG143" s="211"/>
      <c r="BH143" s="211"/>
    </row>
    <row r="144" spans="1:60" outlineLevel="1" x14ac:dyDescent="0.2">
      <c r="A144" s="243"/>
      <c r="B144" s="244"/>
      <c r="C144" s="268" t="s">
        <v>294</v>
      </c>
      <c r="D144" s="245"/>
      <c r="E144" s="246">
        <v>319</v>
      </c>
      <c r="F144" s="247"/>
      <c r="G144" s="247"/>
      <c r="H144" s="247"/>
      <c r="I144" s="247"/>
      <c r="J144" s="247"/>
      <c r="K144" s="247"/>
      <c r="L144" s="247"/>
      <c r="M144" s="247"/>
      <c r="N144" s="248"/>
      <c r="O144" s="248"/>
      <c r="P144" s="248"/>
      <c r="Q144" s="248"/>
      <c r="R144" s="248"/>
      <c r="S144" s="248"/>
      <c r="T144" s="249"/>
      <c r="U144" s="248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 t="s">
        <v>115</v>
      </c>
      <c r="AF144" s="211">
        <v>0</v>
      </c>
      <c r="AG144" s="211"/>
      <c r="AH144" s="211"/>
      <c r="AI144" s="211"/>
      <c r="AJ144" s="211"/>
      <c r="AK144" s="211"/>
      <c r="AL144" s="211"/>
      <c r="AM144" s="211"/>
      <c r="AN144" s="211"/>
      <c r="AO144" s="211"/>
      <c r="AP144" s="211"/>
      <c r="AQ144" s="211"/>
      <c r="AR144" s="211"/>
      <c r="AS144" s="211"/>
      <c r="AT144" s="211"/>
      <c r="AU144" s="211"/>
      <c r="AV144" s="211"/>
      <c r="AW144" s="211"/>
      <c r="AX144" s="211"/>
      <c r="AY144" s="211"/>
      <c r="AZ144" s="211"/>
      <c r="BA144" s="211"/>
      <c r="BB144" s="211"/>
      <c r="BC144" s="211"/>
      <c r="BD144" s="211"/>
      <c r="BE144" s="211"/>
      <c r="BF144" s="211"/>
      <c r="BG144" s="211"/>
      <c r="BH144" s="211"/>
    </row>
    <row r="145" spans="1:31" x14ac:dyDescent="0.2">
      <c r="A145" s="6"/>
      <c r="B145" s="7" t="s">
        <v>295</v>
      </c>
      <c r="C145" s="269" t="s">
        <v>295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AC145">
        <v>12</v>
      </c>
      <c r="AD145">
        <v>21</v>
      </c>
    </row>
    <row r="146" spans="1:31" x14ac:dyDescent="0.2">
      <c r="A146" s="250"/>
      <c r="B146" s="251" t="s">
        <v>28</v>
      </c>
      <c r="C146" s="270" t="s">
        <v>295</v>
      </c>
      <c r="D146" s="252"/>
      <c r="E146" s="252"/>
      <c r="F146" s="252"/>
      <c r="G146" s="263">
        <f>G8+G31+G68+G70+G79+G82+G85+G87+G93+G111+G118+G124+G128</f>
        <v>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AC146">
        <f>SUMIF(L7:L144,AC145,G7:G144)</f>
        <v>0</v>
      </c>
      <c r="AD146">
        <f>SUMIF(L7:L144,AD145,G7:G144)</f>
        <v>0</v>
      </c>
      <c r="AE146" t="s">
        <v>296</v>
      </c>
    </row>
    <row r="147" spans="1:31" x14ac:dyDescent="0.2">
      <c r="A147" s="6"/>
      <c r="B147" s="7" t="s">
        <v>295</v>
      </c>
      <c r="C147" s="269" t="s">
        <v>295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31" x14ac:dyDescent="0.2">
      <c r="A148" s="6"/>
      <c r="B148" s="7" t="s">
        <v>295</v>
      </c>
      <c r="C148" s="269" t="s">
        <v>295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31" x14ac:dyDescent="0.2">
      <c r="A149" s="253" t="s">
        <v>297</v>
      </c>
      <c r="B149" s="253"/>
      <c r="C149" s="271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31" x14ac:dyDescent="0.2">
      <c r="A150" s="254"/>
      <c r="B150" s="255"/>
      <c r="C150" s="272"/>
      <c r="D150" s="255"/>
      <c r="E150" s="255"/>
      <c r="F150" s="255"/>
      <c r="G150" s="25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AE150" t="s">
        <v>298</v>
      </c>
    </row>
    <row r="151" spans="1:31" x14ac:dyDescent="0.2">
      <c r="A151" s="257"/>
      <c r="B151" s="258"/>
      <c r="C151" s="273"/>
      <c r="D151" s="258"/>
      <c r="E151" s="258"/>
      <c r="F151" s="258"/>
      <c r="G151" s="259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31" x14ac:dyDescent="0.2">
      <c r="A152" s="257"/>
      <c r="B152" s="258"/>
      <c r="C152" s="273"/>
      <c r="D152" s="258"/>
      <c r="E152" s="258"/>
      <c r="F152" s="258"/>
      <c r="G152" s="259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31" x14ac:dyDescent="0.2">
      <c r="A153" s="257"/>
      <c r="B153" s="258"/>
      <c r="C153" s="273"/>
      <c r="D153" s="258"/>
      <c r="E153" s="258"/>
      <c r="F153" s="258"/>
      <c r="G153" s="259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31" x14ac:dyDescent="0.2">
      <c r="A154" s="260"/>
      <c r="B154" s="261"/>
      <c r="C154" s="274"/>
      <c r="D154" s="261"/>
      <c r="E154" s="261"/>
      <c r="F154" s="261"/>
      <c r="G154" s="262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31" x14ac:dyDescent="0.2">
      <c r="A155" s="6"/>
      <c r="B155" s="7" t="s">
        <v>295</v>
      </c>
      <c r="C155" s="269" t="s">
        <v>295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31" x14ac:dyDescent="0.2">
      <c r="C156" s="275"/>
      <c r="AE156" t="s">
        <v>299</v>
      </c>
    </row>
  </sheetData>
  <sheetProtection algorithmName="SHA-512" hashValue="wLRbAisX4rzuFIqxpUHKogMyWu6KZUfO94cjOzgVtAzcvTQGcOaIn7eyD3Tk2RWvpfj9HlnozhH/OJb4bHeD2Q==" saltValue="938V0d7ITouBZCN634Q4/w==" spinCount="100000" sheet="1" objects="1" scenarios="1"/>
  <mergeCells count="11">
    <mergeCell ref="C73:G73"/>
    <mergeCell ref="C74:G74"/>
    <mergeCell ref="C130:G130"/>
    <mergeCell ref="A149:C149"/>
    <mergeCell ref="A150:G154"/>
    <mergeCell ref="A1:G1"/>
    <mergeCell ref="C2:G2"/>
    <mergeCell ref="C3:G3"/>
    <mergeCell ref="C4:G4"/>
    <mergeCell ref="C20:G20"/>
    <mergeCell ref="C72:G72"/>
  </mergeCells>
  <pageMargins left="0.39370078740157499" right="0.196850393700787" top="0.78740157499999996" bottom="0.78740157499999996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DCF87503339A4B87892C540E3CDDDE" ma:contentTypeVersion="15" ma:contentTypeDescription="Vytvoří nový dokument" ma:contentTypeScope="" ma:versionID="e5aa55f13aa41503dbd58281285350c7">
  <xsd:schema xmlns:xsd="http://www.w3.org/2001/XMLSchema" xmlns:xs="http://www.w3.org/2001/XMLSchema" xmlns:p="http://schemas.microsoft.com/office/2006/metadata/properties" xmlns:ns2="26356de0-e899-45d4-890d-f40341b08061" xmlns:ns3="8d48eba7-12c9-425d-9e10-14fdbc7aa646" targetNamespace="http://schemas.microsoft.com/office/2006/metadata/properties" ma:root="true" ma:fieldsID="4dc48ff881a43418fd2766fdf365ac13" ns2:_="" ns3:_="">
    <xsd:import namespace="26356de0-e899-45d4-890d-f40341b08061"/>
    <xsd:import namespace="8d48eba7-12c9-425d-9e10-14fdbc7aa6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56de0-e899-45d4-890d-f40341b080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43b256f8-33b0-4eb9-a538-089844b670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8eba7-12c9-425d-9e10-14fdbc7aa6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c89586f-9e28-4669-a9dd-14244bd0ca8d}" ma:internalName="TaxCatchAll" ma:showField="CatchAllData" ma:web="8d48eba7-12c9-425d-9e10-14fdbc7aa6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48eba7-12c9-425d-9e10-14fdbc7aa646" xsi:nil="true"/>
    <lcf76f155ced4ddcb4097134ff3c332f xmlns="26356de0-e899-45d4-890d-f40341b080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755179-9A19-4AE7-9800-1158422ECF2E}"/>
</file>

<file path=customXml/itemProps2.xml><?xml version="1.0" encoding="utf-8"?>
<ds:datastoreItem xmlns:ds="http://schemas.openxmlformats.org/officeDocument/2006/customXml" ds:itemID="{1F639353-BA9B-48C4-BDF2-E23FC1782263}"/>
</file>

<file path=customXml/itemProps3.xml><?xml version="1.0" encoding="utf-8"?>
<ds:datastoreItem xmlns:ds="http://schemas.openxmlformats.org/officeDocument/2006/customXml" ds:itemID="{7B2FFDAE-AE5D-42BD-99BB-9708AE5BEA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Třoska</dc:creator>
  <cp:lastModifiedBy>Filip Třoska</cp:lastModifiedBy>
  <cp:lastPrinted>2014-02-28T09:52:57Z</cp:lastPrinted>
  <dcterms:created xsi:type="dcterms:W3CDTF">2009-04-08T07:15:50Z</dcterms:created>
  <dcterms:modified xsi:type="dcterms:W3CDTF">2026-08-25T20:37:30Z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0x0101003CDCF87503339A4B87892C540E3CDDDE</vt:lpwstr>
  </property>
</Properties>
</file>