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ivana\Documents\MČ _ Kolovraty\knihovna_novy tendr\"/>
    </mc:Choice>
  </mc:AlternateContent>
  <xr:revisionPtr revIDLastSave="0" documentId="8_{CFD4195E-D938-40E6-AEC6-B1C12355E7E2}" xr6:coauthVersionLast="47" xr6:coauthVersionMax="47" xr10:uidLastSave="{00000000-0000-0000-0000-000000000000}"/>
  <bookViews>
    <workbookView xWindow="-120" yWindow="-120" windowWidth="29040" windowHeight="15720" activeTab="2" xr2:uid="{00000000-000D-0000-FFFF-FFFF00000000}"/>
  </bookViews>
  <sheets>
    <sheet name="Rekapitulace stavby" sheetId="1" r:id="rId1"/>
    <sheet name="01a - Architektonicko sta..." sheetId="2" r:id="rId2"/>
    <sheet name="01b - Architektonicko sta..." sheetId="3" r:id="rId3"/>
    <sheet name="02 - Elektroinstalace - u..." sheetId="4" r:id="rId4"/>
    <sheet name="03 - Vzduchotechnika - uz..." sheetId="5" r:id="rId5"/>
    <sheet name="04 - Fotovoltaika - uznat..." sheetId="6" r:id="rId6"/>
    <sheet name="05a - VRN - uznatelné nák..." sheetId="7" r:id="rId7"/>
    <sheet name="05b - VRN - neuznatelné n..." sheetId="8" r:id="rId8"/>
  </sheets>
  <definedNames>
    <definedName name="_xlnm._FilterDatabase" localSheetId="1" hidden="1">'01a - Architektonicko sta...'!$C$131:$K$319</definedName>
    <definedName name="_xlnm._FilterDatabase" localSheetId="2" hidden="1">'01b - Architektonicko sta...'!$C$141:$K$408</definedName>
    <definedName name="_xlnm._FilterDatabase" localSheetId="3" hidden="1">'02 - Elektroinstalace - u...'!$C$126:$K$227</definedName>
    <definedName name="_xlnm._FilterDatabase" localSheetId="4" hidden="1">'03 - Vzduchotechnika - uz...'!$C$117:$K$165</definedName>
    <definedName name="_xlnm._FilterDatabase" localSheetId="5" hidden="1">'04 - Fotovoltaika - uznat...'!$C$117:$K$152</definedName>
    <definedName name="_xlnm._FilterDatabase" localSheetId="6" hidden="1">'05a - VRN - uznatelné nák...'!$C$123:$K$144</definedName>
    <definedName name="_xlnm._FilterDatabase" localSheetId="7" hidden="1">'05b - VRN - neuznatelné n...'!$C$117:$K$122</definedName>
    <definedName name="_xlnm.Print_Titles" localSheetId="1">'01a - Architektonicko sta...'!$131:$131</definedName>
    <definedName name="_xlnm.Print_Titles" localSheetId="2">'01b - Architektonicko sta...'!$141:$141</definedName>
    <definedName name="_xlnm.Print_Titles" localSheetId="3">'02 - Elektroinstalace - u...'!$126:$126</definedName>
    <definedName name="_xlnm.Print_Titles" localSheetId="4">'03 - Vzduchotechnika - uz...'!$117:$117</definedName>
    <definedName name="_xlnm.Print_Titles" localSheetId="5">'04 - Fotovoltaika - uznat...'!$117:$117</definedName>
    <definedName name="_xlnm.Print_Titles" localSheetId="6">'05a - VRN - uznatelné nák...'!$123:$123</definedName>
    <definedName name="_xlnm.Print_Titles" localSheetId="7">'05b - VRN - neuznatelné n...'!$117:$117</definedName>
    <definedName name="_xlnm.Print_Titles" localSheetId="0">'Rekapitulace stavby'!$92:$92</definedName>
    <definedName name="_xlnm.Print_Area" localSheetId="1">'01a - Architektonicko sta...'!$C$82:$J$113,'01a - Architektonicko sta...'!$C$119:$J$319</definedName>
    <definedName name="_xlnm.Print_Area" localSheetId="2">'01b - Architektonicko sta...'!$C$82:$J$123,'01b - Architektonicko sta...'!$C$129:$J$408</definedName>
    <definedName name="_xlnm.Print_Area" localSheetId="3">'02 - Elektroinstalace - u...'!$C$82:$J$108,'02 - Elektroinstalace - u...'!$C$114:$J$227</definedName>
    <definedName name="_xlnm.Print_Area" localSheetId="4">'03 - Vzduchotechnika - uz...'!$C$82:$J$99,'03 - Vzduchotechnika - uz...'!$C$105:$J$165</definedName>
    <definedName name="_xlnm.Print_Area" localSheetId="5">'04 - Fotovoltaika - uznat...'!$C$82:$J$99,'04 - Fotovoltaika - uznat...'!$C$105:$J$152</definedName>
    <definedName name="_xlnm.Print_Area" localSheetId="6">'05a - VRN - uznatelné nák...'!$C$82:$J$105,'05a - VRN - uznatelné nák...'!$C$111:$J$144</definedName>
    <definedName name="_xlnm.Print_Area" localSheetId="7">'05b - VRN - neuznatelné n...'!$C$82:$J$99,'05b - VRN - neuznatelné n...'!$C$105:$J$122</definedName>
    <definedName name="_xlnm.Print_Area" localSheetId="0">'Rekapitulace stavby'!$D$4:$AO$76,'Rekapitulace stavby'!$C$82:$AQ$102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7" i="8" l="1"/>
  <c r="J36" i="8"/>
  <c r="AY101" i="1"/>
  <c r="J35" i="8"/>
  <c r="AX101" i="1"/>
  <c r="BI121" i="8"/>
  <c r="BH121" i="8"/>
  <c r="BG121" i="8"/>
  <c r="BF121" i="8"/>
  <c r="T121" i="8"/>
  <c r="T120" i="8"/>
  <c r="T119" i="8" s="1"/>
  <c r="T118" i="8" s="1"/>
  <c r="R121" i="8"/>
  <c r="R120" i="8"/>
  <c r="R119" i="8" s="1"/>
  <c r="R118" i="8" s="1"/>
  <c r="P121" i="8"/>
  <c r="P120" i="8"/>
  <c r="P119" i="8" s="1"/>
  <c r="P118" i="8" s="1"/>
  <c r="AU101" i="1" s="1"/>
  <c r="J115" i="8"/>
  <c r="J114" i="8"/>
  <c r="F114" i="8"/>
  <c r="F112" i="8"/>
  <c r="E110" i="8"/>
  <c r="J92" i="8"/>
  <c r="J91" i="8"/>
  <c r="F91" i="8"/>
  <c r="F89" i="8"/>
  <c r="E87" i="8"/>
  <c r="J18" i="8"/>
  <c r="E18" i="8"/>
  <c r="F92" i="8"/>
  <c r="J17" i="8"/>
  <c r="J12" i="8"/>
  <c r="J89" i="8"/>
  <c r="E7" i="8"/>
  <c r="E85" i="8" s="1"/>
  <c r="J125" i="7"/>
  <c r="J37" i="7"/>
  <c r="J36" i="7"/>
  <c r="AY100" i="1" s="1"/>
  <c r="J35" i="7"/>
  <c r="AX100" i="1"/>
  <c r="BI144" i="7"/>
  <c r="BH144" i="7"/>
  <c r="BG144" i="7"/>
  <c r="BF144" i="7"/>
  <c r="T144" i="7"/>
  <c r="R144" i="7"/>
  <c r="P144" i="7"/>
  <c r="BI143" i="7"/>
  <c r="BH143" i="7"/>
  <c r="BG143" i="7"/>
  <c r="BF143" i="7"/>
  <c r="T143" i="7"/>
  <c r="R143" i="7"/>
  <c r="P143" i="7"/>
  <c r="BI142" i="7"/>
  <c r="BH142" i="7"/>
  <c r="BG142" i="7"/>
  <c r="BF142" i="7"/>
  <c r="T142" i="7"/>
  <c r="R142" i="7"/>
  <c r="P142" i="7"/>
  <c r="BI139" i="7"/>
  <c r="BH139" i="7"/>
  <c r="BG139" i="7"/>
  <c r="BF139" i="7"/>
  <c r="T139" i="7"/>
  <c r="T138" i="7"/>
  <c r="R139" i="7"/>
  <c r="R138" i="7"/>
  <c r="P139" i="7"/>
  <c r="P138" i="7" s="1"/>
  <c r="BI137" i="7"/>
  <c r="BH137" i="7"/>
  <c r="BG137" i="7"/>
  <c r="BF137" i="7"/>
  <c r="T137" i="7"/>
  <c r="T136" i="7"/>
  <c r="R137" i="7"/>
  <c r="R136" i="7"/>
  <c r="P137" i="7"/>
  <c r="P136" i="7" s="1"/>
  <c r="BI135" i="7"/>
  <c r="BH135" i="7"/>
  <c r="BG135" i="7"/>
  <c r="BF135" i="7"/>
  <c r="T135" i="7"/>
  <c r="R135" i="7"/>
  <c r="P135" i="7"/>
  <c r="BI134" i="7"/>
  <c r="BH134" i="7"/>
  <c r="BG134" i="7"/>
  <c r="BF134" i="7"/>
  <c r="T134" i="7"/>
  <c r="R134" i="7"/>
  <c r="P134" i="7"/>
  <c r="BI132" i="7"/>
  <c r="BH132" i="7"/>
  <c r="BG132" i="7"/>
  <c r="BF132" i="7"/>
  <c r="T132" i="7"/>
  <c r="R132" i="7"/>
  <c r="P132" i="7"/>
  <c r="BI130" i="7"/>
  <c r="BH130" i="7"/>
  <c r="BG130" i="7"/>
  <c r="BF130" i="7"/>
  <c r="T130" i="7"/>
  <c r="T129" i="7" s="1"/>
  <c r="R130" i="7"/>
  <c r="R129" i="7" s="1"/>
  <c r="P130" i="7"/>
  <c r="P129" i="7"/>
  <c r="BI128" i="7"/>
  <c r="BH128" i="7"/>
  <c r="BG128" i="7"/>
  <c r="BF128" i="7"/>
  <c r="T128" i="7"/>
  <c r="T127" i="7" s="1"/>
  <c r="R128" i="7"/>
  <c r="R127" i="7"/>
  <c r="P128" i="7"/>
  <c r="P127" i="7" s="1"/>
  <c r="J97" i="7"/>
  <c r="J121" i="7"/>
  <c r="J120" i="7"/>
  <c r="F120" i="7"/>
  <c r="F118" i="7"/>
  <c r="E116" i="7"/>
  <c r="J92" i="7"/>
  <c r="J91" i="7"/>
  <c r="F91" i="7"/>
  <c r="F89" i="7"/>
  <c r="E87" i="7"/>
  <c r="J18" i="7"/>
  <c r="E18" i="7"/>
  <c r="F121" i="7"/>
  <c r="J17" i="7"/>
  <c r="J12" i="7"/>
  <c r="J118" i="7"/>
  <c r="E7" i="7"/>
  <c r="E114" i="7"/>
  <c r="J37" i="6"/>
  <c r="J36" i="6"/>
  <c r="AY99" i="1"/>
  <c r="J35" i="6"/>
  <c r="AX99" i="1" s="1"/>
  <c r="BI152" i="6"/>
  <c r="BH152" i="6"/>
  <c r="BG152" i="6"/>
  <c r="BF152" i="6"/>
  <c r="T152" i="6"/>
  <c r="R152" i="6"/>
  <c r="P152" i="6"/>
  <c r="BI151" i="6"/>
  <c r="BH151" i="6"/>
  <c r="BG151" i="6"/>
  <c r="BF151" i="6"/>
  <c r="T151" i="6"/>
  <c r="R151" i="6"/>
  <c r="P151" i="6"/>
  <c r="BI150" i="6"/>
  <c r="BH150" i="6"/>
  <c r="BG150" i="6"/>
  <c r="BF150" i="6"/>
  <c r="T150" i="6"/>
  <c r="R150" i="6"/>
  <c r="P150" i="6"/>
  <c r="BI149" i="6"/>
  <c r="BH149" i="6"/>
  <c r="BG149" i="6"/>
  <c r="BF149" i="6"/>
  <c r="T149" i="6"/>
  <c r="R149" i="6"/>
  <c r="P149" i="6"/>
  <c r="BI148" i="6"/>
  <c r="BH148" i="6"/>
  <c r="BG148" i="6"/>
  <c r="BF148" i="6"/>
  <c r="T148" i="6"/>
  <c r="R148" i="6"/>
  <c r="P148" i="6"/>
  <c r="BI147" i="6"/>
  <c r="BH147" i="6"/>
  <c r="BG147" i="6"/>
  <c r="BF147" i="6"/>
  <c r="T147" i="6"/>
  <c r="R147" i="6"/>
  <c r="P147" i="6"/>
  <c r="BI146" i="6"/>
  <c r="BH146" i="6"/>
  <c r="BG146" i="6"/>
  <c r="BF146" i="6"/>
  <c r="T146" i="6"/>
  <c r="R146" i="6"/>
  <c r="P146" i="6"/>
  <c r="BI145" i="6"/>
  <c r="BH145" i="6"/>
  <c r="BG145" i="6"/>
  <c r="BF145" i="6"/>
  <c r="T145" i="6"/>
  <c r="R145" i="6"/>
  <c r="P145" i="6"/>
  <c r="BI144" i="6"/>
  <c r="BH144" i="6"/>
  <c r="BG144" i="6"/>
  <c r="BF144" i="6"/>
  <c r="T144" i="6"/>
  <c r="R144" i="6"/>
  <c r="P144" i="6"/>
  <c r="BI143" i="6"/>
  <c r="BH143" i="6"/>
  <c r="BG143" i="6"/>
  <c r="BF143" i="6"/>
  <c r="T143" i="6"/>
  <c r="R143" i="6"/>
  <c r="P143" i="6"/>
  <c r="BI142" i="6"/>
  <c r="BH142" i="6"/>
  <c r="BG142" i="6"/>
  <c r="BF142" i="6"/>
  <c r="T142" i="6"/>
  <c r="R142" i="6"/>
  <c r="P142" i="6"/>
  <c r="BI141" i="6"/>
  <c r="BH141" i="6"/>
  <c r="BG141" i="6"/>
  <c r="BF141" i="6"/>
  <c r="T141" i="6"/>
  <c r="R141" i="6"/>
  <c r="P141" i="6"/>
  <c r="BI140" i="6"/>
  <c r="BH140" i="6"/>
  <c r="BG140" i="6"/>
  <c r="BF140" i="6"/>
  <c r="T140" i="6"/>
  <c r="R140" i="6"/>
  <c r="P140" i="6"/>
  <c r="BI139" i="6"/>
  <c r="BH139" i="6"/>
  <c r="BG139" i="6"/>
  <c r="BF139" i="6"/>
  <c r="T139" i="6"/>
  <c r="R139" i="6"/>
  <c r="P139" i="6"/>
  <c r="BI138" i="6"/>
  <c r="BH138" i="6"/>
  <c r="BG138" i="6"/>
  <c r="BF138" i="6"/>
  <c r="T138" i="6"/>
  <c r="R138" i="6"/>
  <c r="P138" i="6"/>
  <c r="BI137" i="6"/>
  <c r="BH137" i="6"/>
  <c r="BG137" i="6"/>
  <c r="BF137" i="6"/>
  <c r="T137" i="6"/>
  <c r="R137" i="6"/>
  <c r="P137" i="6"/>
  <c r="BI136" i="6"/>
  <c r="BH136" i="6"/>
  <c r="BG136" i="6"/>
  <c r="BF136" i="6"/>
  <c r="T136" i="6"/>
  <c r="R136" i="6"/>
  <c r="P136" i="6"/>
  <c r="BI135" i="6"/>
  <c r="BH135" i="6"/>
  <c r="BG135" i="6"/>
  <c r="BF135" i="6"/>
  <c r="T135" i="6"/>
  <c r="R135" i="6"/>
  <c r="P135" i="6"/>
  <c r="BI134" i="6"/>
  <c r="BH134" i="6"/>
  <c r="BG134" i="6"/>
  <c r="BF134" i="6"/>
  <c r="T134" i="6"/>
  <c r="R134" i="6"/>
  <c r="P134" i="6"/>
  <c r="BI133" i="6"/>
  <c r="BH133" i="6"/>
  <c r="BG133" i="6"/>
  <c r="BF133" i="6"/>
  <c r="T133" i="6"/>
  <c r="R133" i="6"/>
  <c r="P133" i="6"/>
  <c r="BI132" i="6"/>
  <c r="BH132" i="6"/>
  <c r="BG132" i="6"/>
  <c r="BF132" i="6"/>
  <c r="T132" i="6"/>
  <c r="R132" i="6"/>
  <c r="P132" i="6"/>
  <c r="BI131" i="6"/>
  <c r="BH131" i="6"/>
  <c r="BG131" i="6"/>
  <c r="BF131" i="6"/>
  <c r="T131" i="6"/>
  <c r="R131" i="6"/>
  <c r="P131" i="6"/>
  <c r="BI130" i="6"/>
  <c r="BH130" i="6"/>
  <c r="BG130" i="6"/>
  <c r="BF130" i="6"/>
  <c r="T130" i="6"/>
  <c r="R130" i="6"/>
  <c r="P130" i="6"/>
  <c r="BI129" i="6"/>
  <c r="BH129" i="6"/>
  <c r="BG129" i="6"/>
  <c r="BF129" i="6"/>
  <c r="T129" i="6"/>
  <c r="R129" i="6"/>
  <c r="P129" i="6"/>
  <c r="BI128" i="6"/>
  <c r="BH128" i="6"/>
  <c r="BG128" i="6"/>
  <c r="BF128" i="6"/>
  <c r="T128" i="6"/>
  <c r="R128" i="6"/>
  <c r="P128" i="6"/>
  <c r="BI127" i="6"/>
  <c r="BH127" i="6"/>
  <c r="BG127" i="6"/>
  <c r="BF127" i="6"/>
  <c r="T127" i="6"/>
  <c r="R127" i="6"/>
  <c r="P127" i="6"/>
  <c r="BI126" i="6"/>
  <c r="BH126" i="6"/>
  <c r="BG126" i="6"/>
  <c r="BF126" i="6"/>
  <c r="T126" i="6"/>
  <c r="R126" i="6"/>
  <c r="P126" i="6"/>
  <c r="BI125" i="6"/>
  <c r="BH125" i="6"/>
  <c r="BG125" i="6"/>
  <c r="BF125" i="6"/>
  <c r="T125" i="6"/>
  <c r="R125" i="6"/>
  <c r="P125" i="6"/>
  <c r="BI124" i="6"/>
  <c r="BH124" i="6"/>
  <c r="BG124" i="6"/>
  <c r="BF124" i="6"/>
  <c r="T124" i="6"/>
  <c r="R124" i="6"/>
  <c r="P124" i="6"/>
  <c r="BI123" i="6"/>
  <c r="BH123" i="6"/>
  <c r="BG123" i="6"/>
  <c r="BF123" i="6"/>
  <c r="T123" i="6"/>
  <c r="R123" i="6"/>
  <c r="P123" i="6"/>
  <c r="BI122" i="6"/>
  <c r="BH122" i="6"/>
  <c r="BG122" i="6"/>
  <c r="BF122" i="6"/>
  <c r="T122" i="6"/>
  <c r="R122" i="6"/>
  <c r="P122" i="6"/>
  <c r="BI121" i="6"/>
  <c r="BH121" i="6"/>
  <c r="BG121" i="6"/>
  <c r="BF121" i="6"/>
  <c r="T121" i="6"/>
  <c r="R121" i="6"/>
  <c r="P121" i="6"/>
  <c r="J115" i="6"/>
  <c r="J114" i="6"/>
  <c r="F114" i="6"/>
  <c r="F112" i="6"/>
  <c r="E110" i="6"/>
  <c r="J92" i="6"/>
  <c r="J91" i="6"/>
  <c r="F91" i="6"/>
  <c r="F89" i="6"/>
  <c r="E87" i="6"/>
  <c r="J18" i="6"/>
  <c r="E18" i="6"/>
  <c r="F115" i="6"/>
  <c r="J17" i="6"/>
  <c r="J12" i="6"/>
  <c r="J89" i="6" s="1"/>
  <c r="E7" i="6"/>
  <c r="E108" i="6" s="1"/>
  <c r="J37" i="5"/>
  <c r="J36" i="5"/>
  <c r="AY98" i="1"/>
  <c r="J35" i="5"/>
  <c r="AX98" i="1" s="1"/>
  <c r="BI164" i="5"/>
  <c r="BH164" i="5"/>
  <c r="BG164" i="5"/>
  <c r="BF164" i="5"/>
  <c r="T164" i="5"/>
  <c r="R164" i="5"/>
  <c r="P164" i="5"/>
  <c r="BI162" i="5"/>
  <c r="BH162" i="5"/>
  <c r="BG162" i="5"/>
  <c r="BF162" i="5"/>
  <c r="T162" i="5"/>
  <c r="R162" i="5"/>
  <c r="P162" i="5"/>
  <c r="BI161" i="5"/>
  <c r="BH161" i="5"/>
  <c r="BG161" i="5"/>
  <c r="BF161" i="5"/>
  <c r="T161" i="5"/>
  <c r="R161" i="5"/>
  <c r="P161" i="5"/>
  <c r="BI160" i="5"/>
  <c r="BH160" i="5"/>
  <c r="BG160" i="5"/>
  <c r="BF160" i="5"/>
  <c r="T160" i="5"/>
  <c r="R160" i="5"/>
  <c r="P160" i="5"/>
  <c r="BI159" i="5"/>
  <c r="BH159" i="5"/>
  <c r="BG159" i="5"/>
  <c r="BF159" i="5"/>
  <c r="T159" i="5"/>
  <c r="R159" i="5"/>
  <c r="P159" i="5"/>
  <c r="BI158" i="5"/>
  <c r="BH158" i="5"/>
  <c r="BG158" i="5"/>
  <c r="BF158" i="5"/>
  <c r="T158" i="5"/>
  <c r="R158" i="5"/>
  <c r="P158" i="5"/>
  <c r="BI157" i="5"/>
  <c r="BH157" i="5"/>
  <c r="BG157" i="5"/>
  <c r="BF157" i="5"/>
  <c r="T157" i="5"/>
  <c r="R157" i="5"/>
  <c r="P157" i="5"/>
  <c r="BI156" i="5"/>
  <c r="BH156" i="5"/>
  <c r="BG156" i="5"/>
  <c r="BF156" i="5"/>
  <c r="T156" i="5"/>
  <c r="R156" i="5"/>
  <c r="P156" i="5"/>
  <c r="BI155" i="5"/>
  <c r="BH155" i="5"/>
  <c r="BG155" i="5"/>
  <c r="BF155" i="5"/>
  <c r="T155" i="5"/>
  <c r="R155" i="5"/>
  <c r="P155" i="5"/>
  <c r="BI154" i="5"/>
  <c r="BH154" i="5"/>
  <c r="BG154" i="5"/>
  <c r="BF154" i="5"/>
  <c r="T154" i="5"/>
  <c r="R154" i="5"/>
  <c r="P154" i="5"/>
  <c r="BI153" i="5"/>
  <c r="BH153" i="5"/>
  <c r="BG153" i="5"/>
  <c r="BF153" i="5"/>
  <c r="T153" i="5"/>
  <c r="R153" i="5"/>
  <c r="P153" i="5"/>
  <c r="BI152" i="5"/>
  <c r="BH152" i="5"/>
  <c r="BG152" i="5"/>
  <c r="BF152" i="5"/>
  <c r="T152" i="5"/>
  <c r="R152" i="5"/>
  <c r="P152" i="5"/>
  <c r="BI151" i="5"/>
  <c r="BH151" i="5"/>
  <c r="BG151" i="5"/>
  <c r="BF151" i="5"/>
  <c r="T151" i="5"/>
  <c r="R151" i="5"/>
  <c r="P151" i="5"/>
  <c r="BI149" i="5"/>
  <c r="BH149" i="5"/>
  <c r="BG149" i="5"/>
  <c r="BF149" i="5"/>
  <c r="T149" i="5"/>
  <c r="R149" i="5"/>
  <c r="P149" i="5"/>
  <c r="BI147" i="5"/>
  <c r="BH147" i="5"/>
  <c r="BG147" i="5"/>
  <c r="BF147" i="5"/>
  <c r="T147" i="5"/>
  <c r="R147" i="5"/>
  <c r="P147" i="5"/>
  <c r="BI146" i="5"/>
  <c r="BH146" i="5"/>
  <c r="BG146" i="5"/>
  <c r="BF146" i="5"/>
  <c r="T146" i="5"/>
  <c r="R146" i="5"/>
  <c r="P146" i="5"/>
  <c r="BI145" i="5"/>
  <c r="BH145" i="5"/>
  <c r="BG145" i="5"/>
  <c r="BF145" i="5"/>
  <c r="T145" i="5"/>
  <c r="R145" i="5"/>
  <c r="P145" i="5"/>
  <c r="BI144" i="5"/>
  <c r="BH144" i="5"/>
  <c r="BG144" i="5"/>
  <c r="BF144" i="5"/>
  <c r="T144" i="5"/>
  <c r="R144" i="5"/>
  <c r="P144" i="5"/>
  <c r="BI143" i="5"/>
  <c r="BH143" i="5"/>
  <c r="BG143" i="5"/>
  <c r="BF143" i="5"/>
  <c r="T143" i="5"/>
  <c r="R143" i="5"/>
  <c r="P143" i="5"/>
  <c r="BI142" i="5"/>
  <c r="BH142" i="5"/>
  <c r="BG142" i="5"/>
  <c r="BF142" i="5"/>
  <c r="T142" i="5"/>
  <c r="R142" i="5"/>
  <c r="P142" i="5"/>
  <c r="BI141" i="5"/>
  <c r="BH141" i="5"/>
  <c r="BG141" i="5"/>
  <c r="BF141" i="5"/>
  <c r="T141" i="5"/>
  <c r="R141" i="5"/>
  <c r="P141" i="5"/>
  <c r="BI140" i="5"/>
  <c r="BH140" i="5"/>
  <c r="BG140" i="5"/>
  <c r="BF140" i="5"/>
  <c r="T140" i="5"/>
  <c r="R140" i="5"/>
  <c r="P140" i="5"/>
  <c r="BI139" i="5"/>
  <c r="BH139" i="5"/>
  <c r="BG139" i="5"/>
  <c r="BF139" i="5"/>
  <c r="T139" i="5"/>
  <c r="R139" i="5"/>
  <c r="P139" i="5"/>
  <c r="BI138" i="5"/>
  <c r="BH138" i="5"/>
  <c r="BG138" i="5"/>
  <c r="BF138" i="5"/>
  <c r="T138" i="5"/>
  <c r="R138" i="5"/>
  <c r="P138" i="5"/>
  <c r="BI137" i="5"/>
  <c r="BH137" i="5"/>
  <c r="BG137" i="5"/>
  <c r="BF137" i="5"/>
  <c r="T137" i="5"/>
  <c r="R137" i="5"/>
  <c r="P137" i="5"/>
  <c r="BI136" i="5"/>
  <c r="BH136" i="5"/>
  <c r="BG136" i="5"/>
  <c r="BF136" i="5"/>
  <c r="T136" i="5"/>
  <c r="R136" i="5"/>
  <c r="P136" i="5"/>
  <c r="BI135" i="5"/>
  <c r="BH135" i="5"/>
  <c r="BG135" i="5"/>
  <c r="BF135" i="5"/>
  <c r="T135" i="5"/>
  <c r="R135" i="5"/>
  <c r="P135" i="5"/>
  <c r="BI134" i="5"/>
  <c r="BH134" i="5"/>
  <c r="BG134" i="5"/>
  <c r="BF134" i="5"/>
  <c r="T134" i="5"/>
  <c r="R134" i="5"/>
  <c r="P134" i="5"/>
  <c r="BI133" i="5"/>
  <c r="BH133" i="5"/>
  <c r="BG133" i="5"/>
  <c r="BF133" i="5"/>
  <c r="T133" i="5"/>
  <c r="R133" i="5"/>
  <c r="P133" i="5"/>
  <c r="BI132" i="5"/>
  <c r="BH132" i="5"/>
  <c r="BG132" i="5"/>
  <c r="BF132" i="5"/>
  <c r="T132" i="5"/>
  <c r="R132" i="5"/>
  <c r="P132" i="5"/>
  <c r="BI131" i="5"/>
  <c r="BH131" i="5"/>
  <c r="BG131" i="5"/>
  <c r="BF131" i="5"/>
  <c r="T131" i="5"/>
  <c r="R131" i="5"/>
  <c r="P131" i="5"/>
  <c r="BI130" i="5"/>
  <c r="BH130" i="5"/>
  <c r="BG130" i="5"/>
  <c r="BF130" i="5"/>
  <c r="T130" i="5"/>
  <c r="R130" i="5"/>
  <c r="P130" i="5"/>
  <c r="BI129" i="5"/>
  <c r="BH129" i="5"/>
  <c r="BG129" i="5"/>
  <c r="BF129" i="5"/>
  <c r="T129" i="5"/>
  <c r="R129" i="5"/>
  <c r="P129" i="5"/>
  <c r="BI128" i="5"/>
  <c r="BH128" i="5"/>
  <c r="BG128" i="5"/>
  <c r="BF128" i="5"/>
  <c r="T128" i="5"/>
  <c r="R128" i="5"/>
  <c r="P128" i="5"/>
  <c r="BI127" i="5"/>
  <c r="BH127" i="5"/>
  <c r="BG127" i="5"/>
  <c r="BF127" i="5"/>
  <c r="T127" i="5"/>
  <c r="R127" i="5"/>
  <c r="P127" i="5"/>
  <c r="BI126" i="5"/>
  <c r="BH126" i="5"/>
  <c r="BG126" i="5"/>
  <c r="BF126" i="5"/>
  <c r="T126" i="5"/>
  <c r="R126" i="5"/>
  <c r="P126" i="5"/>
  <c r="BI125" i="5"/>
  <c r="BH125" i="5"/>
  <c r="BG125" i="5"/>
  <c r="BF125" i="5"/>
  <c r="T125" i="5"/>
  <c r="R125" i="5"/>
  <c r="P125" i="5"/>
  <c r="BI124" i="5"/>
  <c r="BH124" i="5"/>
  <c r="BG124" i="5"/>
  <c r="BF124" i="5"/>
  <c r="T124" i="5"/>
  <c r="R124" i="5"/>
  <c r="P124" i="5"/>
  <c r="BI123" i="5"/>
  <c r="BH123" i="5"/>
  <c r="BG123" i="5"/>
  <c r="BF123" i="5"/>
  <c r="T123" i="5"/>
  <c r="R123" i="5"/>
  <c r="P123" i="5"/>
  <c r="BI121" i="5"/>
  <c r="BH121" i="5"/>
  <c r="BG121" i="5"/>
  <c r="BF121" i="5"/>
  <c r="T121" i="5"/>
  <c r="R121" i="5"/>
  <c r="P121" i="5"/>
  <c r="J115" i="5"/>
  <c r="J114" i="5"/>
  <c r="F114" i="5"/>
  <c r="F112" i="5"/>
  <c r="E110" i="5"/>
  <c r="J92" i="5"/>
  <c r="J91" i="5"/>
  <c r="F91" i="5"/>
  <c r="F89" i="5"/>
  <c r="E87" i="5"/>
  <c r="J18" i="5"/>
  <c r="E18" i="5"/>
  <c r="F115" i="5" s="1"/>
  <c r="J17" i="5"/>
  <c r="J12" i="5"/>
  <c r="J112" i="5" s="1"/>
  <c r="E7" i="5"/>
  <c r="E108" i="5"/>
  <c r="J37" i="4"/>
  <c r="J36" i="4"/>
  <c r="AY97" i="1" s="1"/>
  <c r="J35" i="4"/>
  <c r="AX97" i="1"/>
  <c r="BI226" i="4"/>
  <c r="BH226" i="4"/>
  <c r="BG226" i="4"/>
  <c r="BF226" i="4"/>
  <c r="T226" i="4"/>
  <c r="R226" i="4"/>
  <c r="P226" i="4"/>
  <c r="BI224" i="4"/>
  <c r="BH224" i="4"/>
  <c r="BG224" i="4"/>
  <c r="BF224" i="4"/>
  <c r="T224" i="4"/>
  <c r="R224" i="4"/>
  <c r="P224" i="4"/>
  <c r="BI222" i="4"/>
  <c r="BH222" i="4"/>
  <c r="BG222" i="4"/>
  <c r="BF222" i="4"/>
  <c r="T222" i="4"/>
  <c r="R222" i="4"/>
  <c r="P222" i="4"/>
  <c r="BI221" i="4"/>
  <c r="BH221" i="4"/>
  <c r="BG221" i="4"/>
  <c r="BF221" i="4"/>
  <c r="T221" i="4"/>
  <c r="R221" i="4"/>
  <c r="P221" i="4"/>
  <c r="BI219" i="4"/>
  <c r="BH219" i="4"/>
  <c r="BG219" i="4"/>
  <c r="BF219" i="4"/>
  <c r="T219" i="4"/>
  <c r="R219" i="4"/>
  <c r="P219" i="4"/>
  <c r="BI217" i="4"/>
  <c r="BH217" i="4"/>
  <c r="BG217" i="4"/>
  <c r="BF217" i="4"/>
  <c r="T217" i="4"/>
  <c r="R217" i="4"/>
  <c r="P217" i="4"/>
  <c r="BI215" i="4"/>
  <c r="BH215" i="4"/>
  <c r="BG215" i="4"/>
  <c r="BF215" i="4"/>
  <c r="T215" i="4"/>
  <c r="R215" i="4"/>
  <c r="P215" i="4"/>
  <c r="BI214" i="4"/>
  <c r="BH214" i="4"/>
  <c r="BG214" i="4"/>
  <c r="BF214" i="4"/>
  <c r="T214" i="4"/>
  <c r="R214" i="4"/>
  <c r="P214" i="4"/>
  <c r="BI213" i="4"/>
  <c r="BH213" i="4"/>
  <c r="BG213" i="4"/>
  <c r="BF213" i="4"/>
  <c r="T213" i="4"/>
  <c r="R213" i="4"/>
  <c r="P213" i="4"/>
  <c r="BI210" i="4"/>
  <c r="BH210" i="4"/>
  <c r="BG210" i="4"/>
  <c r="BF210" i="4"/>
  <c r="T210" i="4"/>
  <c r="R210" i="4"/>
  <c r="P210" i="4"/>
  <c r="BI209" i="4"/>
  <c r="BH209" i="4"/>
  <c r="BG209" i="4"/>
  <c r="BF209" i="4"/>
  <c r="T209" i="4"/>
  <c r="R209" i="4"/>
  <c r="P209" i="4"/>
  <c r="BI208" i="4"/>
  <c r="BH208" i="4"/>
  <c r="BG208" i="4"/>
  <c r="BF208" i="4"/>
  <c r="T208" i="4"/>
  <c r="R208" i="4"/>
  <c r="P208" i="4"/>
  <c r="BI207" i="4"/>
  <c r="BH207" i="4"/>
  <c r="BG207" i="4"/>
  <c r="BF207" i="4"/>
  <c r="T207" i="4"/>
  <c r="R207" i="4"/>
  <c r="P207" i="4"/>
  <c r="BI206" i="4"/>
  <c r="BH206" i="4"/>
  <c r="BG206" i="4"/>
  <c r="BF206" i="4"/>
  <c r="T206" i="4"/>
  <c r="R206" i="4"/>
  <c r="P206" i="4"/>
  <c r="BI205" i="4"/>
  <c r="BH205" i="4"/>
  <c r="BG205" i="4"/>
  <c r="BF205" i="4"/>
  <c r="T205" i="4"/>
  <c r="R205" i="4"/>
  <c r="P205" i="4"/>
  <c r="BI204" i="4"/>
  <c r="BH204" i="4"/>
  <c r="BG204" i="4"/>
  <c r="BF204" i="4"/>
  <c r="T204" i="4"/>
  <c r="R204" i="4"/>
  <c r="P204" i="4"/>
  <c r="BI203" i="4"/>
  <c r="BH203" i="4"/>
  <c r="BG203" i="4"/>
  <c r="BF203" i="4"/>
  <c r="T203" i="4"/>
  <c r="R203" i="4"/>
  <c r="P203" i="4"/>
  <c r="BI202" i="4"/>
  <c r="BH202" i="4"/>
  <c r="BG202" i="4"/>
  <c r="BF202" i="4"/>
  <c r="T202" i="4"/>
  <c r="R202" i="4"/>
  <c r="P202" i="4"/>
  <c r="BI201" i="4"/>
  <c r="BH201" i="4"/>
  <c r="BG201" i="4"/>
  <c r="BF201" i="4"/>
  <c r="T201" i="4"/>
  <c r="R201" i="4"/>
  <c r="P201" i="4"/>
  <c r="BI200" i="4"/>
  <c r="BH200" i="4"/>
  <c r="BG200" i="4"/>
  <c r="BF200" i="4"/>
  <c r="T200" i="4"/>
  <c r="R200" i="4"/>
  <c r="P200" i="4"/>
  <c r="BI199" i="4"/>
  <c r="BH199" i="4"/>
  <c r="BG199" i="4"/>
  <c r="BF199" i="4"/>
  <c r="T199" i="4"/>
  <c r="R199" i="4"/>
  <c r="P199" i="4"/>
  <c r="BI198" i="4"/>
  <c r="BH198" i="4"/>
  <c r="BG198" i="4"/>
  <c r="BF198" i="4"/>
  <c r="T198" i="4"/>
  <c r="R198" i="4"/>
  <c r="P198" i="4"/>
  <c r="BI197" i="4"/>
  <c r="BH197" i="4"/>
  <c r="BG197" i="4"/>
  <c r="BF197" i="4"/>
  <c r="T197" i="4"/>
  <c r="R197" i="4"/>
  <c r="P197" i="4"/>
  <c r="BI196" i="4"/>
  <c r="BH196" i="4"/>
  <c r="BG196" i="4"/>
  <c r="BF196" i="4"/>
  <c r="T196" i="4"/>
  <c r="R196" i="4"/>
  <c r="P196" i="4"/>
  <c r="BI195" i="4"/>
  <c r="BH195" i="4"/>
  <c r="BG195" i="4"/>
  <c r="BF195" i="4"/>
  <c r="T195" i="4"/>
  <c r="R195" i="4"/>
  <c r="P195" i="4"/>
  <c r="BI194" i="4"/>
  <c r="BH194" i="4"/>
  <c r="BG194" i="4"/>
  <c r="BF194" i="4"/>
  <c r="T194" i="4"/>
  <c r="R194" i="4"/>
  <c r="P194" i="4"/>
  <c r="BI193" i="4"/>
  <c r="BH193" i="4"/>
  <c r="BG193" i="4"/>
  <c r="BF193" i="4"/>
  <c r="T193" i="4"/>
  <c r="R193" i="4"/>
  <c r="P193" i="4"/>
  <c r="BI192" i="4"/>
  <c r="BH192" i="4"/>
  <c r="BG192" i="4"/>
  <c r="BF192" i="4"/>
  <c r="T192" i="4"/>
  <c r="R192" i="4"/>
  <c r="P192" i="4"/>
  <c r="BI191" i="4"/>
  <c r="BH191" i="4"/>
  <c r="BG191" i="4"/>
  <c r="BF191" i="4"/>
  <c r="T191" i="4"/>
  <c r="R191" i="4"/>
  <c r="P191" i="4"/>
  <c r="BI190" i="4"/>
  <c r="BH190" i="4"/>
  <c r="BG190" i="4"/>
  <c r="BF190" i="4"/>
  <c r="T190" i="4"/>
  <c r="R190" i="4"/>
  <c r="P190" i="4"/>
  <c r="BI188" i="4"/>
  <c r="BH188" i="4"/>
  <c r="BG188" i="4"/>
  <c r="BF188" i="4"/>
  <c r="T188" i="4"/>
  <c r="R188" i="4"/>
  <c r="P188" i="4"/>
  <c r="BI187" i="4"/>
  <c r="BH187" i="4"/>
  <c r="BG187" i="4"/>
  <c r="BF187" i="4"/>
  <c r="T187" i="4"/>
  <c r="R187" i="4"/>
  <c r="P187" i="4"/>
  <c r="BI186" i="4"/>
  <c r="BH186" i="4"/>
  <c r="BG186" i="4"/>
  <c r="BF186" i="4"/>
  <c r="T186" i="4"/>
  <c r="R186" i="4"/>
  <c r="P186" i="4"/>
  <c r="BI185" i="4"/>
  <c r="BH185" i="4"/>
  <c r="BG185" i="4"/>
  <c r="BF185" i="4"/>
  <c r="T185" i="4"/>
  <c r="R185" i="4"/>
  <c r="P185" i="4"/>
  <c r="BI183" i="4"/>
  <c r="BH183" i="4"/>
  <c r="BG183" i="4"/>
  <c r="BF183" i="4"/>
  <c r="T183" i="4"/>
  <c r="R183" i="4"/>
  <c r="P183" i="4"/>
  <c r="BI182" i="4"/>
  <c r="BH182" i="4"/>
  <c r="BG182" i="4"/>
  <c r="BF182" i="4"/>
  <c r="T182" i="4"/>
  <c r="R182" i="4"/>
  <c r="P182" i="4"/>
  <c r="BI181" i="4"/>
  <c r="BH181" i="4"/>
  <c r="BG181" i="4"/>
  <c r="BF181" i="4"/>
  <c r="T181" i="4"/>
  <c r="R181" i="4"/>
  <c r="P181" i="4"/>
  <c r="BI180" i="4"/>
  <c r="BH180" i="4"/>
  <c r="BG180" i="4"/>
  <c r="BF180" i="4"/>
  <c r="T180" i="4"/>
  <c r="R180" i="4"/>
  <c r="P180" i="4"/>
  <c r="BI179" i="4"/>
  <c r="BH179" i="4"/>
  <c r="BG179" i="4"/>
  <c r="BF179" i="4"/>
  <c r="T179" i="4"/>
  <c r="R179" i="4"/>
  <c r="P179" i="4"/>
  <c r="BI178" i="4"/>
  <c r="BH178" i="4"/>
  <c r="BG178" i="4"/>
  <c r="BF178" i="4"/>
  <c r="T178" i="4"/>
  <c r="R178" i="4"/>
  <c r="P178" i="4"/>
  <c r="BI177" i="4"/>
  <c r="BH177" i="4"/>
  <c r="BG177" i="4"/>
  <c r="BF177" i="4"/>
  <c r="T177" i="4"/>
  <c r="R177" i="4"/>
  <c r="P177" i="4"/>
  <c r="BI176" i="4"/>
  <c r="BH176" i="4"/>
  <c r="BG176" i="4"/>
  <c r="BF176" i="4"/>
  <c r="T176" i="4"/>
  <c r="R176" i="4"/>
  <c r="P176" i="4"/>
  <c r="BI174" i="4"/>
  <c r="BH174" i="4"/>
  <c r="BG174" i="4"/>
  <c r="BF174" i="4"/>
  <c r="T174" i="4"/>
  <c r="R174" i="4"/>
  <c r="P174" i="4"/>
  <c r="BI173" i="4"/>
  <c r="BH173" i="4"/>
  <c r="BG173" i="4"/>
  <c r="BF173" i="4"/>
  <c r="T173" i="4"/>
  <c r="R173" i="4"/>
  <c r="P173" i="4"/>
  <c r="BI172" i="4"/>
  <c r="BH172" i="4"/>
  <c r="BG172" i="4"/>
  <c r="BF172" i="4"/>
  <c r="T172" i="4"/>
  <c r="R172" i="4"/>
  <c r="P172" i="4"/>
  <c r="BI171" i="4"/>
  <c r="BH171" i="4"/>
  <c r="BG171" i="4"/>
  <c r="BF171" i="4"/>
  <c r="T171" i="4"/>
  <c r="R171" i="4"/>
  <c r="P171" i="4"/>
  <c r="BI170" i="4"/>
  <c r="BH170" i="4"/>
  <c r="BG170" i="4"/>
  <c r="BF170" i="4"/>
  <c r="T170" i="4"/>
  <c r="R170" i="4"/>
  <c r="P170" i="4"/>
  <c r="BI169" i="4"/>
  <c r="BH169" i="4"/>
  <c r="BG169" i="4"/>
  <c r="BF169" i="4"/>
  <c r="T169" i="4"/>
  <c r="R169" i="4"/>
  <c r="P169" i="4"/>
  <c r="BI168" i="4"/>
  <c r="BH168" i="4"/>
  <c r="BG168" i="4"/>
  <c r="BF168" i="4"/>
  <c r="T168" i="4"/>
  <c r="R168" i="4"/>
  <c r="P168" i="4"/>
  <c r="BI167" i="4"/>
  <c r="BH167" i="4"/>
  <c r="BG167" i="4"/>
  <c r="BF167" i="4"/>
  <c r="T167" i="4"/>
  <c r="R167" i="4"/>
  <c r="P167" i="4"/>
  <c r="BI166" i="4"/>
  <c r="BH166" i="4"/>
  <c r="BG166" i="4"/>
  <c r="BF166" i="4"/>
  <c r="T166" i="4"/>
  <c r="R166" i="4"/>
  <c r="P166" i="4"/>
  <c r="BI165" i="4"/>
  <c r="BH165" i="4"/>
  <c r="BG165" i="4"/>
  <c r="BF165" i="4"/>
  <c r="T165" i="4"/>
  <c r="R165" i="4"/>
  <c r="P165" i="4"/>
  <c r="BI164" i="4"/>
  <c r="BH164" i="4"/>
  <c r="BG164" i="4"/>
  <c r="BF164" i="4"/>
  <c r="T164" i="4"/>
  <c r="R164" i="4"/>
  <c r="P164" i="4"/>
  <c r="BI163" i="4"/>
  <c r="BH163" i="4"/>
  <c r="BG163" i="4"/>
  <c r="BF163" i="4"/>
  <c r="T163" i="4"/>
  <c r="R163" i="4"/>
  <c r="P163" i="4"/>
  <c r="BI162" i="4"/>
  <c r="BH162" i="4"/>
  <c r="BG162" i="4"/>
  <c r="BF162" i="4"/>
  <c r="T162" i="4"/>
  <c r="R162" i="4"/>
  <c r="P162" i="4"/>
  <c r="BI161" i="4"/>
  <c r="BH161" i="4"/>
  <c r="BG161" i="4"/>
  <c r="BF161" i="4"/>
  <c r="T161" i="4"/>
  <c r="R161" i="4"/>
  <c r="P161" i="4"/>
  <c r="BI160" i="4"/>
  <c r="BH160" i="4"/>
  <c r="BG160" i="4"/>
  <c r="BF160" i="4"/>
  <c r="T160" i="4"/>
  <c r="R160" i="4"/>
  <c r="P160" i="4"/>
  <c r="BI159" i="4"/>
  <c r="BH159" i="4"/>
  <c r="BG159" i="4"/>
  <c r="BF159" i="4"/>
  <c r="T159" i="4"/>
  <c r="R159" i="4"/>
  <c r="P159" i="4"/>
  <c r="BI158" i="4"/>
  <c r="BH158" i="4"/>
  <c r="BG158" i="4"/>
  <c r="BF158" i="4"/>
  <c r="T158" i="4"/>
  <c r="R158" i="4"/>
  <c r="P158" i="4"/>
  <c r="BI157" i="4"/>
  <c r="BH157" i="4"/>
  <c r="BG157" i="4"/>
  <c r="BF157" i="4"/>
  <c r="T157" i="4"/>
  <c r="R157" i="4"/>
  <c r="P157" i="4"/>
  <c r="BI155" i="4"/>
  <c r="BH155" i="4"/>
  <c r="BG155" i="4"/>
  <c r="BF155" i="4"/>
  <c r="T155" i="4"/>
  <c r="R155" i="4"/>
  <c r="P155" i="4"/>
  <c r="BI154" i="4"/>
  <c r="BH154" i="4"/>
  <c r="BG154" i="4"/>
  <c r="BF154" i="4"/>
  <c r="T154" i="4"/>
  <c r="R154" i="4"/>
  <c r="P154" i="4"/>
  <c r="BI153" i="4"/>
  <c r="BH153" i="4"/>
  <c r="BG153" i="4"/>
  <c r="BF153" i="4"/>
  <c r="T153" i="4"/>
  <c r="R153" i="4"/>
  <c r="P153" i="4"/>
  <c r="BI152" i="4"/>
  <c r="BH152" i="4"/>
  <c r="BG152" i="4"/>
  <c r="BF152" i="4"/>
  <c r="T152" i="4"/>
  <c r="R152" i="4"/>
  <c r="P152" i="4"/>
  <c r="BI151" i="4"/>
  <c r="BH151" i="4"/>
  <c r="BG151" i="4"/>
  <c r="BF151" i="4"/>
  <c r="T151" i="4"/>
  <c r="R151" i="4"/>
  <c r="P151" i="4"/>
  <c r="BI149" i="4"/>
  <c r="BH149" i="4"/>
  <c r="BG149" i="4"/>
  <c r="BF149" i="4"/>
  <c r="T149" i="4"/>
  <c r="R149" i="4"/>
  <c r="P149" i="4"/>
  <c r="BI148" i="4"/>
  <c r="BH148" i="4"/>
  <c r="BG148" i="4"/>
  <c r="BF148" i="4"/>
  <c r="T148" i="4"/>
  <c r="R148" i="4"/>
  <c r="P148" i="4"/>
  <c r="BI147" i="4"/>
  <c r="BH147" i="4"/>
  <c r="BG147" i="4"/>
  <c r="BF147" i="4"/>
  <c r="T147" i="4"/>
  <c r="R147" i="4"/>
  <c r="P147" i="4"/>
  <c r="BI146" i="4"/>
  <c r="BH146" i="4"/>
  <c r="BG146" i="4"/>
  <c r="BF146" i="4"/>
  <c r="T146" i="4"/>
  <c r="R146" i="4"/>
  <c r="P146" i="4"/>
  <c r="BI144" i="4"/>
  <c r="BH144" i="4"/>
  <c r="BG144" i="4"/>
  <c r="BF144" i="4"/>
  <c r="T144" i="4"/>
  <c r="R144" i="4"/>
  <c r="P144" i="4"/>
  <c r="BI143" i="4"/>
  <c r="BH143" i="4"/>
  <c r="BG143" i="4"/>
  <c r="BF143" i="4"/>
  <c r="T143" i="4"/>
  <c r="R143" i="4"/>
  <c r="P143" i="4"/>
  <c r="BI142" i="4"/>
  <c r="BH142" i="4"/>
  <c r="BG142" i="4"/>
  <c r="BF142" i="4"/>
  <c r="T142" i="4"/>
  <c r="R142" i="4"/>
  <c r="P142" i="4"/>
  <c r="BI141" i="4"/>
  <c r="BH141" i="4"/>
  <c r="BG141" i="4"/>
  <c r="BF141" i="4"/>
  <c r="T141" i="4"/>
  <c r="R141" i="4"/>
  <c r="P141" i="4"/>
  <c r="BI140" i="4"/>
  <c r="BH140" i="4"/>
  <c r="BG140" i="4"/>
  <c r="BF140" i="4"/>
  <c r="T140" i="4"/>
  <c r="R140" i="4"/>
  <c r="P140" i="4"/>
  <c r="BI139" i="4"/>
  <c r="BH139" i="4"/>
  <c r="BG139" i="4"/>
  <c r="BF139" i="4"/>
  <c r="T139" i="4"/>
  <c r="R139" i="4"/>
  <c r="P139" i="4"/>
  <c r="BI138" i="4"/>
  <c r="BH138" i="4"/>
  <c r="BG138" i="4"/>
  <c r="BF138" i="4"/>
  <c r="T138" i="4"/>
  <c r="R138" i="4"/>
  <c r="P138" i="4"/>
  <c r="BI137" i="4"/>
  <c r="BH137" i="4"/>
  <c r="BG137" i="4"/>
  <c r="BF137" i="4"/>
  <c r="T137" i="4"/>
  <c r="R137" i="4"/>
  <c r="P137" i="4"/>
  <c r="BI136" i="4"/>
  <c r="BH136" i="4"/>
  <c r="BG136" i="4"/>
  <c r="BF136" i="4"/>
  <c r="T136" i="4"/>
  <c r="R136" i="4"/>
  <c r="P136" i="4"/>
  <c r="BI135" i="4"/>
  <c r="BH135" i="4"/>
  <c r="BG135" i="4"/>
  <c r="BF135" i="4"/>
  <c r="T135" i="4"/>
  <c r="R135" i="4"/>
  <c r="P135" i="4"/>
  <c r="BI134" i="4"/>
  <c r="BH134" i="4"/>
  <c r="BG134" i="4"/>
  <c r="BF134" i="4"/>
  <c r="T134" i="4"/>
  <c r="R134" i="4"/>
  <c r="P134" i="4"/>
  <c r="BI133" i="4"/>
  <c r="BH133" i="4"/>
  <c r="BG133" i="4"/>
  <c r="BF133" i="4"/>
  <c r="T133" i="4"/>
  <c r="R133" i="4"/>
  <c r="P133" i="4"/>
  <c r="BI132" i="4"/>
  <c r="BH132" i="4"/>
  <c r="BG132" i="4"/>
  <c r="BF132" i="4"/>
  <c r="T132" i="4"/>
  <c r="R132" i="4"/>
  <c r="P132" i="4"/>
  <c r="BI130" i="4"/>
  <c r="BH130" i="4"/>
  <c r="BG130" i="4"/>
  <c r="BF130" i="4"/>
  <c r="T130" i="4"/>
  <c r="T129" i="4" s="1"/>
  <c r="R130" i="4"/>
  <c r="R129" i="4" s="1"/>
  <c r="P130" i="4"/>
  <c r="P129" i="4" s="1"/>
  <c r="J124" i="4"/>
  <c r="J123" i="4"/>
  <c r="F123" i="4"/>
  <c r="F121" i="4"/>
  <c r="E119" i="4"/>
  <c r="J92" i="4"/>
  <c r="J91" i="4"/>
  <c r="F91" i="4"/>
  <c r="F89" i="4"/>
  <c r="E87" i="4"/>
  <c r="J18" i="4"/>
  <c r="E18" i="4"/>
  <c r="F92" i="4"/>
  <c r="J17" i="4"/>
  <c r="J12" i="4"/>
  <c r="J121" i="4" s="1"/>
  <c r="E7" i="4"/>
  <c r="E85" i="4" s="1"/>
  <c r="J37" i="3"/>
  <c r="J36" i="3"/>
  <c r="AY96" i="1"/>
  <c r="J35" i="3"/>
  <c r="AX96" i="1"/>
  <c r="BI407" i="3"/>
  <c r="BH407" i="3"/>
  <c r="BG407" i="3"/>
  <c r="BF407" i="3"/>
  <c r="T407" i="3"/>
  <c r="R407" i="3"/>
  <c r="P407" i="3"/>
  <c r="BI406" i="3"/>
  <c r="BH406" i="3"/>
  <c r="BG406" i="3"/>
  <c r="BF406" i="3"/>
  <c r="T406" i="3"/>
  <c r="R406" i="3"/>
  <c r="P406" i="3"/>
  <c r="BI405" i="3"/>
  <c r="BH405" i="3"/>
  <c r="BG405" i="3"/>
  <c r="BF405" i="3"/>
  <c r="T405" i="3"/>
  <c r="R405" i="3"/>
  <c r="P405" i="3"/>
  <c r="BI404" i="3"/>
  <c r="BH404" i="3"/>
  <c r="BG404" i="3"/>
  <c r="BF404" i="3"/>
  <c r="T404" i="3"/>
  <c r="R404" i="3"/>
  <c r="P404" i="3"/>
  <c r="BI403" i="3"/>
  <c r="BH403" i="3"/>
  <c r="BG403" i="3"/>
  <c r="BF403" i="3"/>
  <c r="T403" i="3"/>
  <c r="R403" i="3"/>
  <c r="P403" i="3"/>
  <c r="BI402" i="3"/>
  <c r="BH402" i="3"/>
  <c r="BG402" i="3"/>
  <c r="BF402" i="3"/>
  <c r="T402" i="3"/>
  <c r="R402" i="3"/>
  <c r="P402" i="3"/>
  <c r="BI400" i="3"/>
  <c r="BH400" i="3"/>
  <c r="BG400" i="3"/>
  <c r="BF400" i="3"/>
  <c r="T400" i="3"/>
  <c r="R400" i="3"/>
  <c r="P400" i="3"/>
  <c r="BI399" i="3"/>
  <c r="BH399" i="3"/>
  <c r="BG399" i="3"/>
  <c r="BF399" i="3"/>
  <c r="T399" i="3"/>
  <c r="R399" i="3"/>
  <c r="P399" i="3"/>
  <c r="BI398" i="3"/>
  <c r="BH398" i="3"/>
  <c r="BG398" i="3"/>
  <c r="BF398" i="3"/>
  <c r="T398" i="3"/>
  <c r="R398" i="3"/>
  <c r="P398" i="3"/>
  <c r="BI397" i="3"/>
  <c r="BH397" i="3"/>
  <c r="BG397" i="3"/>
  <c r="BF397" i="3"/>
  <c r="T397" i="3"/>
  <c r="R397" i="3"/>
  <c r="P397" i="3"/>
  <c r="BI396" i="3"/>
  <c r="BH396" i="3"/>
  <c r="BG396" i="3"/>
  <c r="BF396" i="3"/>
  <c r="T396" i="3"/>
  <c r="R396" i="3"/>
  <c r="P396" i="3"/>
  <c r="BI395" i="3"/>
  <c r="BH395" i="3"/>
  <c r="BG395" i="3"/>
  <c r="BF395" i="3"/>
  <c r="T395" i="3"/>
  <c r="R395" i="3"/>
  <c r="P395" i="3"/>
  <c r="BI394" i="3"/>
  <c r="BH394" i="3"/>
  <c r="BG394" i="3"/>
  <c r="BF394" i="3"/>
  <c r="T394" i="3"/>
  <c r="R394" i="3"/>
  <c r="P394" i="3"/>
  <c r="BI393" i="3"/>
  <c r="BH393" i="3"/>
  <c r="BG393" i="3"/>
  <c r="BF393" i="3"/>
  <c r="T393" i="3"/>
  <c r="R393" i="3"/>
  <c r="P393" i="3"/>
  <c r="BI392" i="3"/>
  <c r="BH392" i="3"/>
  <c r="BG392" i="3"/>
  <c r="BF392" i="3"/>
  <c r="T392" i="3"/>
  <c r="R392" i="3"/>
  <c r="P392" i="3"/>
  <c r="BI390" i="3"/>
  <c r="BH390" i="3"/>
  <c r="BG390" i="3"/>
  <c r="BF390" i="3"/>
  <c r="T390" i="3"/>
  <c r="R390" i="3"/>
  <c r="P390" i="3"/>
  <c r="BI388" i="3"/>
  <c r="BH388" i="3"/>
  <c r="BG388" i="3"/>
  <c r="BF388" i="3"/>
  <c r="T388" i="3"/>
  <c r="R388" i="3"/>
  <c r="P388" i="3"/>
  <c r="BI387" i="3"/>
  <c r="BH387" i="3"/>
  <c r="BG387" i="3"/>
  <c r="BF387" i="3"/>
  <c r="T387" i="3"/>
  <c r="R387" i="3"/>
  <c r="P387" i="3"/>
  <c r="BI386" i="3"/>
  <c r="BH386" i="3"/>
  <c r="BG386" i="3"/>
  <c r="BF386" i="3"/>
  <c r="T386" i="3"/>
  <c r="R386" i="3"/>
  <c r="P386" i="3"/>
  <c r="BI385" i="3"/>
  <c r="BH385" i="3"/>
  <c r="BG385" i="3"/>
  <c r="BF385" i="3"/>
  <c r="T385" i="3"/>
  <c r="R385" i="3"/>
  <c r="P385" i="3"/>
  <c r="BI384" i="3"/>
  <c r="BH384" i="3"/>
  <c r="BG384" i="3"/>
  <c r="BF384" i="3"/>
  <c r="T384" i="3"/>
  <c r="R384" i="3"/>
  <c r="P384" i="3"/>
  <c r="BI383" i="3"/>
  <c r="BH383" i="3"/>
  <c r="BG383" i="3"/>
  <c r="BF383" i="3"/>
  <c r="T383" i="3"/>
  <c r="R383" i="3"/>
  <c r="P383" i="3"/>
  <c r="BI382" i="3"/>
  <c r="BH382" i="3"/>
  <c r="BG382" i="3"/>
  <c r="BF382" i="3"/>
  <c r="T382" i="3"/>
  <c r="R382" i="3"/>
  <c r="P382" i="3"/>
  <c r="BI381" i="3"/>
  <c r="BH381" i="3"/>
  <c r="BG381" i="3"/>
  <c r="BF381" i="3"/>
  <c r="T381" i="3"/>
  <c r="R381" i="3"/>
  <c r="P381" i="3"/>
  <c r="BI380" i="3"/>
  <c r="BH380" i="3"/>
  <c r="BG380" i="3"/>
  <c r="BF380" i="3"/>
  <c r="T380" i="3"/>
  <c r="R380" i="3"/>
  <c r="P380" i="3"/>
  <c r="BI379" i="3"/>
  <c r="BH379" i="3"/>
  <c r="BG379" i="3"/>
  <c r="BF379" i="3"/>
  <c r="T379" i="3"/>
  <c r="R379" i="3"/>
  <c r="P379" i="3"/>
  <c r="BI378" i="3"/>
  <c r="BH378" i="3"/>
  <c r="BG378" i="3"/>
  <c r="BF378" i="3"/>
  <c r="T378" i="3"/>
  <c r="R378" i="3"/>
  <c r="P378" i="3"/>
  <c r="BI376" i="3"/>
  <c r="BH376" i="3"/>
  <c r="BG376" i="3"/>
  <c r="BF376" i="3"/>
  <c r="T376" i="3"/>
  <c r="R376" i="3"/>
  <c r="P376" i="3"/>
  <c r="BI375" i="3"/>
  <c r="BH375" i="3"/>
  <c r="BG375" i="3"/>
  <c r="BF375" i="3"/>
  <c r="T375" i="3"/>
  <c r="R375" i="3"/>
  <c r="P375" i="3"/>
  <c r="BI374" i="3"/>
  <c r="BH374" i="3"/>
  <c r="BG374" i="3"/>
  <c r="BF374" i="3"/>
  <c r="T374" i="3"/>
  <c r="R374" i="3"/>
  <c r="P374" i="3"/>
  <c r="BI373" i="3"/>
  <c r="BH373" i="3"/>
  <c r="BG373" i="3"/>
  <c r="BF373" i="3"/>
  <c r="T373" i="3"/>
  <c r="R373" i="3"/>
  <c r="P373" i="3"/>
  <c r="BI372" i="3"/>
  <c r="BH372" i="3"/>
  <c r="BG372" i="3"/>
  <c r="BF372" i="3"/>
  <c r="T372" i="3"/>
  <c r="R372" i="3"/>
  <c r="P372" i="3"/>
  <c r="BI371" i="3"/>
  <c r="BH371" i="3"/>
  <c r="BG371" i="3"/>
  <c r="BF371" i="3"/>
  <c r="T371" i="3"/>
  <c r="R371" i="3"/>
  <c r="P371" i="3"/>
  <c r="BI370" i="3"/>
  <c r="BH370" i="3"/>
  <c r="BG370" i="3"/>
  <c r="BF370" i="3"/>
  <c r="T370" i="3"/>
  <c r="R370" i="3"/>
  <c r="P370" i="3"/>
  <c r="BI369" i="3"/>
  <c r="BH369" i="3"/>
  <c r="BG369" i="3"/>
  <c r="BF369" i="3"/>
  <c r="T369" i="3"/>
  <c r="R369" i="3"/>
  <c r="P369" i="3"/>
  <c r="BI368" i="3"/>
  <c r="BH368" i="3"/>
  <c r="BG368" i="3"/>
  <c r="BF368" i="3"/>
  <c r="T368" i="3"/>
  <c r="R368" i="3"/>
  <c r="P368" i="3"/>
  <c r="BI367" i="3"/>
  <c r="BH367" i="3"/>
  <c r="BG367" i="3"/>
  <c r="BF367" i="3"/>
  <c r="T367" i="3"/>
  <c r="R367" i="3"/>
  <c r="P367" i="3"/>
  <c r="BI365" i="3"/>
  <c r="BH365" i="3"/>
  <c r="BG365" i="3"/>
  <c r="BF365" i="3"/>
  <c r="T365" i="3"/>
  <c r="R365" i="3"/>
  <c r="P365" i="3"/>
  <c r="BI364" i="3"/>
  <c r="BH364" i="3"/>
  <c r="BG364" i="3"/>
  <c r="BF364" i="3"/>
  <c r="T364" i="3"/>
  <c r="R364" i="3"/>
  <c r="P364" i="3"/>
  <c r="BI363" i="3"/>
  <c r="BH363" i="3"/>
  <c r="BG363" i="3"/>
  <c r="BF363" i="3"/>
  <c r="T363" i="3"/>
  <c r="R363" i="3"/>
  <c r="P363" i="3"/>
  <c r="BI362" i="3"/>
  <c r="BH362" i="3"/>
  <c r="BG362" i="3"/>
  <c r="BF362" i="3"/>
  <c r="T362" i="3"/>
  <c r="R362" i="3"/>
  <c r="P362" i="3"/>
  <c r="BI361" i="3"/>
  <c r="BH361" i="3"/>
  <c r="BG361" i="3"/>
  <c r="BF361" i="3"/>
  <c r="T361" i="3"/>
  <c r="R361" i="3"/>
  <c r="P361" i="3"/>
  <c r="BI360" i="3"/>
  <c r="BH360" i="3"/>
  <c r="BG360" i="3"/>
  <c r="BF360" i="3"/>
  <c r="T360" i="3"/>
  <c r="R360" i="3"/>
  <c r="P360" i="3"/>
  <c r="BI359" i="3"/>
  <c r="BH359" i="3"/>
  <c r="BG359" i="3"/>
  <c r="BF359" i="3"/>
  <c r="T359" i="3"/>
  <c r="R359" i="3"/>
  <c r="P359" i="3"/>
  <c r="BI358" i="3"/>
  <c r="BH358" i="3"/>
  <c r="BG358" i="3"/>
  <c r="BF358" i="3"/>
  <c r="T358" i="3"/>
  <c r="R358" i="3"/>
  <c r="P358" i="3"/>
  <c r="BI356" i="3"/>
  <c r="BH356" i="3"/>
  <c r="BG356" i="3"/>
  <c r="BF356" i="3"/>
  <c r="T356" i="3"/>
  <c r="R356" i="3"/>
  <c r="P356" i="3"/>
  <c r="BI355" i="3"/>
  <c r="BH355" i="3"/>
  <c r="BG355" i="3"/>
  <c r="BF355" i="3"/>
  <c r="T355" i="3"/>
  <c r="R355" i="3"/>
  <c r="P355" i="3"/>
  <c r="BI354" i="3"/>
  <c r="BH354" i="3"/>
  <c r="BG354" i="3"/>
  <c r="BF354" i="3"/>
  <c r="T354" i="3"/>
  <c r="R354" i="3"/>
  <c r="P354" i="3"/>
  <c r="BI353" i="3"/>
  <c r="BH353" i="3"/>
  <c r="BG353" i="3"/>
  <c r="BF353" i="3"/>
  <c r="T353" i="3"/>
  <c r="R353" i="3"/>
  <c r="P353" i="3"/>
  <c r="BI352" i="3"/>
  <c r="BH352" i="3"/>
  <c r="BG352" i="3"/>
  <c r="BF352" i="3"/>
  <c r="T352" i="3"/>
  <c r="R352" i="3"/>
  <c r="P352" i="3"/>
  <c r="BI351" i="3"/>
  <c r="BH351" i="3"/>
  <c r="BG351" i="3"/>
  <c r="BF351" i="3"/>
  <c r="T351" i="3"/>
  <c r="R351" i="3"/>
  <c r="P351" i="3"/>
  <c r="BI350" i="3"/>
  <c r="BH350" i="3"/>
  <c r="BG350" i="3"/>
  <c r="BF350" i="3"/>
  <c r="T350" i="3"/>
  <c r="R350" i="3"/>
  <c r="P350" i="3"/>
  <c r="BI349" i="3"/>
  <c r="BH349" i="3"/>
  <c r="BG349" i="3"/>
  <c r="BF349" i="3"/>
  <c r="T349" i="3"/>
  <c r="R349" i="3"/>
  <c r="P349" i="3"/>
  <c r="BI348" i="3"/>
  <c r="BH348" i="3"/>
  <c r="BG348" i="3"/>
  <c r="BF348" i="3"/>
  <c r="T348" i="3"/>
  <c r="R348" i="3"/>
  <c r="P348" i="3"/>
  <c r="BI347" i="3"/>
  <c r="BH347" i="3"/>
  <c r="BG347" i="3"/>
  <c r="BF347" i="3"/>
  <c r="T347" i="3"/>
  <c r="R347" i="3"/>
  <c r="P347" i="3"/>
  <c r="BI346" i="3"/>
  <c r="BH346" i="3"/>
  <c r="BG346" i="3"/>
  <c r="BF346" i="3"/>
  <c r="T346" i="3"/>
  <c r="R346" i="3"/>
  <c r="P346" i="3"/>
  <c r="BI345" i="3"/>
  <c r="BH345" i="3"/>
  <c r="BG345" i="3"/>
  <c r="BF345" i="3"/>
  <c r="T345" i="3"/>
  <c r="R345" i="3"/>
  <c r="P345" i="3"/>
  <c r="BI344" i="3"/>
  <c r="BH344" i="3"/>
  <c r="BG344" i="3"/>
  <c r="BF344" i="3"/>
  <c r="T344" i="3"/>
  <c r="R344" i="3"/>
  <c r="P344" i="3"/>
  <c r="BI343" i="3"/>
  <c r="BH343" i="3"/>
  <c r="BG343" i="3"/>
  <c r="BF343" i="3"/>
  <c r="T343" i="3"/>
  <c r="R343" i="3"/>
  <c r="P343" i="3"/>
  <c r="BI342" i="3"/>
  <c r="BH342" i="3"/>
  <c r="BG342" i="3"/>
  <c r="BF342" i="3"/>
  <c r="T342" i="3"/>
  <c r="R342" i="3"/>
  <c r="P342" i="3"/>
  <c r="BI341" i="3"/>
  <c r="BH341" i="3"/>
  <c r="BG341" i="3"/>
  <c r="BF341" i="3"/>
  <c r="T341" i="3"/>
  <c r="R341" i="3"/>
  <c r="P341" i="3"/>
  <c r="BI340" i="3"/>
  <c r="BH340" i="3"/>
  <c r="BG340" i="3"/>
  <c r="BF340" i="3"/>
  <c r="T340" i="3"/>
  <c r="R340" i="3"/>
  <c r="P340" i="3"/>
  <c r="BI339" i="3"/>
  <c r="BH339" i="3"/>
  <c r="BG339" i="3"/>
  <c r="BF339" i="3"/>
  <c r="T339" i="3"/>
  <c r="R339" i="3"/>
  <c r="P339" i="3"/>
  <c r="BI337" i="3"/>
  <c r="BH337" i="3"/>
  <c r="BG337" i="3"/>
  <c r="BF337" i="3"/>
  <c r="T337" i="3"/>
  <c r="R337" i="3"/>
  <c r="P337" i="3"/>
  <c r="BI335" i="3"/>
  <c r="BH335" i="3"/>
  <c r="BG335" i="3"/>
  <c r="BF335" i="3"/>
  <c r="T335" i="3"/>
  <c r="R335" i="3"/>
  <c r="P335" i="3"/>
  <c r="BI333" i="3"/>
  <c r="BH333" i="3"/>
  <c r="BG333" i="3"/>
  <c r="BF333" i="3"/>
  <c r="T333" i="3"/>
  <c r="R333" i="3"/>
  <c r="P333" i="3"/>
  <c r="BI331" i="3"/>
  <c r="BH331" i="3"/>
  <c r="BG331" i="3"/>
  <c r="BF331" i="3"/>
  <c r="T331" i="3"/>
  <c r="R331" i="3"/>
  <c r="P331" i="3"/>
  <c r="BI330" i="3"/>
  <c r="BH330" i="3"/>
  <c r="BG330" i="3"/>
  <c r="BF330" i="3"/>
  <c r="T330" i="3"/>
  <c r="R330" i="3"/>
  <c r="P330" i="3"/>
  <c r="BI329" i="3"/>
  <c r="BH329" i="3"/>
  <c r="BG329" i="3"/>
  <c r="BF329" i="3"/>
  <c r="T329" i="3"/>
  <c r="R329" i="3"/>
  <c r="P329" i="3"/>
  <c r="BI328" i="3"/>
  <c r="BH328" i="3"/>
  <c r="BG328" i="3"/>
  <c r="BF328" i="3"/>
  <c r="T328" i="3"/>
  <c r="R328" i="3"/>
  <c r="P328" i="3"/>
  <c r="BI327" i="3"/>
  <c r="BH327" i="3"/>
  <c r="BG327" i="3"/>
  <c r="BF327" i="3"/>
  <c r="T327" i="3"/>
  <c r="R327" i="3"/>
  <c r="P327" i="3"/>
  <c r="BI326" i="3"/>
  <c r="BH326" i="3"/>
  <c r="BG326" i="3"/>
  <c r="BF326" i="3"/>
  <c r="T326" i="3"/>
  <c r="R326" i="3"/>
  <c r="P326" i="3"/>
  <c r="BI325" i="3"/>
  <c r="BH325" i="3"/>
  <c r="BG325" i="3"/>
  <c r="BF325" i="3"/>
  <c r="T325" i="3"/>
  <c r="R325" i="3"/>
  <c r="P325" i="3"/>
  <c r="BI324" i="3"/>
  <c r="BH324" i="3"/>
  <c r="BG324" i="3"/>
  <c r="BF324" i="3"/>
  <c r="T324" i="3"/>
  <c r="R324" i="3"/>
  <c r="P324" i="3"/>
  <c r="BI323" i="3"/>
  <c r="BH323" i="3"/>
  <c r="BG323" i="3"/>
  <c r="BF323" i="3"/>
  <c r="T323" i="3"/>
  <c r="R323" i="3"/>
  <c r="P323" i="3"/>
  <c r="BI321" i="3"/>
  <c r="BH321" i="3"/>
  <c r="BG321" i="3"/>
  <c r="BF321" i="3"/>
  <c r="T321" i="3"/>
  <c r="R321" i="3"/>
  <c r="P321" i="3"/>
  <c r="BI320" i="3"/>
  <c r="BH320" i="3"/>
  <c r="BG320" i="3"/>
  <c r="BF320" i="3"/>
  <c r="T320" i="3"/>
  <c r="R320" i="3"/>
  <c r="P320" i="3"/>
  <c r="BI319" i="3"/>
  <c r="BH319" i="3"/>
  <c r="BG319" i="3"/>
  <c r="BF319" i="3"/>
  <c r="T319" i="3"/>
  <c r="R319" i="3"/>
  <c r="P319" i="3"/>
  <c r="BI318" i="3"/>
  <c r="BH318" i="3"/>
  <c r="BG318" i="3"/>
  <c r="BF318" i="3"/>
  <c r="T318" i="3"/>
  <c r="R318" i="3"/>
  <c r="P318" i="3"/>
  <c r="BI315" i="3"/>
  <c r="BH315" i="3"/>
  <c r="BG315" i="3"/>
  <c r="BF315" i="3"/>
  <c r="T315" i="3"/>
  <c r="R315" i="3"/>
  <c r="P315" i="3"/>
  <c r="BI313" i="3"/>
  <c r="BH313" i="3"/>
  <c r="BG313" i="3"/>
  <c r="BF313" i="3"/>
  <c r="T313" i="3"/>
  <c r="R313" i="3"/>
  <c r="P313" i="3"/>
  <c r="BI312" i="3"/>
  <c r="BH312" i="3"/>
  <c r="BG312" i="3"/>
  <c r="BF312" i="3"/>
  <c r="T312" i="3"/>
  <c r="R312" i="3"/>
  <c r="P312" i="3"/>
  <c r="BI311" i="3"/>
  <c r="BH311" i="3"/>
  <c r="BG311" i="3"/>
  <c r="BF311" i="3"/>
  <c r="T311" i="3"/>
  <c r="R311" i="3"/>
  <c r="P311" i="3"/>
  <c r="BI310" i="3"/>
  <c r="BH310" i="3"/>
  <c r="BG310" i="3"/>
  <c r="BF310" i="3"/>
  <c r="T310" i="3"/>
  <c r="R310" i="3"/>
  <c r="P310" i="3"/>
  <c r="BI309" i="3"/>
  <c r="BH309" i="3"/>
  <c r="BG309" i="3"/>
  <c r="BF309" i="3"/>
  <c r="T309" i="3"/>
  <c r="R309" i="3"/>
  <c r="P309" i="3"/>
  <c r="BI308" i="3"/>
  <c r="BH308" i="3"/>
  <c r="BG308" i="3"/>
  <c r="BF308" i="3"/>
  <c r="T308" i="3"/>
  <c r="R308" i="3"/>
  <c r="P308" i="3"/>
  <c r="BI307" i="3"/>
  <c r="BH307" i="3"/>
  <c r="BG307" i="3"/>
  <c r="BF307" i="3"/>
  <c r="T307" i="3"/>
  <c r="R307" i="3"/>
  <c r="P307" i="3"/>
  <c r="BI306" i="3"/>
  <c r="BH306" i="3"/>
  <c r="BG306" i="3"/>
  <c r="BF306" i="3"/>
  <c r="T306" i="3"/>
  <c r="R306" i="3"/>
  <c r="P306" i="3"/>
  <c r="BI305" i="3"/>
  <c r="BH305" i="3"/>
  <c r="BG305" i="3"/>
  <c r="BF305" i="3"/>
  <c r="T305" i="3"/>
  <c r="R305" i="3"/>
  <c r="P305" i="3"/>
  <c r="BI304" i="3"/>
  <c r="BH304" i="3"/>
  <c r="BG304" i="3"/>
  <c r="BF304" i="3"/>
  <c r="T304" i="3"/>
  <c r="R304" i="3"/>
  <c r="P304" i="3"/>
  <c r="BI303" i="3"/>
  <c r="BH303" i="3"/>
  <c r="BG303" i="3"/>
  <c r="BF303" i="3"/>
  <c r="T303" i="3"/>
  <c r="R303" i="3"/>
  <c r="P303" i="3"/>
  <c r="BI302" i="3"/>
  <c r="BH302" i="3"/>
  <c r="BG302" i="3"/>
  <c r="BF302" i="3"/>
  <c r="T302" i="3"/>
  <c r="R302" i="3"/>
  <c r="P302" i="3"/>
  <c r="BI301" i="3"/>
  <c r="BH301" i="3"/>
  <c r="BG301" i="3"/>
  <c r="BF301" i="3"/>
  <c r="T301" i="3"/>
  <c r="R301" i="3"/>
  <c r="P301" i="3"/>
  <c r="BI299" i="3"/>
  <c r="BH299" i="3"/>
  <c r="BG299" i="3"/>
  <c r="BF299" i="3"/>
  <c r="T299" i="3"/>
  <c r="R299" i="3"/>
  <c r="P299" i="3"/>
  <c r="BI298" i="3"/>
  <c r="BH298" i="3"/>
  <c r="BG298" i="3"/>
  <c r="BF298" i="3"/>
  <c r="T298" i="3"/>
  <c r="R298" i="3"/>
  <c r="P298" i="3"/>
  <c r="BI296" i="3"/>
  <c r="BH296" i="3"/>
  <c r="BG296" i="3"/>
  <c r="BF296" i="3"/>
  <c r="T296" i="3"/>
  <c r="R296" i="3"/>
  <c r="P296" i="3"/>
  <c r="BI295" i="3"/>
  <c r="BH295" i="3"/>
  <c r="BG295" i="3"/>
  <c r="BF295" i="3"/>
  <c r="T295" i="3"/>
  <c r="R295" i="3"/>
  <c r="P295" i="3"/>
  <c r="BI294" i="3"/>
  <c r="BH294" i="3"/>
  <c r="BG294" i="3"/>
  <c r="BF294" i="3"/>
  <c r="T294" i="3"/>
  <c r="R294" i="3"/>
  <c r="P294" i="3"/>
  <c r="BI293" i="3"/>
  <c r="BH293" i="3"/>
  <c r="BG293" i="3"/>
  <c r="BF293" i="3"/>
  <c r="T293" i="3"/>
  <c r="R293" i="3"/>
  <c r="P293" i="3"/>
  <c r="BI292" i="3"/>
  <c r="BH292" i="3"/>
  <c r="BG292" i="3"/>
  <c r="BF292" i="3"/>
  <c r="T292" i="3"/>
  <c r="R292" i="3"/>
  <c r="P292" i="3"/>
  <c r="BI291" i="3"/>
  <c r="BH291" i="3"/>
  <c r="BG291" i="3"/>
  <c r="BF291" i="3"/>
  <c r="T291" i="3"/>
  <c r="R291" i="3"/>
  <c r="P291" i="3"/>
  <c r="BI290" i="3"/>
  <c r="BH290" i="3"/>
  <c r="BG290" i="3"/>
  <c r="BF290" i="3"/>
  <c r="T290" i="3"/>
  <c r="R290" i="3"/>
  <c r="P290" i="3"/>
  <c r="BI289" i="3"/>
  <c r="BH289" i="3"/>
  <c r="BG289" i="3"/>
  <c r="BF289" i="3"/>
  <c r="T289" i="3"/>
  <c r="R289" i="3"/>
  <c r="P289" i="3"/>
  <c r="BI288" i="3"/>
  <c r="BH288" i="3"/>
  <c r="BG288" i="3"/>
  <c r="BF288" i="3"/>
  <c r="T288" i="3"/>
  <c r="R288" i="3"/>
  <c r="P288" i="3"/>
  <c r="BI287" i="3"/>
  <c r="BH287" i="3"/>
  <c r="BG287" i="3"/>
  <c r="BF287" i="3"/>
  <c r="T287" i="3"/>
  <c r="R287" i="3"/>
  <c r="P287" i="3"/>
  <c r="BI286" i="3"/>
  <c r="BH286" i="3"/>
  <c r="BG286" i="3"/>
  <c r="BF286" i="3"/>
  <c r="T286" i="3"/>
  <c r="R286" i="3"/>
  <c r="P286" i="3"/>
  <c r="BI285" i="3"/>
  <c r="BH285" i="3"/>
  <c r="BG285" i="3"/>
  <c r="BF285" i="3"/>
  <c r="T285" i="3"/>
  <c r="R285" i="3"/>
  <c r="P285" i="3"/>
  <c r="BI284" i="3"/>
  <c r="BH284" i="3"/>
  <c r="BG284" i="3"/>
  <c r="BF284" i="3"/>
  <c r="T284" i="3"/>
  <c r="R284" i="3"/>
  <c r="P284" i="3"/>
  <c r="BI283" i="3"/>
  <c r="BH283" i="3"/>
  <c r="BG283" i="3"/>
  <c r="BF283" i="3"/>
  <c r="T283" i="3"/>
  <c r="R283" i="3"/>
  <c r="P283" i="3"/>
  <c r="BI282" i="3"/>
  <c r="BH282" i="3"/>
  <c r="BG282" i="3"/>
  <c r="BF282" i="3"/>
  <c r="T282" i="3"/>
  <c r="R282" i="3"/>
  <c r="P282" i="3"/>
  <c r="BI281" i="3"/>
  <c r="BH281" i="3"/>
  <c r="BG281" i="3"/>
  <c r="BF281" i="3"/>
  <c r="T281" i="3"/>
  <c r="R281" i="3"/>
  <c r="P281" i="3"/>
  <c r="BI280" i="3"/>
  <c r="BH280" i="3"/>
  <c r="BG280" i="3"/>
  <c r="BF280" i="3"/>
  <c r="T280" i="3"/>
  <c r="R280" i="3"/>
  <c r="P280" i="3"/>
  <c r="BI279" i="3"/>
  <c r="BH279" i="3"/>
  <c r="BG279" i="3"/>
  <c r="BF279" i="3"/>
  <c r="T279" i="3"/>
  <c r="R279" i="3"/>
  <c r="P279" i="3"/>
  <c r="BI278" i="3"/>
  <c r="BH278" i="3"/>
  <c r="BG278" i="3"/>
  <c r="BF278" i="3"/>
  <c r="T278" i="3"/>
  <c r="R278" i="3"/>
  <c r="P278" i="3"/>
  <c r="BI276" i="3"/>
  <c r="BH276" i="3"/>
  <c r="BG276" i="3"/>
  <c r="BF276" i="3"/>
  <c r="T276" i="3"/>
  <c r="R276" i="3"/>
  <c r="P276" i="3"/>
  <c r="BI275" i="3"/>
  <c r="BH275" i="3"/>
  <c r="BG275" i="3"/>
  <c r="BF275" i="3"/>
  <c r="T275" i="3"/>
  <c r="R275" i="3"/>
  <c r="P275" i="3"/>
  <c r="BI273" i="3"/>
  <c r="BH273" i="3"/>
  <c r="BG273" i="3"/>
  <c r="BF273" i="3"/>
  <c r="T273" i="3"/>
  <c r="R273" i="3"/>
  <c r="P273" i="3"/>
  <c r="BI272" i="3"/>
  <c r="BH272" i="3"/>
  <c r="BG272" i="3"/>
  <c r="BF272" i="3"/>
  <c r="T272" i="3"/>
  <c r="R272" i="3"/>
  <c r="P272" i="3"/>
  <c r="BI271" i="3"/>
  <c r="BH271" i="3"/>
  <c r="BG271" i="3"/>
  <c r="BF271" i="3"/>
  <c r="T271" i="3"/>
  <c r="R271" i="3"/>
  <c r="P271" i="3"/>
  <c r="BI270" i="3"/>
  <c r="BH270" i="3"/>
  <c r="BG270" i="3"/>
  <c r="BF270" i="3"/>
  <c r="T270" i="3"/>
  <c r="R270" i="3"/>
  <c r="P270" i="3"/>
  <c r="BI269" i="3"/>
  <c r="BH269" i="3"/>
  <c r="BG269" i="3"/>
  <c r="BF269" i="3"/>
  <c r="T269" i="3"/>
  <c r="R269" i="3"/>
  <c r="P269" i="3"/>
  <c r="BI268" i="3"/>
  <c r="BH268" i="3"/>
  <c r="BG268" i="3"/>
  <c r="BF268" i="3"/>
  <c r="T268" i="3"/>
  <c r="R268" i="3"/>
  <c r="P268" i="3"/>
  <c r="BI267" i="3"/>
  <c r="BH267" i="3"/>
  <c r="BG267" i="3"/>
  <c r="BF267" i="3"/>
  <c r="T267" i="3"/>
  <c r="R267" i="3"/>
  <c r="P267" i="3"/>
  <c r="BI266" i="3"/>
  <c r="BH266" i="3"/>
  <c r="BG266" i="3"/>
  <c r="BF266" i="3"/>
  <c r="T266" i="3"/>
  <c r="R266" i="3"/>
  <c r="P266" i="3"/>
  <c r="BI265" i="3"/>
  <c r="BH265" i="3"/>
  <c r="BG265" i="3"/>
  <c r="BF265" i="3"/>
  <c r="T265" i="3"/>
  <c r="R265" i="3"/>
  <c r="P265" i="3"/>
  <c r="BI264" i="3"/>
  <c r="BH264" i="3"/>
  <c r="BG264" i="3"/>
  <c r="BF264" i="3"/>
  <c r="T264" i="3"/>
  <c r="R264" i="3"/>
  <c r="P264" i="3"/>
  <c r="BI263" i="3"/>
  <c r="BH263" i="3"/>
  <c r="BG263" i="3"/>
  <c r="BF263" i="3"/>
  <c r="T263" i="3"/>
  <c r="R263" i="3"/>
  <c r="P263" i="3"/>
  <c r="BI261" i="3"/>
  <c r="BH261" i="3"/>
  <c r="BG261" i="3"/>
  <c r="BF261" i="3"/>
  <c r="T261" i="3"/>
  <c r="R261" i="3"/>
  <c r="P261" i="3"/>
  <c r="BI260" i="3"/>
  <c r="BH260" i="3"/>
  <c r="BG260" i="3"/>
  <c r="BF260" i="3"/>
  <c r="T260" i="3"/>
  <c r="R260" i="3"/>
  <c r="P260" i="3"/>
  <c r="BI259" i="3"/>
  <c r="BH259" i="3"/>
  <c r="BG259" i="3"/>
  <c r="BF259" i="3"/>
  <c r="T259" i="3"/>
  <c r="R259" i="3"/>
  <c r="P259" i="3"/>
  <c r="BI258" i="3"/>
  <c r="BH258" i="3"/>
  <c r="BG258" i="3"/>
  <c r="BF258" i="3"/>
  <c r="T258" i="3"/>
  <c r="R258" i="3"/>
  <c r="P258" i="3"/>
  <c r="BI257" i="3"/>
  <c r="BH257" i="3"/>
  <c r="BG257" i="3"/>
  <c r="BF257" i="3"/>
  <c r="T257" i="3"/>
  <c r="R257" i="3"/>
  <c r="P257" i="3"/>
  <c r="BI256" i="3"/>
  <c r="BH256" i="3"/>
  <c r="BG256" i="3"/>
  <c r="BF256" i="3"/>
  <c r="T256" i="3"/>
  <c r="R256" i="3"/>
  <c r="P256" i="3"/>
  <c r="BI255" i="3"/>
  <c r="BH255" i="3"/>
  <c r="BG255" i="3"/>
  <c r="BF255" i="3"/>
  <c r="T255" i="3"/>
  <c r="R255" i="3"/>
  <c r="P255" i="3"/>
  <c r="BI254" i="3"/>
  <c r="BH254" i="3"/>
  <c r="BG254" i="3"/>
  <c r="BF254" i="3"/>
  <c r="T254" i="3"/>
  <c r="R254" i="3"/>
  <c r="P254" i="3"/>
  <c r="BI253" i="3"/>
  <c r="BH253" i="3"/>
  <c r="BG253" i="3"/>
  <c r="BF253" i="3"/>
  <c r="T253" i="3"/>
  <c r="R253" i="3"/>
  <c r="P253" i="3"/>
  <c r="BI251" i="3"/>
  <c r="BH251" i="3"/>
  <c r="BG251" i="3"/>
  <c r="BF251" i="3"/>
  <c r="T251" i="3"/>
  <c r="R251" i="3"/>
  <c r="P251" i="3"/>
  <c r="BI250" i="3"/>
  <c r="BH250" i="3"/>
  <c r="BG250" i="3"/>
  <c r="BF250" i="3"/>
  <c r="T250" i="3"/>
  <c r="R250" i="3"/>
  <c r="P250" i="3"/>
  <c r="BI249" i="3"/>
  <c r="BH249" i="3"/>
  <c r="BG249" i="3"/>
  <c r="BF249" i="3"/>
  <c r="T249" i="3"/>
  <c r="R249" i="3"/>
  <c r="P249" i="3"/>
  <c r="BI248" i="3"/>
  <c r="BH248" i="3"/>
  <c r="BG248" i="3"/>
  <c r="BF248" i="3"/>
  <c r="T248" i="3"/>
  <c r="R248" i="3"/>
  <c r="P248" i="3"/>
  <c r="BI247" i="3"/>
  <c r="BH247" i="3"/>
  <c r="BG247" i="3"/>
  <c r="BF247" i="3"/>
  <c r="T247" i="3"/>
  <c r="R247" i="3"/>
  <c r="P247" i="3"/>
  <c r="BI244" i="3"/>
  <c r="BH244" i="3"/>
  <c r="BG244" i="3"/>
  <c r="BF244" i="3"/>
  <c r="T244" i="3"/>
  <c r="T243" i="3" s="1"/>
  <c r="R244" i="3"/>
  <c r="R243" i="3" s="1"/>
  <c r="P244" i="3"/>
  <c r="P243" i="3" s="1"/>
  <c r="BI241" i="3"/>
  <c r="BH241" i="3"/>
  <c r="BG241" i="3"/>
  <c r="BF241" i="3"/>
  <c r="T241" i="3"/>
  <c r="R241" i="3"/>
  <c r="P241" i="3"/>
  <c r="BI240" i="3"/>
  <c r="BH240" i="3"/>
  <c r="BG240" i="3"/>
  <c r="BF240" i="3"/>
  <c r="T240" i="3"/>
  <c r="R240" i="3"/>
  <c r="P240" i="3"/>
  <c r="BI238" i="3"/>
  <c r="BH238" i="3"/>
  <c r="BG238" i="3"/>
  <c r="BF238" i="3"/>
  <c r="T238" i="3"/>
  <c r="R238" i="3"/>
  <c r="P238" i="3"/>
  <c r="BI237" i="3"/>
  <c r="BH237" i="3"/>
  <c r="BG237" i="3"/>
  <c r="BF237" i="3"/>
  <c r="T237" i="3"/>
  <c r="R237" i="3"/>
  <c r="P237" i="3"/>
  <c r="BI236" i="3"/>
  <c r="BH236" i="3"/>
  <c r="BG236" i="3"/>
  <c r="BF236" i="3"/>
  <c r="T236" i="3"/>
  <c r="R236" i="3"/>
  <c r="P236" i="3"/>
  <c r="BI235" i="3"/>
  <c r="BH235" i="3"/>
  <c r="BG235" i="3"/>
  <c r="BF235" i="3"/>
  <c r="T235" i="3"/>
  <c r="R235" i="3"/>
  <c r="P235" i="3"/>
  <c r="BI234" i="3"/>
  <c r="BH234" i="3"/>
  <c r="BG234" i="3"/>
  <c r="BF234" i="3"/>
  <c r="T234" i="3"/>
  <c r="R234" i="3"/>
  <c r="P234" i="3"/>
  <c r="BI233" i="3"/>
  <c r="BH233" i="3"/>
  <c r="BG233" i="3"/>
  <c r="BF233" i="3"/>
  <c r="T233" i="3"/>
  <c r="R233" i="3"/>
  <c r="P233" i="3"/>
  <c r="BI231" i="3"/>
  <c r="BH231" i="3"/>
  <c r="BG231" i="3"/>
  <c r="BF231" i="3"/>
  <c r="T231" i="3"/>
  <c r="R231" i="3"/>
  <c r="P231" i="3"/>
  <c r="BI230" i="3"/>
  <c r="BH230" i="3"/>
  <c r="BG230" i="3"/>
  <c r="BF230" i="3"/>
  <c r="T230" i="3"/>
  <c r="R230" i="3"/>
  <c r="P230" i="3"/>
  <c r="BI229" i="3"/>
  <c r="BH229" i="3"/>
  <c r="BG229" i="3"/>
  <c r="BF229" i="3"/>
  <c r="T229" i="3"/>
  <c r="R229" i="3"/>
  <c r="P229" i="3"/>
  <c r="BI227" i="3"/>
  <c r="BH227" i="3"/>
  <c r="BG227" i="3"/>
  <c r="BF227" i="3"/>
  <c r="T227" i="3"/>
  <c r="R227" i="3"/>
  <c r="P227" i="3"/>
  <c r="BI226" i="3"/>
  <c r="BH226" i="3"/>
  <c r="BG226" i="3"/>
  <c r="BF226" i="3"/>
  <c r="T226" i="3"/>
  <c r="R226" i="3"/>
  <c r="P226" i="3"/>
  <c r="BI225" i="3"/>
  <c r="BH225" i="3"/>
  <c r="BG225" i="3"/>
  <c r="BF225" i="3"/>
  <c r="T225" i="3"/>
  <c r="R225" i="3"/>
  <c r="P225" i="3"/>
  <c r="BI224" i="3"/>
  <c r="BH224" i="3"/>
  <c r="BG224" i="3"/>
  <c r="BF224" i="3"/>
  <c r="T224" i="3"/>
  <c r="R224" i="3"/>
  <c r="P224" i="3"/>
  <c r="BI223" i="3"/>
  <c r="BH223" i="3"/>
  <c r="BG223" i="3"/>
  <c r="BF223" i="3"/>
  <c r="T223" i="3"/>
  <c r="R223" i="3"/>
  <c r="P223" i="3"/>
  <c r="BI222" i="3"/>
  <c r="BH222" i="3"/>
  <c r="BG222" i="3"/>
  <c r="BF222" i="3"/>
  <c r="T222" i="3"/>
  <c r="R222" i="3"/>
  <c r="P222" i="3"/>
  <c r="BI221" i="3"/>
  <c r="BH221" i="3"/>
  <c r="BG221" i="3"/>
  <c r="BF221" i="3"/>
  <c r="T221" i="3"/>
  <c r="R221" i="3"/>
  <c r="P221" i="3"/>
  <c r="BI220" i="3"/>
  <c r="BH220" i="3"/>
  <c r="BG220" i="3"/>
  <c r="BF220" i="3"/>
  <c r="T220" i="3"/>
  <c r="R220" i="3"/>
  <c r="P220" i="3"/>
  <c r="BI219" i="3"/>
  <c r="BH219" i="3"/>
  <c r="BG219" i="3"/>
  <c r="BF219" i="3"/>
  <c r="T219" i="3"/>
  <c r="R219" i="3"/>
  <c r="P219" i="3"/>
  <c r="BI218" i="3"/>
  <c r="BH218" i="3"/>
  <c r="BG218" i="3"/>
  <c r="BF218" i="3"/>
  <c r="T218" i="3"/>
  <c r="R218" i="3"/>
  <c r="P218" i="3"/>
  <c r="BI217" i="3"/>
  <c r="BH217" i="3"/>
  <c r="BG217" i="3"/>
  <c r="BF217" i="3"/>
  <c r="T217" i="3"/>
  <c r="R217" i="3"/>
  <c r="P217" i="3"/>
  <c r="BI216" i="3"/>
  <c r="BH216" i="3"/>
  <c r="BG216" i="3"/>
  <c r="BF216" i="3"/>
  <c r="T216" i="3"/>
  <c r="R216" i="3"/>
  <c r="P216" i="3"/>
  <c r="BI215" i="3"/>
  <c r="BH215" i="3"/>
  <c r="BG215" i="3"/>
  <c r="BF215" i="3"/>
  <c r="T215" i="3"/>
  <c r="R215" i="3"/>
  <c r="P215" i="3"/>
  <c r="BI214" i="3"/>
  <c r="BH214" i="3"/>
  <c r="BG214" i="3"/>
  <c r="BF214" i="3"/>
  <c r="T214" i="3"/>
  <c r="R214" i="3"/>
  <c r="P214" i="3"/>
  <c r="BI213" i="3"/>
  <c r="BH213" i="3"/>
  <c r="BG213" i="3"/>
  <c r="BF213" i="3"/>
  <c r="T213" i="3"/>
  <c r="R213" i="3"/>
  <c r="P213" i="3"/>
  <c r="BI212" i="3"/>
  <c r="BH212" i="3"/>
  <c r="BG212" i="3"/>
  <c r="BF212" i="3"/>
  <c r="T212" i="3"/>
  <c r="R212" i="3"/>
  <c r="P212" i="3"/>
  <c r="BI211" i="3"/>
  <c r="BH211" i="3"/>
  <c r="BG211" i="3"/>
  <c r="BF211" i="3"/>
  <c r="T211" i="3"/>
  <c r="R211" i="3"/>
  <c r="P211" i="3"/>
  <c r="BI210" i="3"/>
  <c r="BH210" i="3"/>
  <c r="BG210" i="3"/>
  <c r="BF210" i="3"/>
  <c r="T210" i="3"/>
  <c r="R210" i="3"/>
  <c r="P210" i="3"/>
  <c r="BI209" i="3"/>
  <c r="BH209" i="3"/>
  <c r="BG209" i="3"/>
  <c r="BF209" i="3"/>
  <c r="T209" i="3"/>
  <c r="R209" i="3"/>
  <c r="P209" i="3"/>
  <c r="BI207" i="3"/>
  <c r="BH207" i="3"/>
  <c r="BG207" i="3"/>
  <c r="BF207" i="3"/>
  <c r="T207" i="3"/>
  <c r="R207" i="3"/>
  <c r="P207" i="3"/>
  <c r="BI206" i="3"/>
  <c r="BH206" i="3"/>
  <c r="BG206" i="3"/>
  <c r="BF206" i="3"/>
  <c r="T206" i="3"/>
  <c r="R206" i="3"/>
  <c r="P206" i="3"/>
  <c r="BI205" i="3"/>
  <c r="BH205" i="3"/>
  <c r="BG205" i="3"/>
  <c r="BF205" i="3"/>
  <c r="T205" i="3"/>
  <c r="R205" i="3"/>
  <c r="P205" i="3"/>
  <c r="BI204" i="3"/>
  <c r="BH204" i="3"/>
  <c r="BG204" i="3"/>
  <c r="BF204" i="3"/>
  <c r="T204" i="3"/>
  <c r="R204" i="3"/>
  <c r="P204" i="3"/>
  <c r="BI203" i="3"/>
  <c r="BH203" i="3"/>
  <c r="BG203" i="3"/>
  <c r="BF203" i="3"/>
  <c r="T203" i="3"/>
  <c r="R203" i="3"/>
  <c r="P203" i="3"/>
  <c r="BI202" i="3"/>
  <c r="BH202" i="3"/>
  <c r="BG202" i="3"/>
  <c r="BF202" i="3"/>
  <c r="T202" i="3"/>
  <c r="R202" i="3"/>
  <c r="P202" i="3"/>
  <c r="BI201" i="3"/>
  <c r="BH201" i="3"/>
  <c r="BG201" i="3"/>
  <c r="BF201" i="3"/>
  <c r="T201" i="3"/>
  <c r="R201" i="3"/>
  <c r="P201" i="3"/>
  <c r="BI200" i="3"/>
  <c r="BH200" i="3"/>
  <c r="BG200" i="3"/>
  <c r="BF200" i="3"/>
  <c r="T200" i="3"/>
  <c r="R200" i="3"/>
  <c r="P200" i="3"/>
  <c r="BI199" i="3"/>
  <c r="BH199" i="3"/>
  <c r="BG199" i="3"/>
  <c r="BF199" i="3"/>
  <c r="T199" i="3"/>
  <c r="R199" i="3"/>
  <c r="P199" i="3"/>
  <c r="BI198" i="3"/>
  <c r="BH198" i="3"/>
  <c r="BG198" i="3"/>
  <c r="BF198" i="3"/>
  <c r="T198" i="3"/>
  <c r="R198" i="3"/>
  <c r="P198" i="3"/>
  <c r="BI196" i="3"/>
  <c r="BH196" i="3"/>
  <c r="BG196" i="3"/>
  <c r="BF196" i="3"/>
  <c r="T196" i="3"/>
  <c r="R196" i="3"/>
  <c r="P196" i="3"/>
  <c r="BI195" i="3"/>
  <c r="BH195" i="3"/>
  <c r="BG195" i="3"/>
  <c r="BF195" i="3"/>
  <c r="T195" i="3"/>
  <c r="R195" i="3"/>
  <c r="P195" i="3"/>
  <c r="BI194" i="3"/>
  <c r="BH194" i="3"/>
  <c r="BG194" i="3"/>
  <c r="BF194" i="3"/>
  <c r="T194" i="3"/>
  <c r="R194" i="3"/>
  <c r="P194" i="3"/>
  <c r="BI193" i="3"/>
  <c r="BH193" i="3"/>
  <c r="BG193" i="3"/>
  <c r="BF193" i="3"/>
  <c r="T193" i="3"/>
  <c r="R193" i="3"/>
  <c r="P193" i="3"/>
  <c r="BI191" i="3"/>
  <c r="BH191" i="3"/>
  <c r="BG191" i="3"/>
  <c r="BF191" i="3"/>
  <c r="T191" i="3"/>
  <c r="R191" i="3"/>
  <c r="P191" i="3"/>
  <c r="BI190" i="3"/>
  <c r="BH190" i="3"/>
  <c r="BG190" i="3"/>
  <c r="BF190" i="3"/>
  <c r="T190" i="3"/>
  <c r="R190" i="3"/>
  <c r="P190" i="3"/>
  <c r="BI189" i="3"/>
  <c r="BH189" i="3"/>
  <c r="BG189" i="3"/>
  <c r="BF189" i="3"/>
  <c r="T189" i="3"/>
  <c r="R189" i="3"/>
  <c r="P189" i="3"/>
  <c r="BI188" i="3"/>
  <c r="BH188" i="3"/>
  <c r="BG188" i="3"/>
  <c r="BF188" i="3"/>
  <c r="T188" i="3"/>
  <c r="R188" i="3"/>
  <c r="P188" i="3"/>
  <c r="BI187" i="3"/>
  <c r="BH187" i="3"/>
  <c r="BG187" i="3"/>
  <c r="BF187" i="3"/>
  <c r="T187" i="3"/>
  <c r="R187" i="3"/>
  <c r="P187" i="3"/>
  <c r="BI186" i="3"/>
  <c r="BH186" i="3"/>
  <c r="BG186" i="3"/>
  <c r="BF186" i="3"/>
  <c r="T186" i="3"/>
  <c r="R186" i="3"/>
  <c r="P186" i="3"/>
  <c r="BI185" i="3"/>
  <c r="BH185" i="3"/>
  <c r="BG185" i="3"/>
  <c r="BF185" i="3"/>
  <c r="T185" i="3"/>
  <c r="R185" i="3"/>
  <c r="P185" i="3"/>
  <c r="BI184" i="3"/>
  <c r="BH184" i="3"/>
  <c r="BG184" i="3"/>
  <c r="BF184" i="3"/>
  <c r="T184" i="3"/>
  <c r="R184" i="3"/>
  <c r="P184" i="3"/>
  <c r="BI183" i="3"/>
  <c r="BH183" i="3"/>
  <c r="BG183" i="3"/>
  <c r="BF183" i="3"/>
  <c r="T183" i="3"/>
  <c r="R183" i="3"/>
  <c r="P183" i="3"/>
  <c r="BI182" i="3"/>
  <c r="BH182" i="3"/>
  <c r="BG182" i="3"/>
  <c r="BF182" i="3"/>
  <c r="T182" i="3"/>
  <c r="R182" i="3"/>
  <c r="P182" i="3"/>
  <c r="BI181" i="3"/>
  <c r="BH181" i="3"/>
  <c r="BG181" i="3"/>
  <c r="BF181" i="3"/>
  <c r="T181" i="3"/>
  <c r="R181" i="3"/>
  <c r="P181" i="3"/>
  <c r="BI179" i="3"/>
  <c r="BH179" i="3"/>
  <c r="BG179" i="3"/>
  <c r="BF179" i="3"/>
  <c r="T179" i="3"/>
  <c r="R179" i="3"/>
  <c r="P179" i="3"/>
  <c r="BI178" i="3"/>
  <c r="BH178" i="3"/>
  <c r="BG178" i="3"/>
  <c r="BF178" i="3"/>
  <c r="T178" i="3"/>
  <c r="R178" i="3"/>
  <c r="P178" i="3"/>
  <c r="BI177" i="3"/>
  <c r="BH177" i="3"/>
  <c r="BG177" i="3"/>
  <c r="BF177" i="3"/>
  <c r="T177" i="3"/>
  <c r="R177" i="3"/>
  <c r="P177" i="3"/>
  <c r="BI176" i="3"/>
  <c r="BH176" i="3"/>
  <c r="BG176" i="3"/>
  <c r="BF176" i="3"/>
  <c r="T176" i="3"/>
  <c r="R176" i="3"/>
  <c r="P176" i="3"/>
  <c r="BI175" i="3"/>
  <c r="BH175" i="3"/>
  <c r="BG175" i="3"/>
  <c r="BF175" i="3"/>
  <c r="T175" i="3"/>
  <c r="R175" i="3"/>
  <c r="P175" i="3"/>
  <c r="BI174" i="3"/>
  <c r="BH174" i="3"/>
  <c r="BG174" i="3"/>
  <c r="BF174" i="3"/>
  <c r="T174" i="3"/>
  <c r="R174" i="3"/>
  <c r="P174" i="3"/>
  <c r="BI171" i="3"/>
  <c r="BH171" i="3"/>
  <c r="BG171" i="3"/>
  <c r="BF171" i="3"/>
  <c r="T171" i="3"/>
  <c r="R171" i="3"/>
  <c r="P171" i="3"/>
  <c r="BI170" i="3"/>
  <c r="BH170" i="3"/>
  <c r="BG170" i="3"/>
  <c r="BF170" i="3"/>
  <c r="T170" i="3"/>
  <c r="R170" i="3"/>
  <c r="P170" i="3"/>
  <c r="BI169" i="3"/>
  <c r="BH169" i="3"/>
  <c r="BG169" i="3"/>
  <c r="BF169" i="3"/>
  <c r="T169" i="3"/>
  <c r="R169" i="3"/>
  <c r="P169" i="3"/>
  <c r="BI167" i="3"/>
  <c r="BH167" i="3"/>
  <c r="BG167" i="3"/>
  <c r="BF167" i="3"/>
  <c r="T167" i="3"/>
  <c r="T166" i="3" s="1"/>
  <c r="R167" i="3"/>
  <c r="R166" i="3" s="1"/>
  <c r="P167" i="3"/>
  <c r="P166" i="3" s="1"/>
  <c r="BI165" i="3"/>
  <c r="BH165" i="3"/>
  <c r="BG165" i="3"/>
  <c r="BF165" i="3"/>
  <c r="T165" i="3"/>
  <c r="R165" i="3"/>
  <c r="P165" i="3"/>
  <c r="BI164" i="3"/>
  <c r="BH164" i="3"/>
  <c r="BG164" i="3"/>
  <c r="BF164" i="3"/>
  <c r="T164" i="3"/>
  <c r="R164" i="3"/>
  <c r="P164" i="3"/>
  <c r="BI162" i="3"/>
  <c r="BH162" i="3"/>
  <c r="BG162" i="3"/>
  <c r="BF162" i="3"/>
  <c r="T162" i="3"/>
  <c r="R162" i="3"/>
  <c r="P162" i="3"/>
  <c r="BI161" i="3"/>
  <c r="BH161" i="3"/>
  <c r="BG161" i="3"/>
  <c r="BF161" i="3"/>
  <c r="T161" i="3"/>
  <c r="R161" i="3"/>
  <c r="P161" i="3"/>
  <c r="BI159" i="3"/>
  <c r="BH159" i="3"/>
  <c r="BG159" i="3"/>
  <c r="BF159" i="3"/>
  <c r="T159" i="3"/>
  <c r="R159" i="3"/>
  <c r="P159" i="3"/>
  <c r="BI158" i="3"/>
  <c r="BH158" i="3"/>
  <c r="BG158" i="3"/>
  <c r="BF158" i="3"/>
  <c r="T158" i="3"/>
  <c r="R158" i="3"/>
  <c r="P158" i="3"/>
  <c r="BI157" i="3"/>
  <c r="BH157" i="3"/>
  <c r="BG157" i="3"/>
  <c r="BF157" i="3"/>
  <c r="T157" i="3"/>
  <c r="R157" i="3"/>
  <c r="P157" i="3"/>
  <c r="BI156" i="3"/>
  <c r="BH156" i="3"/>
  <c r="BG156" i="3"/>
  <c r="BF156" i="3"/>
  <c r="T156" i="3"/>
  <c r="R156" i="3"/>
  <c r="P156" i="3"/>
  <c r="BI155" i="3"/>
  <c r="BH155" i="3"/>
  <c r="BG155" i="3"/>
  <c r="BF155" i="3"/>
  <c r="T155" i="3"/>
  <c r="R155" i="3"/>
  <c r="P155" i="3"/>
  <c r="BI154" i="3"/>
  <c r="BH154" i="3"/>
  <c r="BG154" i="3"/>
  <c r="BF154" i="3"/>
  <c r="T154" i="3"/>
  <c r="R154" i="3"/>
  <c r="P154" i="3"/>
  <c r="BI152" i="3"/>
  <c r="BH152" i="3"/>
  <c r="BG152" i="3"/>
  <c r="BF152" i="3"/>
  <c r="T152" i="3"/>
  <c r="R152" i="3"/>
  <c r="P152" i="3"/>
  <c r="BI151" i="3"/>
  <c r="BH151" i="3"/>
  <c r="BG151" i="3"/>
  <c r="BF151" i="3"/>
  <c r="T151" i="3"/>
  <c r="R151" i="3"/>
  <c r="P151" i="3"/>
  <c r="BI150" i="3"/>
  <c r="BH150" i="3"/>
  <c r="BG150" i="3"/>
  <c r="BF150" i="3"/>
  <c r="T150" i="3"/>
  <c r="R150" i="3"/>
  <c r="P150" i="3"/>
  <c r="BI149" i="3"/>
  <c r="BH149" i="3"/>
  <c r="BG149" i="3"/>
  <c r="BF149" i="3"/>
  <c r="T149" i="3"/>
  <c r="R149" i="3"/>
  <c r="P149" i="3"/>
  <c r="BI148" i="3"/>
  <c r="BH148" i="3"/>
  <c r="BG148" i="3"/>
  <c r="BF148" i="3"/>
  <c r="T148" i="3"/>
  <c r="R148" i="3"/>
  <c r="P148" i="3"/>
  <c r="BI147" i="3"/>
  <c r="BH147" i="3"/>
  <c r="BG147" i="3"/>
  <c r="BF147" i="3"/>
  <c r="T147" i="3"/>
  <c r="R147" i="3"/>
  <c r="P147" i="3"/>
  <c r="BI146" i="3"/>
  <c r="BH146" i="3"/>
  <c r="BG146" i="3"/>
  <c r="BF146" i="3"/>
  <c r="T146" i="3"/>
  <c r="R146" i="3"/>
  <c r="P146" i="3"/>
  <c r="BI145" i="3"/>
  <c r="BH145" i="3"/>
  <c r="BG145" i="3"/>
  <c r="BF145" i="3"/>
  <c r="T145" i="3"/>
  <c r="R145" i="3"/>
  <c r="P145" i="3"/>
  <c r="J139" i="3"/>
  <c r="J138" i="3"/>
  <c r="F138" i="3"/>
  <c r="F136" i="3"/>
  <c r="E134" i="3"/>
  <c r="J92" i="3"/>
  <c r="J91" i="3"/>
  <c r="F91" i="3"/>
  <c r="F89" i="3"/>
  <c r="E87" i="3"/>
  <c r="J18" i="3"/>
  <c r="E18" i="3"/>
  <c r="F92" i="3" s="1"/>
  <c r="J17" i="3"/>
  <c r="J12" i="3"/>
  <c r="J136" i="3" s="1"/>
  <c r="E7" i="3"/>
  <c r="E85" i="3" s="1"/>
  <c r="J37" i="2"/>
  <c r="J36" i="2"/>
  <c r="AY95" i="1" s="1"/>
  <c r="J35" i="2"/>
  <c r="AX95" i="1"/>
  <c r="BI319" i="2"/>
  <c r="BH319" i="2"/>
  <c r="BG319" i="2"/>
  <c r="BF319" i="2"/>
  <c r="T319" i="2"/>
  <c r="R319" i="2"/>
  <c r="P319" i="2"/>
  <c r="BI318" i="2"/>
  <c r="BH318" i="2"/>
  <c r="BG318" i="2"/>
  <c r="BF318" i="2"/>
  <c r="T318" i="2"/>
  <c r="R318" i="2"/>
  <c r="P318" i="2"/>
  <c r="BI317" i="2"/>
  <c r="BH317" i="2"/>
  <c r="BG317" i="2"/>
  <c r="BF317" i="2"/>
  <c r="T317" i="2"/>
  <c r="R317" i="2"/>
  <c r="P317" i="2"/>
  <c r="BI316" i="2"/>
  <c r="BH316" i="2"/>
  <c r="BG316" i="2"/>
  <c r="BF316" i="2"/>
  <c r="T316" i="2"/>
  <c r="R316" i="2"/>
  <c r="P316" i="2"/>
  <c r="BI315" i="2"/>
  <c r="BH315" i="2"/>
  <c r="BG315" i="2"/>
  <c r="BF315" i="2"/>
  <c r="T315" i="2"/>
  <c r="R315" i="2"/>
  <c r="P315" i="2"/>
  <c r="BI314" i="2"/>
  <c r="BH314" i="2"/>
  <c r="BG314" i="2"/>
  <c r="BF314" i="2"/>
  <c r="T314" i="2"/>
  <c r="R314" i="2"/>
  <c r="P314" i="2"/>
  <c r="BI313" i="2"/>
  <c r="BH313" i="2"/>
  <c r="BG313" i="2"/>
  <c r="BF313" i="2"/>
  <c r="T313" i="2"/>
  <c r="R313" i="2"/>
  <c r="P313" i="2"/>
  <c r="BI312" i="2"/>
  <c r="BH312" i="2"/>
  <c r="BG312" i="2"/>
  <c r="BF312" i="2"/>
  <c r="T312" i="2"/>
  <c r="R312" i="2"/>
  <c r="P312" i="2"/>
  <c r="BI311" i="2"/>
  <c r="BH311" i="2"/>
  <c r="BG311" i="2"/>
  <c r="BF311" i="2"/>
  <c r="T311" i="2"/>
  <c r="R311" i="2"/>
  <c r="P311" i="2"/>
  <c r="BI310" i="2"/>
  <c r="BH310" i="2"/>
  <c r="BG310" i="2"/>
  <c r="BF310" i="2"/>
  <c r="T310" i="2"/>
  <c r="R310" i="2"/>
  <c r="P310" i="2"/>
  <c r="BI309" i="2"/>
  <c r="BH309" i="2"/>
  <c r="BG309" i="2"/>
  <c r="BF309" i="2"/>
  <c r="T309" i="2"/>
  <c r="R309" i="2"/>
  <c r="P309" i="2"/>
  <c r="BI308" i="2"/>
  <c r="BH308" i="2"/>
  <c r="BG308" i="2"/>
  <c r="BF308" i="2"/>
  <c r="T308" i="2"/>
  <c r="R308" i="2"/>
  <c r="P308" i="2"/>
  <c r="BI307" i="2"/>
  <c r="BH307" i="2"/>
  <c r="BG307" i="2"/>
  <c r="BF307" i="2"/>
  <c r="T307" i="2"/>
  <c r="R307" i="2"/>
  <c r="P307" i="2"/>
  <c r="BI304" i="2"/>
  <c r="BH304" i="2"/>
  <c r="BG304" i="2"/>
  <c r="BF304" i="2"/>
  <c r="T304" i="2"/>
  <c r="R304" i="2"/>
  <c r="P304" i="2"/>
  <c r="BI303" i="2"/>
  <c r="BH303" i="2"/>
  <c r="BG303" i="2"/>
  <c r="BF303" i="2"/>
  <c r="T303" i="2"/>
  <c r="R303" i="2"/>
  <c r="P303" i="2"/>
  <c r="BI302" i="2"/>
  <c r="BH302" i="2"/>
  <c r="BG302" i="2"/>
  <c r="BF302" i="2"/>
  <c r="T302" i="2"/>
  <c r="R302" i="2"/>
  <c r="P302" i="2"/>
  <c r="BI300" i="2"/>
  <c r="BH300" i="2"/>
  <c r="BG300" i="2"/>
  <c r="BF300" i="2"/>
  <c r="T300" i="2"/>
  <c r="R300" i="2"/>
  <c r="P300" i="2"/>
  <c r="BI299" i="2"/>
  <c r="BH299" i="2"/>
  <c r="BG299" i="2"/>
  <c r="BF299" i="2"/>
  <c r="T299" i="2"/>
  <c r="R299" i="2"/>
  <c r="P299" i="2"/>
  <c r="BI298" i="2"/>
  <c r="BH298" i="2"/>
  <c r="BG298" i="2"/>
  <c r="BF298" i="2"/>
  <c r="T298" i="2"/>
  <c r="R298" i="2"/>
  <c r="P298" i="2"/>
  <c r="BI297" i="2"/>
  <c r="BH297" i="2"/>
  <c r="BG297" i="2"/>
  <c r="BF297" i="2"/>
  <c r="T297" i="2"/>
  <c r="R297" i="2"/>
  <c r="P297" i="2"/>
  <c r="BI296" i="2"/>
  <c r="BH296" i="2"/>
  <c r="BG296" i="2"/>
  <c r="BF296" i="2"/>
  <c r="T296" i="2"/>
  <c r="R296" i="2"/>
  <c r="P296" i="2"/>
  <c r="BI295" i="2"/>
  <c r="BH295" i="2"/>
  <c r="BG295" i="2"/>
  <c r="BF295" i="2"/>
  <c r="T295" i="2"/>
  <c r="R295" i="2"/>
  <c r="P295" i="2"/>
  <c r="BI294" i="2"/>
  <c r="BH294" i="2"/>
  <c r="BG294" i="2"/>
  <c r="BF294" i="2"/>
  <c r="T294" i="2"/>
  <c r="R294" i="2"/>
  <c r="P294" i="2"/>
  <c r="BI292" i="2"/>
  <c r="BH292" i="2"/>
  <c r="BG292" i="2"/>
  <c r="BF292" i="2"/>
  <c r="T292" i="2"/>
  <c r="R292" i="2"/>
  <c r="P292" i="2"/>
  <c r="BI290" i="2"/>
  <c r="BH290" i="2"/>
  <c r="BG290" i="2"/>
  <c r="BF290" i="2"/>
  <c r="T290" i="2"/>
  <c r="R290" i="2"/>
  <c r="P290" i="2"/>
  <c r="BI288" i="2"/>
  <c r="BH288" i="2"/>
  <c r="BG288" i="2"/>
  <c r="BF288" i="2"/>
  <c r="T288" i="2"/>
  <c r="R288" i="2"/>
  <c r="P288" i="2"/>
  <c r="BI287" i="2"/>
  <c r="BH287" i="2"/>
  <c r="BG287" i="2"/>
  <c r="BF287" i="2"/>
  <c r="T287" i="2"/>
  <c r="R287" i="2"/>
  <c r="P287" i="2"/>
  <c r="BI286" i="2"/>
  <c r="BH286" i="2"/>
  <c r="BG286" i="2"/>
  <c r="BF286" i="2"/>
  <c r="T286" i="2"/>
  <c r="R286" i="2"/>
  <c r="P286" i="2"/>
  <c r="BI285" i="2"/>
  <c r="BH285" i="2"/>
  <c r="BG285" i="2"/>
  <c r="BF285" i="2"/>
  <c r="T285" i="2"/>
  <c r="R285" i="2"/>
  <c r="P285" i="2"/>
  <c r="BI284" i="2"/>
  <c r="BH284" i="2"/>
  <c r="BG284" i="2"/>
  <c r="BF284" i="2"/>
  <c r="T284" i="2"/>
  <c r="R284" i="2"/>
  <c r="P284" i="2"/>
  <c r="BI283" i="2"/>
  <c r="BH283" i="2"/>
  <c r="BG283" i="2"/>
  <c r="BF283" i="2"/>
  <c r="T283" i="2"/>
  <c r="R283" i="2"/>
  <c r="P283" i="2"/>
  <c r="BI282" i="2"/>
  <c r="BH282" i="2"/>
  <c r="BG282" i="2"/>
  <c r="BF282" i="2"/>
  <c r="T282" i="2"/>
  <c r="R282" i="2"/>
  <c r="P282" i="2"/>
  <c r="BI281" i="2"/>
  <c r="BH281" i="2"/>
  <c r="BG281" i="2"/>
  <c r="BF281" i="2"/>
  <c r="T281" i="2"/>
  <c r="R281" i="2"/>
  <c r="P281" i="2"/>
  <c r="BI280" i="2"/>
  <c r="BH280" i="2"/>
  <c r="BG280" i="2"/>
  <c r="BF280" i="2"/>
  <c r="T280" i="2"/>
  <c r="R280" i="2"/>
  <c r="P280" i="2"/>
  <c r="BI279" i="2"/>
  <c r="BH279" i="2"/>
  <c r="BG279" i="2"/>
  <c r="BF279" i="2"/>
  <c r="T279" i="2"/>
  <c r="R279" i="2"/>
  <c r="P279" i="2"/>
  <c r="BI278" i="2"/>
  <c r="BH278" i="2"/>
  <c r="BG278" i="2"/>
  <c r="BF278" i="2"/>
  <c r="T278" i="2"/>
  <c r="R278" i="2"/>
  <c r="P278" i="2"/>
  <c r="BI277" i="2"/>
  <c r="BH277" i="2"/>
  <c r="BG277" i="2"/>
  <c r="BF277" i="2"/>
  <c r="T277" i="2"/>
  <c r="R277" i="2"/>
  <c r="P277" i="2"/>
  <c r="BI276" i="2"/>
  <c r="BH276" i="2"/>
  <c r="BG276" i="2"/>
  <c r="BF276" i="2"/>
  <c r="T276" i="2"/>
  <c r="R276" i="2"/>
  <c r="P276" i="2"/>
  <c r="BI275" i="2"/>
  <c r="BH275" i="2"/>
  <c r="BG275" i="2"/>
  <c r="BF275" i="2"/>
  <c r="T275" i="2"/>
  <c r="R275" i="2"/>
  <c r="P275" i="2"/>
  <c r="BI274" i="2"/>
  <c r="BH274" i="2"/>
  <c r="BG274" i="2"/>
  <c r="BF274" i="2"/>
  <c r="T274" i="2"/>
  <c r="R274" i="2"/>
  <c r="P274" i="2"/>
  <c r="BI273" i="2"/>
  <c r="BH273" i="2"/>
  <c r="BG273" i="2"/>
  <c r="BF273" i="2"/>
  <c r="T273" i="2"/>
  <c r="R273" i="2"/>
  <c r="P273" i="2"/>
  <c r="BI271" i="2"/>
  <c r="BH271" i="2"/>
  <c r="BG271" i="2"/>
  <c r="BF271" i="2"/>
  <c r="T271" i="2"/>
  <c r="R271" i="2"/>
  <c r="P271" i="2"/>
  <c r="BI269" i="2"/>
  <c r="BH269" i="2"/>
  <c r="BG269" i="2"/>
  <c r="BF269" i="2"/>
  <c r="T269" i="2"/>
  <c r="R269" i="2"/>
  <c r="P269" i="2"/>
  <c r="BI268" i="2"/>
  <c r="BH268" i="2"/>
  <c r="BG268" i="2"/>
  <c r="BF268" i="2"/>
  <c r="T268" i="2"/>
  <c r="R268" i="2"/>
  <c r="P268" i="2"/>
  <c r="BI267" i="2"/>
  <c r="BH267" i="2"/>
  <c r="BG267" i="2"/>
  <c r="BF267" i="2"/>
  <c r="T267" i="2"/>
  <c r="R267" i="2"/>
  <c r="P267" i="2"/>
  <c r="BI266" i="2"/>
  <c r="BH266" i="2"/>
  <c r="BG266" i="2"/>
  <c r="BF266" i="2"/>
  <c r="T266" i="2"/>
  <c r="R266" i="2"/>
  <c r="P266" i="2"/>
  <c r="BI265" i="2"/>
  <c r="BH265" i="2"/>
  <c r="BG265" i="2"/>
  <c r="BF265" i="2"/>
  <c r="T265" i="2"/>
  <c r="R265" i="2"/>
  <c r="P265" i="2"/>
  <c r="BI264" i="2"/>
  <c r="BH264" i="2"/>
  <c r="BG264" i="2"/>
  <c r="BF264" i="2"/>
  <c r="T264" i="2"/>
  <c r="R264" i="2"/>
  <c r="P264" i="2"/>
  <c r="BI263" i="2"/>
  <c r="BH263" i="2"/>
  <c r="BG263" i="2"/>
  <c r="BF263" i="2"/>
  <c r="T263" i="2"/>
  <c r="R263" i="2"/>
  <c r="P263" i="2"/>
  <c r="BI262" i="2"/>
  <c r="BH262" i="2"/>
  <c r="BG262" i="2"/>
  <c r="BF262" i="2"/>
  <c r="T262" i="2"/>
  <c r="R262" i="2"/>
  <c r="P262" i="2"/>
  <c r="BI261" i="2"/>
  <c r="BH261" i="2"/>
  <c r="BG261" i="2"/>
  <c r="BF261" i="2"/>
  <c r="T261" i="2"/>
  <c r="R261" i="2"/>
  <c r="P261" i="2"/>
  <c r="BI260" i="2"/>
  <c r="BH260" i="2"/>
  <c r="BG260" i="2"/>
  <c r="BF260" i="2"/>
  <c r="T260" i="2"/>
  <c r="R260" i="2"/>
  <c r="P260" i="2"/>
  <c r="BI259" i="2"/>
  <c r="BH259" i="2"/>
  <c r="BG259" i="2"/>
  <c r="BF259" i="2"/>
  <c r="T259" i="2"/>
  <c r="R259" i="2"/>
  <c r="P259" i="2"/>
  <c r="BI258" i="2"/>
  <c r="BH258" i="2"/>
  <c r="BG258" i="2"/>
  <c r="BF258" i="2"/>
  <c r="T258" i="2"/>
  <c r="R258" i="2"/>
  <c r="P258" i="2"/>
  <c r="BI257" i="2"/>
  <c r="BH257" i="2"/>
  <c r="BG257" i="2"/>
  <c r="BF257" i="2"/>
  <c r="T257" i="2"/>
  <c r="R257" i="2"/>
  <c r="P257" i="2"/>
  <c r="BI256" i="2"/>
  <c r="BH256" i="2"/>
  <c r="BG256" i="2"/>
  <c r="BF256" i="2"/>
  <c r="T256" i="2"/>
  <c r="R256" i="2"/>
  <c r="P256" i="2"/>
  <c r="BI255" i="2"/>
  <c r="BH255" i="2"/>
  <c r="BG255" i="2"/>
  <c r="BF255" i="2"/>
  <c r="T255" i="2"/>
  <c r="R255" i="2"/>
  <c r="P255" i="2"/>
  <c r="BI254" i="2"/>
  <c r="BH254" i="2"/>
  <c r="BG254" i="2"/>
  <c r="BF254" i="2"/>
  <c r="T254" i="2"/>
  <c r="R254" i="2"/>
  <c r="P254" i="2"/>
  <c r="BI253" i="2"/>
  <c r="BH253" i="2"/>
  <c r="BG253" i="2"/>
  <c r="BF253" i="2"/>
  <c r="T253" i="2"/>
  <c r="R253" i="2"/>
  <c r="P253" i="2"/>
  <c r="BI252" i="2"/>
  <c r="BH252" i="2"/>
  <c r="BG252" i="2"/>
  <c r="BF252" i="2"/>
  <c r="T252" i="2"/>
  <c r="R252" i="2"/>
  <c r="P252" i="2"/>
  <c r="BI251" i="2"/>
  <c r="BH251" i="2"/>
  <c r="BG251" i="2"/>
  <c r="BF251" i="2"/>
  <c r="T251" i="2"/>
  <c r="R251" i="2"/>
  <c r="P251" i="2"/>
  <c r="BI250" i="2"/>
  <c r="BH250" i="2"/>
  <c r="BG250" i="2"/>
  <c r="BF250" i="2"/>
  <c r="T250" i="2"/>
  <c r="R250" i="2"/>
  <c r="P250" i="2"/>
  <c r="BI249" i="2"/>
  <c r="BH249" i="2"/>
  <c r="BG249" i="2"/>
  <c r="BF249" i="2"/>
  <c r="T249" i="2"/>
  <c r="R249" i="2"/>
  <c r="P249" i="2"/>
  <c r="BI248" i="2"/>
  <c r="BH248" i="2"/>
  <c r="BG248" i="2"/>
  <c r="BF248" i="2"/>
  <c r="T248" i="2"/>
  <c r="R248" i="2"/>
  <c r="P248" i="2"/>
  <c r="BI247" i="2"/>
  <c r="BH247" i="2"/>
  <c r="BG247" i="2"/>
  <c r="BF247" i="2"/>
  <c r="T247" i="2"/>
  <c r="R247" i="2"/>
  <c r="P247" i="2"/>
  <c r="BI245" i="2"/>
  <c r="BH245" i="2"/>
  <c r="BG245" i="2"/>
  <c r="BF245" i="2"/>
  <c r="T245" i="2"/>
  <c r="R245" i="2"/>
  <c r="P245" i="2"/>
  <c r="BI244" i="2"/>
  <c r="BH244" i="2"/>
  <c r="BG244" i="2"/>
  <c r="BF244" i="2"/>
  <c r="T244" i="2"/>
  <c r="R244" i="2"/>
  <c r="P244" i="2"/>
  <c r="BI243" i="2"/>
  <c r="BH243" i="2"/>
  <c r="BG243" i="2"/>
  <c r="BF243" i="2"/>
  <c r="T243" i="2"/>
  <c r="R243" i="2"/>
  <c r="P243" i="2"/>
  <c r="BI242" i="2"/>
  <c r="BH242" i="2"/>
  <c r="BG242" i="2"/>
  <c r="BF242" i="2"/>
  <c r="T242" i="2"/>
  <c r="R242" i="2"/>
  <c r="P242" i="2"/>
  <c r="BI241" i="2"/>
  <c r="BH241" i="2"/>
  <c r="BG241" i="2"/>
  <c r="BF241" i="2"/>
  <c r="T241" i="2"/>
  <c r="R241" i="2"/>
  <c r="P241" i="2"/>
  <c r="BI240" i="2"/>
  <c r="BH240" i="2"/>
  <c r="BG240" i="2"/>
  <c r="BF240" i="2"/>
  <c r="T240" i="2"/>
  <c r="R240" i="2"/>
  <c r="P240" i="2"/>
  <c r="BI238" i="2"/>
  <c r="BH238" i="2"/>
  <c r="BG238" i="2"/>
  <c r="BF238" i="2"/>
  <c r="T238" i="2"/>
  <c r="R238" i="2"/>
  <c r="P238" i="2"/>
  <c r="BI237" i="2"/>
  <c r="BH237" i="2"/>
  <c r="BG237" i="2"/>
  <c r="BF237" i="2"/>
  <c r="T237" i="2"/>
  <c r="R237" i="2"/>
  <c r="P237" i="2"/>
  <c r="BI236" i="2"/>
  <c r="BH236" i="2"/>
  <c r="BG236" i="2"/>
  <c r="BF236" i="2"/>
  <c r="T236" i="2"/>
  <c r="R236" i="2"/>
  <c r="P236" i="2"/>
  <c r="BI235" i="2"/>
  <c r="BH235" i="2"/>
  <c r="BG235" i="2"/>
  <c r="BF235" i="2"/>
  <c r="T235" i="2"/>
  <c r="R235" i="2"/>
  <c r="P235" i="2"/>
  <c r="BI234" i="2"/>
  <c r="BH234" i="2"/>
  <c r="BG234" i="2"/>
  <c r="BF234" i="2"/>
  <c r="T234" i="2"/>
  <c r="R234" i="2"/>
  <c r="P234" i="2"/>
  <c r="BI232" i="2"/>
  <c r="BH232" i="2"/>
  <c r="BG232" i="2"/>
  <c r="BF232" i="2"/>
  <c r="T232" i="2"/>
  <c r="R232" i="2"/>
  <c r="P232" i="2"/>
  <c r="BI230" i="2"/>
  <c r="BH230" i="2"/>
  <c r="BG230" i="2"/>
  <c r="BF230" i="2"/>
  <c r="T230" i="2"/>
  <c r="R230" i="2"/>
  <c r="P230" i="2"/>
  <c r="BI229" i="2"/>
  <c r="BH229" i="2"/>
  <c r="BG229" i="2"/>
  <c r="BF229" i="2"/>
  <c r="T229" i="2"/>
  <c r="R229" i="2"/>
  <c r="P229" i="2"/>
  <c r="BI228" i="2"/>
  <c r="BH228" i="2"/>
  <c r="BG228" i="2"/>
  <c r="BF228" i="2"/>
  <c r="T228" i="2"/>
  <c r="R228" i="2"/>
  <c r="P228" i="2"/>
  <c r="BI227" i="2"/>
  <c r="BH227" i="2"/>
  <c r="BG227" i="2"/>
  <c r="BF227" i="2"/>
  <c r="T227" i="2"/>
  <c r="R227" i="2"/>
  <c r="P227" i="2"/>
  <c r="BI226" i="2"/>
  <c r="BH226" i="2"/>
  <c r="BG226" i="2"/>
  <c r="BF226" i="2"/>
  <c r="T226" i="2"/>
  <c r="R226" i="2"/>
  <c r="P226" i="2"/>
  <c r="BI225" i="2"/>
  <c r="BH225" i="2"/>
  <c r="BG225" i="2"/>
  <c r="BF225" i="2"/>
  <c r="T225" i="2"/>
  <c r="R225" i="2"/>
  <c r="P225" i="2"/>
  <c r="BI224" i="2"/>
  <c r="BH224" i="2"/>
  <c r="BG224" i="2"/>
  <c r="BF224" i="2"/>
  <c r="T224" i="2"/>
  <c r="R224" i="2"/>
  <c r="P224" i="2"/>
  <c r="BI222" i="2"/>
  <c r="BH222" i="2"/>
  <c r="BG222" i="2"/>
  <c r="BF222" i="2"/>
  <c r="T222" i="2"/>
  <c r="R222" i="2"/>
  <c r="P222" i="2"/>
  <c r="BI221" i="2"/>
  <c r="BH221" i="2"/>
  <c r="BG221" i="2"/>
  <c r="BF221" i="2"/>
  <c r="T221" i="2"/>
  <c r="R221" i="2"/>
  <c r="P221" i="2"/>
  <c r="BI219" i="2"/>
  <c r="BH219" i="2"/>
  <c r="BG219" i="2"/>
  <c r="BF219" i="2"/>
  <c r="T219" i="2"/>
  <c r="R219" i="2"/>
  <c r="P219" i="2"/>
  <c r="BI218" i="2"/>
  <c r="BH218" i="2"/>
  <c r="BG218" i="2"/>
  <c r="BF218" i="2"/>
  <c r="T218" i="2"/>
  <c r="R218" i="2"/>
  <c r="P218" i="2"/>
  <c r="BI217" i="2"/>
  <c r="BH217" i="2"/>
  <c r="BG217" i="2"/>
  <c r="BF217" i="2"/>
  <c r="T217" i="2"/>
  <c r="R217" i="2"/>
  <c r="P217" i="2"/>
  <c r="BI216" i="2"/>
  <c r="BH216" i="2"/>
  <c r="BG216" i="2"/>
  <c r="BF216" i="2"/>
  <c r="T216" i="2"/>
  <c r="R216" i="2"/>
  <c r="P216" i="2"/>
  <c r="BI214" i="2"/>
  <c r="BH214" i="2"/>
  <c r="BG214" i="2"/>
  <c r="BF214" i="2"/>
  <c r="T214" i="2"/>
  <c r="R214" i="2"/>
  <c r="P214" i="2"/>
  <c r="BI213" i="2"/>
  <c r="BH213" i="2"/>
  <c r="BG213" i="2"/>
  <c r="BF213" i="2"/>
  <c r="T213" i="2"/>
  <c r="R213" i="2"/>
  <c r="P213" i="2"/>
  <c r="BI212" i="2"/>
  <c r="BH212" i="2"/>
  <c r="BG212" i="2"/>
  <c r="BF212" i="2"/>
  <c r="T212" i="2"/>
  <c r="R212" i="2"/>
  <c r="P212" i="2"/>
  <c r="BI211" i="2"/>
  <c r="BH211" i="2"/>
  <c r="BG211" i="2"/>
  <c r="BF211" i="2"/>
  <c r="T211" i="2"/>
  <c r="R211" i="2"/>
  <c r="P211" i="2"/>
  <c r="BI210" i="2"/>
  <c r="BH210" i="2"/>
  <c r="BG210" i="2"/>
  <c r="BF210" i="2"/>
  <c r="T210" i="2"/>
  <c r="R210" i="2"/>
  <c r="P210" i="2"/>
  <c r="BI209" i="2"/>
  <c r="BH209" i="2"/>
  <c r="BG209" i="2"/>
  <c r="BF209" i="2"/>
  <c r="T209" i="2"/>
  <c r="R209" i="2"/>
  <c r="P209" i="2"/>
  <c r="BI208" i="2"/>
  <c r="BH208" i="2"/>
  <c r="BG208" i="2"/>
  <c r="BF208" i="2"/>
  <c r="T208" i="2"/>
  <c r="R208" i="2"/>
  <c r="P208" i="2"/>
  <c r="BI206" i="2"/>
  <c r="BH206" i="2"/>
  <c r="BG206" i="2"/>
  <c r="BF206" i="2"/>
  <c r="T206" i="2"/>
  <c r="R206" i="2"/>
  <c r="P206" i="2"/>
  <c r="BI205" i="2"/>
  <c r="BH205" i="2"/>
  <c r="BG205" i="2"/>
  <c r="BF205" i="2"/>
  <c r="T205" i="2"/>
  <c r="R205" i="2"/>
  <c r="P205" i="2"/>
  <c r="BI204" i="2"/>
  <c r="BH204" i="2"/>
  <c r="BG204" i="2"/>
  <c r="BF204" i="2"/>
  <c r="T204" i="2"/>
  <c r="R204" i="2"/>
  <c r="P204" i="2"/>
  <c r="BI203" i="2"/>
  <c r="BH203" i="2"/>
  <c r="BG203" i="2"/>
  <c r="BF203" i="2"/>
  <c r="T203" i="2"/>
  <c r="R203" i="2"/>
  <c r="P203" i="2"/>
  <c r="BI202" i="2"/>
  <c r="BH202" i="2"/>
  <c r="BG202" i="2"/>
  <c r="BF202" i="2"/>
  <c r="T202" i="2"/>
  <c r="R202" i="2"/>
  <c r="P202" i="2"/>
  <c r="BI201" i="2"/>
  <c r="BH201" i="2"/>
  <c r="BG201" i="2"/>
  <c r="BF201" i="2"/>
  <c r="T201" i="2"/>
  <c r="R201" i="2"/>
  <c r="P201" i="2"/>
  <c r="BI198" i="2"/>
  <c r="BH198" i="2"/>
  <c r="BG198" i="2"/>
  <c r="BF198" i="2"/>
  <c r="T198" i="2"/>
  <c r="T197" i="2"/>
  <c r="R198" i="2"/>
  <c r="R197" i="2" s="1"/>
  <c r="P198" i="2"/>
  <c r="P197" i="2" s="1"/>
  <c r="BI196" i="2"/>
  <c r="BH196" i="2"/>
  <c r="BG196" i="2"/>
  <c r="BF196" i="2"/>
  <c r="T196" i="2"/>
  <c r="R196" i="2"/>
  <c r="P196" i="2"/>
  <c r="BI194" i="2"/>
  <c r="BH194" i="2"/>
  <c r="BG194" i="2"/>
  <c r="BF194" i="2"/>
  <c r="T194" i="2"/>
  <c r="R194" i="2"/>
  <c r="P194" i="2"/>
  <c r="BI193" i="2"/>
  <c r="BH193" i="2"/>
  <c r="BG193" i="2"/>
  <c r="BF193" i="2"/>
  <c r="T193" i="2"/>
  <c r="R193" i="2"/>
  <c r="P193" i="2"/>
  <c r="BI192" i="2"/>
  <c r="BH192" i="2"/>
  <c r="BG192" i="2"/>
  <c r="BF192" i="2"/>
  <c r="T192" i="2"/>
  <c r="R192" i="2"/>
  <c r="P192" i="2"/>
  <c r="BI191" i="2"/>
  <c r="BH191" i="2"/>
  <c r="BG191" i="2"/>
  <c r="BF191" i="2"/>
  <c r="T191" i="2"/>
  <c r="R191" i="2"/>
  <c r="P191" i="2"/>
  <c r="BI190" i="2"/>
  <c r="BH190" i="2"/>
  <c r="BG190" i="2"/>
  <c r="BF190" i="2"/>
  <c r="T190" i="2"/>
  <c r="R190" i="2"/>
  <c r="P190" i="2"/>
  <c r="BI188" i="2"/>
  <c r="BH188" i="2"/>
  <c r="BG188" i="2"/>
  <c r="BF188" i="2"/>
  <c r="T188" i="2"/>
  <c r="R188" i="2"/>
  <c r="P188" i="2"/>
  <c r="BI187" i="2"/>
  <c r="BH187" i="2"/>
  <c r="BG187" i="2"/>
  <c r="BF187" i="2"/>
  <c r="T187" i="2"/>
  <c r="R187" i="2"/>
  <c r="P187" i="2"/>
  <c r="BI186" i="2"/>
  <c r="BH186" i="2"/>
  <c r="BG186" i="2"/>
  <c r="BF186" i="2"/>
  <c r="T186" i="2"/>
  <c r="R186" i="2"/>
  <c r="P186" i="2"/>
  <c r="BI184" i="2"/>
  <c r="BH184" i="2"/>
  <c r="BG184" i="2"/>
  <c r="BF184" i="2"/>
  <c r="T184" i="2"/>
  <c r="R184" i="2"/>
  <c r="P184" i="2"/>
  <c r="BI182" i="2"/>
  <c r="BH182" i="2"/>
  <c r="BG182" i="2"/>
  <c r="BF182" i="2"/>
  <c r="T182" i="2"/>
  <c r="R182" i="2"/>
  <c r="P182" i="2"/>
  <c r="BI181" i="2"/>
  <c r="BH181" i="2"/>
  <c r="BG181" i="2"/>
  <c r="BF181" i="2"/>
  <c r="T181" i="2"/>
  <c r="R181" i="2"/>
  <c r="P181" i="2"/>
  <c r="BI180" i="2"/>
  <c r="BH180" i="2"/>
  <c r="BG180" i="2"/>
  <c r="BF180" i="2"/>
  <c r="T180" i="2"/>
  <c r="R180" i="2"/>
  <c r="P180" i="2"/>
  <c r="BI179" i="2"/>
  <c r="BH179" i="2"/>
  <c r="BG179" i="2"/>
  <c r="BF179" i="2"/>
  <c r="T179" i="2"/>
  <c r="R179" i="2"/>
  <c r="P179" i="2"/>
  <c r="BI178" i="2"/>
  <c r="BH178" i="2"/>
  <c r="BG178" i="2"/>
  <c r="BF178" i="2"/>
  <c r="T178" i="2"/>
  <c r="R178" i="2"/>
  <c r="P178" i="2"/>
  <c r="BI177" i="2"/>
  <c r="BH177" i="2"/>
  <c r="BG177" i="2"/>
  <c r="BF177" i="2"/>
  <c r="T177" i="2"/>
  <c r="R177" i="2"/>
  <c r="P177" i="2"/>
  <c r="BI176" i="2"/>
  <c r="BH176" i="2"/>
  <c r="BG176" i="2"/>
  <c r="BF176" i="2"/>
  <c r="T176" i="2"/>
  <c r="R176" i="2"/>
  <c r="P176" i="2"/>
  <c r="BI174" i="2"/>
  <c r="BH174" i="2"/>
  <c r="BG174" i="2"/>
  <c r="BF174" i="2"/>
  <c r="T174" i="2"/>
  <c r="R174" i="2"/>
  <c r="P174" i="2"/>
  <c r="BI173" i="2"/>
  <c r="BH173" i="2"/>
  <c r="BG173" i="2"/>
  <c r="BF173" i="2"/>
  <c r="T173" i="2"/>
  <c r="R173" i="2"/>
  <c r="P173" i="2"/>
  <c r="BI172" i="2"/>
  <c r="BH172" i="2"/>
  <c r="BG172" i="2"/>
  <c r="BF172" i="2"/>
  <c r="T172" i="2"/>
  <c r="R172" i="2"/>
  <c r="P172" i="2"/>
  <c r="BI171" i="2"/>
  <c r="BH171" i="2"/>
  <c r="BG171" i="2"/>
  <c r="BF171" i="2"/>
  <c r="T171" i="2"/>
  <c r="R171" i="2"/>
  <c r="P171" i="2"/>
  <c r="BI170" i="2"/>
  <c r="BH170" i="2"/>
  <c r="BG170" i="2"/>
  <c r="BF170" i="2"/>
  <c r="T170" i="2"/>
  <c r="R170" i="2"/>
  <c r="P170" i="2"/>
  <c r="BI169" i="2"/>
  <c r="BH169" i="2"/>
  <c r="BG169" i="2"/>
  <c r="BF169" i="2"/>
  <c r="T169" i="2"/>
  <c r="R169" i="2"/>
  <c r="P169" i="2"/>
  <c r="BI168" i="2"/>
  <c r="BH168" i="2"/>
  <c r="BG168" i="2"/>
  <c r="BF168" i="2"/>
  <c r="T168" i="2"/>
  <c r="R168" i="2"/>
  <c r="P168" i="2"/>
  <c r="BI167" i="2"/>
  <c r="BH167" i="2"/>
  <c r="BG167" i="2"/>
  <c r="BF167" i="2"/>
  <c r="T167" i="2"/>
  <c r="R167" i="2"/>
  <c r="P167" i="2"/>
  <c r="BI165" i="2"/>
  <c r="BH165" i="2"/>
  <c r="BG165" i="2"/>
  <c r="BF165" i="2"/>
  <c r="T165" i="2"/>
  <c r="R165" i="2"/>
  <c r="P165" i="2"/>
  <c r="BI164" i="2"/>
  <c r="BH164" i="2"/>
  <c r="BG164" i="2"/>
  <c r="BF164" i="2"/>
  <c r="T164" i="2"/>
  <c r="R164" i="2"/>
  <c r="P164" i="2"/>
  <c r="BI163" i="2"/>
  <c r="BH163" i="2"/>
  <c r="BG163" i="2"/>
  <c r="BF163" i="2"/>
  <c r="T163" i="2"/>
  <c r="R163" i="2"/>
  <c r="P163" i="2"/>
  <c r="BI162" i="2"/>
  <c r="BH162" i="2"/>
  <c r="BG162" i="2"/>
  <c r="BF162" i="2"/>
  <c r="T162" i="2"/>
  <c r="R162" i="2"/>
  <c r="P162" i="2"/>
  <c r="BI160" i="2"/>
  <c r="BH160" i="2"/>
  <c r="BG160" i="2"/>
  <c r="BF160" i="2"/>
  <c r="T160" i="2"/>
  <c r="R160" i="2"/>
  <c r="P160" i="2"/>
  <c r="BI159" i="2"/>
  <c r="BH159" i="2"/>
  <c r="BG159" i="2"/>
  <c r="BF159" i="2"/>
  <c r="T159" i="2"/>
  <c r="R159" i="2"/>
  <c r="P159" i="2"/>
  <c r="BI157" i="2"/>
  <c r="BH157" i="2"/>
  <c r="BG157" i="2"/>
  <c r="BF157" i="2"/>
  <c r="T157" i="2"/>
  <c r="R157" i="2"/>
  <c r="P157" i="2"/>
  <c r="BI156" i="2"/>
  <c r="BH156" i="2"/>
  <c r="BG156" i="2"/>
  <c r="BF156" i="2"/>
  <c r="T156" i="2"/>
  <c r="R156" i="2"/>
  <c r="P156" i="2"/>
  <c r="BI155" i="2"/>
  <c r="BH155" i="2"/>
  <c r="BG155" i="2"/>
  <c r="BF155" i="2"/>
  <c r="T155" i="2"/>
  <c r="R155" i="2"/>
  <c r="P155" i="2"/>
  <c r="BI154" i="2"/>
  <c r="BH154" i="2"/>
  <c r="BG154" i="2"/>
  <c r="BF154" i="2"/>
  <c r="T154" i="2"/>
  <c r="R154" i="2"/>
  <c r="P154" i="2"/>
  <c r="BI153" i="2"/>
  <c r="BH153" i="2"/>
  <c r="BG153" i="2"/>
  <c r="BF153" i="2"/>
  <c r="T153" i="2"/>
  <c r="R153" i="2"/>
  <c r="P153" i="2"/>
  <c r="BI152" i="2"/>
  <c r="BH152" i="2"/>
  <c r="BG152" i="2"/>
  <c r="BF152" i="2"/>
  <c r="T152" i="2"/>
  <c r="R152" i="2"/>
  <c r="P152" i="2"/>
  <c r="BI151" i="2"/>
  <c r="BH151" i="2"/>
  <c r="BG151" i="2"/>
  <c r="BF151" i="2"/>
  <c r="T151" i="2"/>
  <c r="R151" i="2"/>
  <c r="P151" i="2"/>
  <c r="BI150" i="2"/>
  <c r="BH150" i="2"/>
  <c r="BG150" i="2"/>
  <c r="BF150" i="2"/>
  <c r="T150" i="2"/>
  <c r="R150" i="2"/>
  <c r="P150" i="2"/>
  <c r="BI149" i="2"/>
  <c r="BH149" i="2"/>
  <c r="BG149" i="2"/>
  <c r="BF149" i="2"/>
  <c r="T149" i="2"/>
  <c r="R149" i="2"/>
  <c r="P149" i="2"/>
  <c r="BI148" i="2"/>
  <c r="BH148" i="2"/>
  <c r="BG148" i="2"/>
  <c r="BF148" i="2"/>
  <c r="T148" i="2"/>
  <c r="R148" i="2"/>
  <c r="P148" i="2"/>
  <c r="BI147" i="2"/>
  <c r="BH147" i="2"/>
  <c r="BG147" i="2"/>
  <c r="BF147" i="2"/>
  <c r="T147" i="2"/>
  <c r="R147" i="2"/>
  <c r="P147" i="2"/>
  <c r="BI146" i="2"/>
  <c r="BH146" i="2"/>
  <c r="BG146" i="2"/>
  <c r="BF146" i="2"/>
  <c r="T146" i="2"/>
  <c r="R146" i="2"/>
  <c r="P146" i="2"/>
  <c r="BI145" i="2"/>
  <c r="BH145" i="2"/>
  <c r="BG145" i="2"/>
  <c r="BF145" i="2"/>
  <c r="T145" i="2"/>
  <c r="R145" i="2"/>
  <c r="P145" i="2"/>
  <c r="BI144" i="2"/>
  <c r="BH144" i="2"/>
  <c r="BG144" i="2"/>
  <c r="BF144" i="2"/>
  <c r="T144" i="2"/>
  <c r="R144" i="2"/>
  <c r="P144" i="2"/>
  <c r="BI143" i="2"/>
  <c r="BH143" i="2"/>
  <c r="BG143" i="2"/>
  <c r="BF143" i="2"/>
  <c r="T143" i="2"/>
  <c r="R143" i="2"/>
  <c r="P143" i="2"/>
  <c r="BI142" i="2"/>
  <c r="BH142" i="2"/>
  <c r="BG142" i="2"/>
  <c r="BF142" i="2"/>
  <c r="T142" i="2"/>
  <c r="R142" i="2"/>
  <c r="P142" i="2"/>
  <c r="BI141" i="2"/>
  <c r="BH141" i="2"/>
  <c r="BG141" i="2"/>
  <c r="BF141" i="2"/>
  <c r="T141" i="2"/>
  <c r="R141" i="2"/>
  <c r="P141" i="2"/>
  <c r="BI140" i="2"/>
  <c r="BH140" i="2"/>
  <c r="BG140" i="2"/>
  <c r="BF140" i="2"/>
  <c r="T140" i="2"/>
  <c r="R140" i="2"/>
  <c r="P140" i="2"/>
  <c r="BI139" i="2"/>
  <c r="BH139" i="2"/>
  <c r="BG139" i="2"/>
  <c r="BF139" i="2"/>
  <c r="T139" i="2"/>
  <c r="R139" i="2"/>
  <c r="P139" i="2"/>
  <c r="BI138" i="2"/>
  <c r="BH138" i="2"/>
  <c r="BG138" i="2"/>
  <c r="BF138" i="2"/>
  <c r="T138" i="2"/>
  <c r="R138" i="2"/>
  <c r="P138" i="2"/>
  <c r="BI137" i="2"/>
  <c r="BH137" i="2"/>
  <c r="BG137" i="2"/>
  <c r="BF137" i="2"/>
  <c r="T137" i="2"/>
  <c r="R137" i="2"/>
  <c r="P137" i="2"/>
  <c r="BI136" i="2"/>
  <c r="BH136" i="2"/>
  <c r="BG136" i="2"/>
  <c r="BF136" i="2"/>
  <c r="T136" i="2"/>
  <c r="R136" i="2"/>
  <c r="P136" i="2"/>
  <c r="BI135" i="2"/>
  <c r="BH135" i="2"/>
  <c r="BG135" i="2"/>
  <c r="BF135" i="2"/>
  <c r="T135" i="2"/>
  <c r="R135" i="2"/>
  <c r="P135" i="2"/>
  <c r="J129" i="2"/>
  <c r="J128" i="2"/>
  <c r="F128" i="2"/>
  <c r="F126" i="2"/>
  <c r="E124" i="2"/>
  <c r="J92" i="2"/>
  <c r="J91" i="2"/>
  <c r="F91" i="2"/>
  <c r="F89" i="2"/>
  <c r="E87" i="2"/>
  <c r="J18" i="2"/>
  <c r="E18" i="2"/>
  <c r="F92" i="2"/>
  <c r="J17" i="2"/>
  <c r="J12" i="2"/>
  <c r="J89" i="2" s="1"/>
  <c r="E7" i="2"/>
  <c r="E122" i="2"/>
  <c r="L90" i="1"/>
  <c r="AM90" i="1"/>
  <c r="AM89" i="1"/>
  <c r="L89" i="1"/>
  <c r="AM87" i="1"/>
  <c r="L87" i="1"/>
  <c r="L85" i="1"/>
  <c r="L84" i="1"/>
  <c r="BK313" i="2"/>
  <c r="BK312" i="2"/>
  <c r="BK286" i="2"/>
  <c r="BK284" i="2"/>
  <c r="J283" i="2"/>
  <c r="BK281" i="2"/>
  <c r="J280" i="2"/>
  <c r="BK278" i="2"/>
  <c r="J277" i="2"/>
  <c r="J276" i="2"/>
  <c r="BK274" i="2"/>
  <c r="J273" i="2"/>
  <c r="BK269" i="2"/>
  <c r="J268" i="2"/>
  <c r="BK266" i="2"/>
  <c r="J265" i="2"/>
  <c r="BK263" i="2"/>
  <c r="J262" i="2"/>
  <c r="BK260" i="2"/>
  <c r="J259" i="2"/>
  <c r="BK257" i="2"/>
  <c r="J256" i="2"/>
  <c r="BK254" i="2"/>
  <c r="J253" i="2"/>
  <c r="BK251" i="2"/>
  <c r="J250" i="2"/>
  <c r="BK248" i="2"/>
  <c r="J245" i="2"/>
  <c r="BK243" i="2"/>
  <c r="BK238" i="2"/>
  <c r="J237" i="2"/>
  <c r="J235" i="2"/>
  <c r="BK232" i="2"/>
  <c r="BK229" i="2"/>
  <c r="BK227" i="2"/>
  <c r="J225" i="2"/>
  <c r="J218" i="2"/>
  <c r="BK211" i="2"/>
  <c r="J203" i="2"/>
  <c r="J192" i="2"/>
  <c r="BK177" i="2"/>
  <c r="J170" i="2"/>
  <c r="BK164" i="2"/>
  <c r="J154" i="2"/>
  <c r="J144" i="2"/>
  <c r="BK138" i="2"/>
  <c r="BK318" i="2"/>
  <c r="BK317" i="2"/>
  <c r="BK315" i="2"/>
  <c r="J222" i="2"/>
  <c r="J216" i="2"/>
  <c r="J205" i="2"/>
  <c r="BK193" i="2"/>
  <c r="BK184" i="2"/>
  <c r="BK178" i="2"/>
  <c r="BK170" i="2"/>
  <c r="J164" i="2"/>
  <c r="J157" i="2"/>
  <c r="BK152" i="2"/>
  <c r="J148" i="2"/>
  <c r="J140" i="2"/>
  <c r="J311" i="2"/>
  <c r="J309" i="2"/>
  <c r="J307" i="2"/>
  <c r="BK303" i="2"/>
  <c r="BK300" i="2"/>
  <c r="BK298" i="2"/>
  <c r="BK295" i="2"/>
  <c r="BK292" i="2"/>
  <c r="BK288" i="2"/>
  <c r="BK222" i="2"/>
  <c r="BK214" i="2"/>
  <c r="BK208" i="2"/>
  <c r="BK203" i="2"/>
  <c r="J196" i="2"/>
  <c r="J191" i="2"/>
  <c r="J187" i="2"/>
  <c r="BK181" i="2"/>
  <c r="BK174" i="2"/>
  <c r="J167" i="2"/>
  <c r="J156" i="2"/>
  <c r="J147" i="2"/>
  <c r="J142" i="2"/>
  <c r="J138" i="2"/>
  <c r="BK314" i="2"/>
  <c r="BK151" i="2"/>
  <c r="BK141" i="2"/>
  <c r="BK135" i="2"/>
  <c r="J406" i="3"/>
  <c r="BK404" i="3"/>
  <c r="BK396" i="3"/>
  <c r="J390" i="3"/>
  <c r="BK379" i="3"/>
  <c r="BK375" i="3"/>
  <c r="J355" i="3"/>
  <c r="BK350" i="3"/>
  <c r="J340" i="3"/>
  <c r="J330" i="3"/>
  <c r="J321" i="3"/>
  <c r="BK308" i="3"/>
  <c r="BK304" i="3"/>
  <c r="J298" i="3"/>
  <c r="BK281" i="3"/>
  <c r="BK278" i="3"/>
  <c r="BK266" i="3"/>
  <c r="J251" i="3"/>
  <c r="BK247" i="3"/>
  <c r="BK235" i="3"/>
  <c r="BK230" i="3"/>
  <c r="BK226" i="3"/>
  <c r="BK215" i="3"/>
  <c r="J205" i="3"/>
  <c r="J198" i="3"/>
  <c r="J178" i="3"/>
  <c r="BK174" i="3"/>
  <c r="J167" i="3"/>
  <c r="BK161" i="3"/>
  <c r="BK150" i="3"/>
  <c r="J399" i="3"/>
  <c r="BK388" i="3"/>
  <c r="J378" i="3"/>
  <c r="BK364" i="3"/>
  <c r="J361" i="3"/>
  <c r="BK358" i="3"/>
  <c r="BK349" i="3"/>
  <c r="J345" i="3"/>
  <c r="J339" i="3"/>
  <c r="J323" i="3"/>
  <c r="J312" i="3"/>
  <c r="BK303" i="3"/>
  <c r="J286" i="3"/>
  <c r="BK276" i="3"/>
  <c r="BK265" i="3"/>
  <c r="J260" i="3"/>
  <c r="J253" i="3"/>
  <c r="BK237" i="3"/>
  <c r="J223" i="3"/>
  <c r="J215" i="3"/>
  <c r="J201" i="3"/>
  <c r="BK193" i="3"/>
  <c r="J189" i="3"/>
  <c r="J186" i="3"/>
  <c r="J179" i="3"/>
  <c r="BK162" i="3"/>
  <c r="BK398" i="3"/>
  <c r="BK392" i="3"/>
  <c r="BK383" i="3"/>
  <c r="BK376" i="3"/>
  <c r="BK372" i="3"/>
  <c r="J365" i="3"/>
  <c r="BK352" i="3"/>
  <c r="J349" i="3"/>
  <c r="BK335" i="3"/>
  <c r="BK327" i="3"/>
  <c r="BK315" i="3"/>
  <c r="J309" i="3"/>
  <c r="J302" i="3"/>
  <c r="J294" i="3"/>
  <c r="BK287" i="3"/>
  <c r="J278" i="3"/>
  <c r="BK268" i="3"/>
  <c r="J258" i="3"/>
  <c r="J250" i="3"/>
  <c r="BK240" i="3"/>
  <c r="J222" i="3"/>
  <c r="J212" i="3"/>
  <c r="J206" i="3"/>
  <c r="J194" i="3"/>
  <c r="BK187" i="3"/>
  <c r="J183" i="3"/>
  <c r="BK158" i="3"/>
  <c r="BK151" i="3"/>
  <c r="BK147" i="3"/>
  <c r="J387" i="3"/>
  <c r="BK374" i="3"/>
  <c r="BK370" i="3"/>
  <c r="J364" i="3"/>
  <c r="J353" i="3"/>
  <c r="J341" i="3"/>
  <c r="BK330" i="3"/>
  <c r="J315" i="3"/>
  <c r="BK298" i="3"/>
  <c r="BK291" i="3"/>
  <c r="J287" i="3"/>
  <c r="J276" i="3"/>
  <c r="BK271" i="3"/>
  <c r="J266" i="3"/>
  <c r="BK256" i="3"/>
  <c r="J241" i="3"/>
  <c r="J230" i="3"/>
  <c r="J221" i="3"/>
  <c r="J217" i="3"/>
  <c r="BK212" i="3"/>
  <c r="J202" i="3"/>
  <c r="BK195" i="3"/>
  <c r="BK183" i="3"/>
  <c r="BK177" i="3"/>
  <c r="J162" i="3"/>
  <c r="BK149" i="3"/>
  <c r="J145" i="3"/>
  <c r="BK217" i="4"/>
  <c r="BK206" i="4"/>
  <c r="BK200" i="4"/>
  <c r="J182" i="4"/>
  <c r="BK176" i="4"/>
  <c r="BK167" i="4"/>
  <c r="J155" i="4"/>
  <c r="BK136" i="4"/>
  <c r="J214" i="4"/>
  <c r="J208" i="4"/>
  <c r="J201" i="4"/>
  <c r="J195" i="4"/>
  <c r="BK186" i="4"/>
  <c r="BK182" i="4"/>
  <c r="J176" i="4"/>
  <c r="J169" i="4"/>
  <c r="BK155" i="4"/>
  <c r="BK147" i="4"/>
  <c r="J142" i="4"/>
  <c r="J132" i="4"/>
  <c r="BK219" i="4"/>
  <c r="BK199" i="4"/>
  <c r="BK196" i="4"/>
  <c r="J192" i="4"/>
  <c r="BK187" i="4"/>
  <c r="J179" i="4"/>
  <c r="J166" i="4"/>
  <c r="BK161" i="4"/>
  <c r="BK151" i="4"/>
  <c r="J144" i="4"/>
  <c r="BK137" i="4"/>
  <c r="J226" i="4"/>
  <c r="BK213" i="4"/>
  <c r="J207" i="4"/>
  <c r="J196" i="4"/>
  <c r="BK193" i="4"/>
  <c r="J157" i="4"/>
  <c r="J141" i="4"/>
  <c r="BK133" i="4"/>
  <c r="J155" i="5"/>
  <c r="J143" i="5"/>
  <c r="J138" i="5"/>
  <c r="BK131" i="5"/>
  <c r="J134" i="5"/>
  <c r="J128" i="5"/>
  <c r="BK121" i="5"/>
  <c r="J161" i="5"/>
  <c r="J153" i="5"/>
  <c r="BK144" i="5"/>
  <c r="BK130" i="5"/>
  <c r="BK125" i="5"/>
  <c r="BK159" i="5"/>
  <c r="J149" i="5"/>
  <c r="BK140" i="5"/>
  <c r="J136" i="5"/>
  <c r="J124" i="5"/>
  <c r="J149" i="6"/>
  <c r="BK142" i="6"/>
  <c r="BK130" i="6"/>
  <c r="J124" i="6"/>
  <c r="BK138" i="6"/>
  <c r="J133" i="6"/>
  <c r="J152" i="6"/>
  <c r="BK140" i="6"/>
  <c r="J131" i="6"/>
  <c r="BK151" i="6"/>
  <c r="BK145" i="6"/>
  <c r="BK139" i="6"/>
  <c r="J129" i="6"/>
  <c r="BK126" i="6"/>
  <c r="BK143" i="7"/>
  <c r="J134" i="7"/>
  <c r="J143" i="7"/>
  <c r="BK144" i="7"/>
  <c r="J132" i="7"/>
  <c r="BK121" i="8"/>
  <c r="J314" i="2"/>
  <c r="J287" i="2"/>
  <c r="J285" i="2"/>
  <c r="BK283" i="2"/>
  <c r="J282" i="2"/>
  <c r="BK280" i="2"/>
  <c r="J279" i="2"/>
  <c r="BK277" i="2"/>
  <c r="BK276" i="2"/>
  <c r="J275" i="2"/>
  <c r="BK273" i="2"/>
  <c r="J271" i="2"/>
  <c r="BK268" i="2"/>
  <c r="J267" i="2"/>
  <c r="J266" i="2"/>
  <c r="BK264" i="2"/>
  <c r="J263" i="2"/>
  <c r="BK261" i="2"/>
  <c r="J260" i="2"/>
  <c r="BK258" i="2"/>
  <c r="J257" i="2"/>
  <c r="BK255" i="2"/>
  <c r="J254" i="2"/>
  <c r="BK252" i="2"/>
  <c r="J251" i="2"/>
  <c r="BK249" i="2"/>
  <c r="J248" i="2"/>
  <c r="BK245" i="2"/>
  <c r="J244" i="2"/>
  <c r="J241" i="2"/>
  <c r="BK236" i="2"/>
  <c r="J234" i="2"/>
  <c r="J230" i="2"/>
  <c r="J229" i="2"/>
  <c r="J227" i="2"/>
  <c r="BK225" i="2"/>
  <c r="BK216" i="2"/>
  <c r="BK206" i="2"/>
  <c r="BK196" i="2"/>
  <c r="BK182" i="2"/>
  <c r="BK172" i="2"/>
  <c r="BK167" i="2"/>
  <c r="BK160" i="2"/>
  <c r="J150" i="2"/>
  <c r="J143" i="2"/>
  <c r="AS94" i="1"/>
  <c r="J240" i="2"/>
  <c r="BK217" i="2"/>
  <c r="J212" i="2"/>
  <c r="J208" i="2"/>
  <c r="BK194" i="2"/>
  <c r="BK186" i="2"/>
  <c r="BK179" i="2"/>
  <c r="BK173" i="2"/>
  <c r="BK165" i="2"/>
  <c r="BK159" i="2"/>
  <c r="BK153" i="2"/>
  <c r="BK149" i="2"/>
  <c r="BK142" i="2"/>
  <c r="BK309" i="2"/>
  <c r="BK307" i="2"/>
  <c r="J303" i="2"/>
  <c r="J300" i="2"/>
  <c r="J298" i="2"/>
  <c r="BK296" i="2"/>
  <c r="J294" i="2"/>
  <c r="J290" i="2"/>
  <c r="BK224" i="2"/>
  <c r="J217" i="2"/>
  <c r="J210" i="2"/>
  <c r="J204" i="2"/>
  <c r="J202" i="2"/>
  <c r="BK192" i="2"/>
  <c r="BK188" i="2"/>
  <c r="J182" i="2"/>
  <c r="J177" i="2"/>
  <c r="J168" i="2"/>
  <c r="BK157" i="2"/>
  <c r="BK148" i="2"/>
  <c r="BK144" i="2"/>
  <c r="BK139" i="2"/>
  <c r="J315" i="2"/>
  <c r="J155" i="2"/>
  <c r="BK137" i="2"/>
  <c r="BK407" i="3"/>
  <c r="BK405" i="3"/>
  <c r="BK403" i="3"/>
  <c r="BK399" i="3"/>
  <c r="BK394" i="3"/>
  <c r="J380" i="3"/>
  <c r="BK373" i="3"/>
  <c r="J354" i="3"/>
  <c r="BK342" i="3"/>
  <c r="BK331" i="3"/>
  <c r="J318" i="3"/>
  <c r="J307" i="3"/>
  <c r="J303" i="3"/>
  <c r="J293" i="3"/>
  <c r="BK283" i="3"/>
  <c r="J279" i="3"/>
  <c r="BK267" i="3"/>
  <c r="BK257" i="3"/>
  <c r="J249" i="3"/>
  <c r="J237" i="3"/>
  <c r="J231" i="3"/>
  <c r="J225" i="3"/>
  <c r="J213" i="3"/>
  <c r="BK202" i="3"/>
  <c r="BK179" i="3"/>
  <c r="J175" i="3"/>
  <c r="BK169" i="3"/>
  <c r="J164" i="3"/>
  <c r="J157" i="3"/>
  <c r="J404" i="3"/>
  <c r="J398" i="3"/>
  <c r="BK390" i="3"/>
  <c r="BK384" i="3"/>
  <c r="J370" i="3"/>
  <c r="BK360" i="3"/>
  <c r="BK356" i="3"/>
  <c r="BK348" i="3"/>
  <c r="BK344" i="3"/>
  <c r="J335" i="3"/>
  <c r="BK325" i="3"/>
  <c r="J319" i="3"/>
  <c r="J311" i="3"/>
  <c r="BK294" i="3"/>
  <c r="J288" i="3"/>
  <c r="J281" i="3"/>
  <c r="J267" i="3"/>
  <c r="J261" i="3"/>
  <c r="J255" i="3"/>
  <c r="BK248" i="3"/>
  <c r="BK231" i="3"/>
  <c r="BK221" i="3"/>
  <c r="J210" i="3"/>
  <c r="BK196" i="3"/>
  <c r="J190" i="3"/>
  <c r="BK182" i="3"/>
  <c r="BK175" i="3"/>
  <c r="BK164" i="3"/>
  <c r="J147" i="3"/>
  <c r="J393" i="3"/>
  <c r="J386" i="3"/>
  <c r="BK382" i="3"/>
  <c r="J375" i="3"/>
  <c r="J371" i="3"/>
  <c r="BK361" i="3"/>
  <c r="J350" i="3"/>
  <c r="J343" i="3"/>
  <c r="J328" i="3"/>
  <c r="BK320" i="3"/>
  <c r="J313" i="3"/>
  <c r="J310" i="3"/>
  <c r="J304" i="3"/>
  <c r="J295" i="3"/>
  <c r="J285" i="3"/>
  <c r="J271" i="3"/>
  <c r="J264" i="3"/>
  <c r="BK254" i="3"/>
  <c r="J244" i="3"/>
  <c r="BK236" i="3"/>
  <c r="J219" i="3"/>
  <c r="BK210" i="3"/>
  <c r="BK205" i="3"/>
  <c r="J191" i="3"/>
  <c r="BK186" i="3"/>
  <c r="BK159" i="3"/>
  <c r="J152" i="3"/>
  <c r="J148" i="3"/>
  <c r="BK393" i="3"/>
  <c r="BK381" i="3"/>
  <c r="J369" i="3"/>
  <c r="BK365" i="3"/>
  <c r="J356" i="3"/>
  <c r="J346" i="3"/>
  <c r="BK339" i="3"/>
  <c r="J329" i="3"/>
  <c r="J325" i="3"/>
  <c r="BK295" i="3"/>
  <c r="BK290" i="3"/>
  <c r="BK286" i="3"/>
  <c r="J272" i="3"/>
  <c r="BK263" i="3"/>
  <c r="BK251" i="3"/>
  <c r="BK233" i="3"/>
  <c r="BK223" i="3"/>
  <c r="BK219" i="3"/>
  <c r="J214" i="3"/>
  <c r="BK207" i="3"/>
  <c r="J199" i="3"/>
  <c r="BK188" i="3"/>
  <c r="BK178" i="3"/>
  <c r="J169" i="3"/>
  <c r="BK155" i="3"/>
  <c r="BK148" i="3"/>
  <c r="J222" i="4"/>
  <c r="BK215" i="4"/>
  <c r="BK204" i="4"/>
  <c r="J197" i="4"/>
  <c r="J180" i="4"/>
  <c r="J170" i="4"/>
  <c r="J161" i="4"/>
  <c r="BK154" i="4"/>
  <c r="J133" i="4"/>
  <c r="J213" i="4"/>
  <c r="J206" i="4"/>
  <c r="J199" i="4"/>
  <c r="BK192" i="4"/>
  <c r="J187" i="4"/>
  <c r="J178" i="4"/>
  <c r="BK173" i="4"/>
  <c r="J168" i="4"/>
  <c r="J154" i="4"/>
  <c r="J146" i="4"/>
  <c r="BK141" i="4"/>
  <c r="BK130" i="4"/>
  <c r="BK214" i="4"/>
  <c r="J198" i="4"/>
  <c r="J193" i="4"/>
  <c r="BK188" i="4"/>
  <c r="BK180" i="4"/>
  <c r="BK170" i="4"/>
  <c r="BK163" i="4"/>
  <c r="BK153" i="4"/>
  <c r="BK146" i="4"/>
  <c r="J135" i="4"/>
  <c r="BK222" i="4"/>
  <c r="J209" i="4"/>
  <c r="J204" i="4"/>
  <c r="BK194" i="4"/>
  <c r="BK159" i="4"/>
  <c r="J147" i="4"/>
  <c r="BK139" i="4"/>
  <c r="J137" i="4"/>
  <c r="J130" i="4"/>
  <c r="BK158" i="5"/>
  <c r="J140" i="5"/>
  <c r="BK135" i="5"/>
  <c r="BK128" i="5"/>
  <c r="J132" i="5"/>
  <c r="BK164" i="5"/>
  <c r="J159" i="5"/>
  <c r="J147" i="5"/>
  <c r="J133" i="5"/>
  <c r="BK126" i="5"/>
  <c r="BK160" i="5"/>
  <c r="J154" i="5"/>
  <c r="J146" i="5"/>
  <c r="BK138" i="5"/>
  <c r="J126" i="5"/>
  <c r="J151" i="6"/>
  <c r="BK148" i="6"/>
  <c r="J138" i="6"/>
  <c r="BK129" i="6"/>
  <c r="BK125" i="6"/>
  <c r="BK152" i="6"/>
  <c r="J146" i="6"/>
  <c r="BK137" i="6"/>
  <c r="J132" i="6"/>
  <c r="J145" i="6"/>
  <c r="J137" i="6"/>
  <c r="J130" i="6"/>
  <c r="BK149" i="6"/>
  <c r="J142" i="6"/>
  <c r="BK136" i="6"/>
  <c r="J127" i="6"/>
  <c r="BK121" i="6"/>
  <c r="BK135" i="7"/>
  <c r="J144" i="7"/>
  <c r="BK134" i="7"/>
  <c r="BK137" i="7"/>
  <c r="J128" i="7"/>
  <c r="F37" i="8"/>
  <c r="BD101" i="1" s="1"/>
  <c r="J313" i="2"/>
  <c r="J288" i="2"/>
  <c r="BK285" i="2"/>
  <c r="J284" i="2"/>
  <c r="BK282" i="2"/>
  <c r="J281" i="2"/>
  <c r="BK279" i="2"/>
  <c r="J278" i="2"/>
  <c r="BK275" i="2"/>
  <c r="J274" i="2"/>
  <c r="BK271" i="2"/>
  <c r="J269" i="2"/>
  <c r="BK267" i="2"/>
  <c r="BK265" i="2"/>
  <c r="J264" i="2"/>
  <c r="BK262" i="2"/>
  <c r="J261" i="2"/>
  <c r="BK259" i="2"/>
  <c r="J258" i="2"/>
  <c r="BK256" i="2"/>
  <c r="J255" i="2"/>
  <c r="BK253" i="2"/>
  <c r="J252" i="2"/>
  <c r="BK250" i="2"/>
  <c r="J249" i="2"/>
  <c r="J247" i="2"/>
  <c r="BK244" i="2"/>
  <c r="J242" i="2"/>
  <c r="J238" i="2"/>
  <c r="J236" i="2"/>
  <c r="BK234" i="2"/>
  <c r="BK230" i="2"/>
  <c r="BK228" i="2"/>
  <c r="BK226" i="2"/>
  <c r="J219" i="2"/>
  <c r="BK213" i="2"/>
  <c r="BK204" i="2"/>
  <c r="J198" i="2"/>
  <c r="J188" i="2"/>
  <c r="J176" i="2"/>
  <c r="BK171" i="2"/>
  <c r="J165" i="2"/>
  <c r="J152" i="2"/>
  <c r="J137" i="2"/>
  <c r="J318" i="2"/>
  <c r="BK316" i="2"/>
  <c r="J243" i="2"/>
  <c r="BK241" i="2"/>
  <c r="BK219" i="2"/>
  <c r="BK210" i="2"/>
  <c r="BK198" i="2"/>
  <c r="BK187" i="2"/>
  <c r="BK180" i="2"/>
  <c r="BK176" i="2"/>
  <c r="BK169" i="2"/>
  <c r="J162" i="2"/>
  <c r="BK154" i="2"/>
  <c r="BK150" i="2"/>
  <c r="BK143" i="2"/>
  <c r="BK311" i="2"/>
  <c r="J310" i="2"/>
  <c r="BK308" i="2"/>
  <c r="J304" i="2"/>
  <c r="BK302" i="2"/>
  <c r="BK299" i="2"/>
  <c r="BK297" i="2"/>
  <c r="J296" i="2"/>
  <c r="BK294" i="2"/>
  <c r="BK290" i="2"/>
  <c r="J286" i="2"/>
  <c r="BK218" i="2"/>
  <c r="J211" i="2"/>
  <c r="BK205" i="2"/>
  <c r="BK201" i="2"/>
  <c r="J193" i="2"/>
  <c r="J184" i="2"/>
  <c r="J178" i="2"/>
  <c r="J171" i="2"/>
  <c r="BK162" i="2"/>
  <c r="J153" i="2"/>
  <c r="BK145" i="2"/>
  <c r="BK319" i="2"/>
  <c r="J159" i="2"/>
  <c r="J145" i="2"/>
  <c r="BK136" i="2"/>
  <c r="BK406" i="3"/>
  <c r="BK400" i="3"/>
  <c r="J395" i="3"/>
  <c r="J382" i="3"/>
  <c r="J376" i="3"/>
  <c r="J360" i="3"/>
  <c r="BK351" i="3"/>
  <c r="BK333" i="3"/>
  <c r="J326" i="3"/>
  <c r="J306" i="3"/>
  <c r="J299" i="3"/>
  <c r="BK284" i="3"/>
  <c r="J280" i="3"/>
  <c r="J273" i="3"/>
  <c r="BK260" i="3"/>
  <c r="BK250" i="3"/>
  <c r="BK238" i="3"/>
  <c r="J234" i="3"/>
  <c r="J229" i="3"/>
  <c r="BK224" i="3"/>
  <c r="J207" i="3"/>
  <c r="J204" i="3"/>
  <c r="J193" i="3"/>
  <c r="J176" i="3"/>
  <c r="BK171" i="3"/>
  <c r="J165" i="3"/>
  <c r="J158" i="3"/>
  <c r="BK152" i="3"/>
  <c r="J403" i="3"/>
  <c r="BK395" i="3"/>
  <c r="BK386" i="3"/>
  <c r="J381" i="3"/>
  <c r="J363" i="3"/>
  <c r="BK359" i="3"/>
  <c r="J352" i="3"/>
  <c r="BK346" i="3"/>
  <c r="BK340" i="3"/>
  <c r="J327" i="3"/>
  <c r="J320" i="3"/>
  <c r="J308" i="3"/>
  <c r="BK302" i="3"/>
  <c r="BK293" i="3"/>
  <c r="BK285" i="3"/>
  <c r="J270" i="3"/>
  <c r="J263" i="3"/>
  <c r="BK258" i="3"/>
  <c r="J247" i="3"/>
  <c r="BK229" i="3"/>
  <c r="BK214" i="3"/>
  <c r="BK199" i="3"/>
  <c r="BK191" i="3"/>
  <c r="J187" i="3"/>
  <c r="J181" i="3"/>
  <c r="BK167" i="3"/>
  <c r="J161" i="3"/>
  <c r="J397" i="3"/>
  <c r="J388" i="3"/>
  <c r="J384" i="3"/>
  <c r="BK380" i="3"/>
  <c r="J373" i="3"/>
  <c r="BK367" i="3"/>
  <c r="J358" i="3"/>
  <c r="J348" i="3"/>
  <c r="J331" i="3"/>
  <c r="BK324" i="3"/>
  <c r="BK319" i="3"/>
  <c r="BK311" i="3"/>
  <c r="BK306" i="3"/>
  <c r="BK296" i="3"/>
  <c r="J289" i="3"/>
  <c r="BK279" i="3"/>
  <c r="BK269" i="3"/>
  <c r="J259" i="3"/>
  <c r="BK253" i="3"/>
  <c r="BK241" i="3"/>
  <c r="BK227" i="3"/>
  <c r="BK217" i="3"/>
  <c r="J209" i="3"/>
  <c r="BK201" i="3"/>
  <c r="BK190" i="3"/>
  <c r="BK184" i="3"/>
  <c r="J171" i="3"/>
  <c r="J154" i="3"/>
  <c r="J149" i="3"/>
  <c r="BK145" i="3"/>
  <c r="J383" i="3"/>
  <c r="BK371" i="3"/>
  <c r="J367" i="3"/>
  <c r="J362" i="3"/>
  <c r="BK347" i="3"/>
  <c r="BK343" i="3"/>
  <c r="J337" i="3"/>
  <c r="BK326" i="3"/>
  <c r="BK299" i="3"/>
  <c r="J292" i="3"/>
  <c r="BK289" i="3"/>
  <c r="J283" i="3"/>
  <c r="J275" i="3"/>
  <c r="BK270" i="3"/>
  <c r="BK261" i="3"/>
  <c r="J248" i="3"/>
  <c r="J235" i="3"/>
  <c r="BK225" i="3"/>
  <c r="BK222" i="3"/>
  <c r="BK218" i="3"/>
  <c r="BK213" i="3"/>
  <c r="BK204" i="3"/>
  <c r="BK200" i="3"/>
  <c r="J196" i="3"/>
  <c r="BK185" i="3"/>
  <c r="J174" i="3"/>
  <c r="BK157" i="3"/>
  <c r="BK154" i="3"/>
  <c r="J224" i="4"/>
  <c r="BK207" i="4"/>
  <c r="J203" i="4"/>
  <c r="J191" i="4"/>
  <c r="J171" i="4"/>
  <c r="BK164" i="4"/>
  <c r="BK157" i="4"/>
  <c r="J219" i="4"/>
  <c r="BK209" i="4"/>
  <c r="BK203" i="4"/>
  <c r="BK198" i="4"/>
  <c r="BK190" i="4"/>
  <c r="BK183" i="4"/>
  <c r="J177" i="4"/>
  <c r="J172" i="4"/>
  <c r="BK162" i="4"/>
  <c r="BK148" i="4"/>
  <c r="J143" i="4"/>
  <c r="BK134" i="4"/>
  <c r="J221" i="4"/>
  <c r="J202" i="4"/>
  <c r="BK195" i="4"/>
  <c r="J190" i="4"/>
  <c r="J183" i="4"/>
  <c r="BK172" i="4"/>
  <c r="J162" i="4"/>
  <c r="BK152" i="4"/>
  <c r="J148" i="4"/>
  <c r="J140" i="4"/>
  <c r="J134" i="4"/>
  <c r="J217" i="4"/>
  <c r="BK201" i="4"/>
  <c r="J160" i="4"/>
  <c r="J153" i="4"/>
  <c r="J139" i="4"/>
  <c r="J136" i="4"/>
  <c r="BK152" i="5"/>
  <c r="BK149" i="5"/>
  <c r="BK139" i="5"/>
  <c r="BK123" i="5"/>
  <c r="J121" i="5"/>
  <c r="BK161" i="5"/>
  <c r="J160" i="5"/>
  <c r="BK156" i="5"/>
  <c r="BK154" i="5"/>
  <c r="BK153" i="5"/>
  <c r="J152" i="5"/>
  <c r="BK151" i="5"/>
  <c r="J144" i="5"/>
  <c r="BK143" i="5"/>
  <c r="J142" i="5"/>
  <c r="BK141" i="5"/>
  <c r="BK137" i="5"/>
  <c r="BK136" i="5"/>
  <c r="J131" i="5"/>
  <c r="BK127" i="5"/>
  <c r="J156" i="5"/>
  <c r="BK146" i="5"/>
  <c r="J139" i="5"/>
  <c r="J127" i="5"/>
  <c r="J164" i="5"/>
  <c r="J158" i="5"/>
  <c r="BK147" i="5"/>
  <c r="BK142" i="5"/>
  <c r="J137" i="5"/>
  <c r="J130" i="5"/>
  <c r="J150" i="6"/>
  <c r="J144" i="6"/>
  <c r="BK134" i="6"/>
  <c r="J128" i="6"/>
  <c r="BK123" i="6"/>
  <c r="BK150" i="6"/>
  <c r="J139" i="6"/>
  <c r="BK135" i="6"/>
  <c r="J125" i="6"/>
  <c r="J148" i="6"/>
  <c r="J136" i="6"/>
  <c r="J123" i="6"/>
  <c r="BK147" i="6"/>
  <c r="BK144" i="6"/>
  <c r="BK141" i="6"/>
  <c r="J135" i="6"/>
  <c r="BK124" i="6"/>
  <c r="BK139" i="7"/>
  <c r="BK130" i="7"/>
  <c r="J139" i="7"/>
  <c r="BK128" i="7"/>
  <c r="J135" i="7"/>
  <c r="F35" i="8"/>
  <c r="BB101" i="1" s="1"/>
  <c r="F34" i="8"/>
  <c r="BA101" i="1"/>
  <c r="BK247" i="2"/>
  <c r="BK240" i="2"/>
  <c r="BK237" i="2"/>
  <c r="BK235" i="2"/>
  <c r="J232" i="2"/>
  <c r="J228" i="2"/>
  <c r="J226" i="2"/>
  <c r="J224" i="2"/>
  <c r="J214" i="2"/>
  <c r="BK209" i="2"/>
  <c r="BK202" i="2"/>
  <c r="BK190" i="2"/>
  <c r="J180" i="2"/>
  <c r="J173" i="2"/>
  <c r="J169" i="2"/>
  <c r="J163" i="2"/>
  <c r="BK147" i="2"/>
  <c r="J139" i="2"/>
  <c r="J319" i="2"/>
  <c r="J317" i="2"/>
  <c r="J316" i="2"/>
  <c r="BK242" i="2"/>
  <c r="J221" i="2"/>
  <c r="J213" i="2"/>
  <c r="J209" i="2"/>
  <c r="J201" i="2"/>
  <c r="BK191" i="2"/>
  <c r="J181" i="2"/>
  <c r="J174" i="2"/>
  <c r="BK168" i="2"/>
  <c r="J160" i="2"/>
  <c r="BK156" i="2"/>
  <c r="J151" i="2"/>
  <c r="BK146" i="2"/>
  <c r="J136" i="2"/>
  <c r="BK310" i="2"/>
  <c r="J308" i="2"/>
  <c r="BK304" i="2"/>
  <c r="J302" i="2"/>
  <c r="J299" i="2"/>
  <c r="J297" i="2"/>
  <c r="J295" i="2"/>
  <c r="J292" i="2"/>
  <c r="BK287" i="2"/>
  <c r="BK221" i="2"/>
  <c r="BK212" i="2"/>
  <c r="J206" i="2"/>
  <c r="J194" i="2"/>
  <c r="J190" i="2"/>
  <c r="J186" i="2"/>
  <c r="J179" i="2"/>
  <c r="J172" i="2"/>
  <c r="BK163" i="2"/>
  <c r="BK155" i="2"/>
  <c r="J146" i="2"/>
  <c r="J141" i="2"/>
  <c r="J135" i="2"/>
  <c r="J312" i="2"/>
  <c r="J149" i="2"/>
  <c r="BK140" i="2"/>
  <c r="J407" i="3"/>
  <c r="J405" i="3"/>
  <c r="BK402" i="3"/>
  <c r="BK397" i="3"/>
  <c r="J392" i="3"/>
  <c r="BK378" i="3"/>
  <c r="J372" i="3"/>
  <c r="BK353" i="3"/>
  <c r="BK337" i="3"/>
  <c r="J324" i="3"/>
  <c r="BK309" i="3"/>
  <c r="J305" i="3"/>
  <c r="J291" i="3"/>
  <c r="BK282" i="3"/>
  <c r="J268" i="3"/>
  <c r="J256" i="3"/>
  <c r="J240" i="3"/>
  <c r="J233" i="3"/>
  <c r="J227" i="3"/>
  <c r="J216" i="3"/>
  <c r="BK206" i="3"/>
  <c r="J203" i="3"/>
  <c r="J195" i="3"/>
  <c r="J177" i="3"/>
  <c r="J170" i="3"/>
  <c r="J159" i="3"/>
  <c r="BK146" i="3"/>
  <c r="J402" i="3"/>
  <c r="J396" i="3"/>
  <c r="J385" i="3"/>
  <c r="J368" i="3"/>
  <c r="BK362" i="3"/>
  <c r="BK355" i="3"/>
  <c r="J347" i="3"/>
  <c r="BK341" i="3"/>
  <c r="BK329" i="3"/>
  <c r="BK321" i="3"/>
  <c r="BK313" i="3"/>
  <c r="BK307" i="3"/>
  <c r="J301" i="3"/>
  <c r="BK292" i="3"/>
  <c r="J284" i="3"/>
  <c r="BK275" i="3"/>
  <c r="BK264" i="3"/>
  <c r="BK259" i="3"/>
  <c r="J254" i="3"/>
  <c r="J236" i="3"/>
  <c r="J226" i="3"/>
  <c r="J218" i="3"/>
  <c r="BK209" i="3"/>
  <c r="BK194" i="3"/>
  <c r="J188" i="3"/>
  <c r="J184" i="3"/>
  <c r="BK176" i="3"/>
  <c r="BK165" i="3"/>
  <c r="J156" i="3"/>
  <c r="J394" i="3"/>
  <c r="BK387" i="3"/>
  <c r="J379" i="3"/>
  <c r="J374" i="3"/>
  <c r="BK369" i="3"/>
  <c r="J359" i="3"/>
  <c r="J351" i="3"/>
  <c r="J344" i="3"/>
  <c r="J333" i="3"/>
  <c r="BK323" i="3"/>
  <c r="BK318" i="3"/>
  <c r="BK312" i="3"/>
  <c r="BK305" i="3"/>
  <c r="BK301" i="3"/>
  <c r="J290" i="3"/>
  <c r="J282" i="3"/>
  <c r="BK272" i="3"/>
  <c r="J265" i="3"/>
  <c r="BK255" i="3"/>
  <c r="BK249" i="3"/>
  <c r="J238" i="3"/>
  <c r="J220" i="3"/>
  <c r="BK211" i="3"/>
  <c r="J200" i="3"/>
  <c r="J185" i="3"/>
  <c r="BK181" i="3"/>
  <c r="J155" i="3"/>
  <c r="J150" i="3"/>
  <c r="J400" i="3"/>
  <c r="BK385" i="3"/>
  <c r="BK368" i="3"/>
  <c r="BK363" i="3"/>
  <c r="BK354" i="3"/>
  <c r="BK345" i="3"/>
  <c r="J342" i="3"/>
  <c r="BK328" i="3"/>
  <c r="BK310" i="3"/>
  <c r="J296" i="3"/>
  <c r="BK288" i="3"/>
  <c r="BK280" i="3"/>
  <c r="BK273" i="3"/>
  <c r="J269" i="3"/>
  <c r="J257" i="3"/>
  <c r="BK244" i="3"/>
  <c r="BK234" i="3"/>
  <c r="J224" i="3"/>
  <c r="BK220" i="3"/>
  <c r="BK216" i="3"/>
  <c r="J211" i="3"/>
  <c r="BK203" i="3"/>
  <c r="BK198" i="3"/>
  <c r="BK189" i="3"/>
  <c r="J182" i="3"/>
  <c r="BK170" i="3"/>
  <c r="BK156" i="3"/>
  <c r="J151" i="3"/>
  <c r="J146" i="3"/>
  <c r="BK221" i="4"/>
  <c r="BK210" i="4"/>
  <c r="BK205" i="4"/>
  <c r="BK202" i="4"/>
  <c r="J188" i="4"/>
  <c r="BK178" i="4"/>
  <c r="BK169" i="4"/>
  <c r="BK160" i="4"/>
  <c r="J149" i="4"/>
  <c r="BK224" i="4"/>
  <c r="J210" i="4"/>
  <c r="J200" i="4"/>
  <c r="BK191" i="4"/>
  <c r="BK185" i="4"/>
  <c r="J181" i="4"/>
  <c r="J174" i="4"/>
  <c r="BK171" i="4"/>
  <c r="J159" i="4"/>
  <c r="J152" i="4"/>
  <c r="BK144" i="4"/>
  <c r="BK140" i="4"/>
  <c r="BK226" i="4"/>
  <c r="J205" i="4"/>
  <c r="BK197" i="4"/>
  <c r="J194" i="4"/>
  <c r="J186" i="4"/>
  <c r="BK174" i="4"/>
  <c r="BK165" i="4"/>
  <c r="BK158" i="4"/>
  <c r="BK149" i="4"/>
  <c r="BK142" i="4"/>
  <c r="J138" i="4"/>
  <c r="BK132" i="4"/>
  <c r="J215" i="4"/>
  <c r="BK208" i="4"/>
  <c r="J185" i="4"/>
  <c r="BK181" i="4"/>
  <c r="BK179" i="4"/>
  <c r="BK177" i="4"/>
  <c r="J173" i="4"/>
  <c r="BK168" i="4"/>
  <c r="J167" i="4"/>
  <c r="BK166" i="4"/>
  <c r="J165" i="4"/>
  <c r="J164" i="4"/>
  <c r="J163" i="4"/>
  <c r="J158" i="4"/>
  <c r="J151" i="4"/>
  <c r="BK143" i="4"/>
  <c r="BK138" i="4"/>
  <c r="BK135" i="4"/>
  <c r="J162" i="5"/>
  <c r="J157" i="5"/>
  <c r="J151" i="5"/>
  <c r="J141" i="5"/>
  <c r="BK132" i="5"/>
  <c r="J125" i="5"/>
  <c r="J135" i="5"/>
  <c r="BK129" i="5"/>
  <c r="J123" i="5"/>
  <c r="BK162" i="5"/>
  <c r="BK155" i="5"/>
  <c r="BK145" i="5"/>
  <c r="BK134" i="5"/>
  <c r="J129" i="5"/>
  <c r="BK124" i="5"/>
  <c r="BK157" i="5"/>
  <c r="J145" i="5"/>
  <c r="BK133" i="5"/>
  <c r="BK143" i="6"/>
  <c r="BK133" i="6"/>
  <c r="J126" i="6"/>
  <c r="J122" i="6"/>
  <c r="J147" i="6"/>
  <c r="J134" i="6"/>
  <c r="J121" i="6"/>
  <c r="J141" i="6"/>
  <c r="BK132" i="6"/>
  <c r="BK127" i="6"/>
  <c r="BK146" i="6"/>
  <c r="J143" i="6"/>
  <c r="J140" i="6"/>
  <c r="BK131" i="6"/>
  <c r="BK128" i="6"/>
  <c r="BK122" i="6"/>
  <c r="J142" i="7"/>
  <c r="BK132" i="7"/>
  <c r="J137" i="7"/>
  <c r="BK142" i="7"/>
  <c r="J130" i="7"/>
  <c r="J121" i="8"/>
  <c r="F36" i="8"/>
  <c r="BC101" i="1" s="1"/>
  <c r="P134" i="2" l="1"/>
  <c r="BK158" i="2"/>
  <c r="J158" i="2" s="1"/>
  <c r="J99" i="2" s="1"/>
  <c r="BK185" i="2"/>
  <c r="J185" i="2" s="1"/>
  <c r="J100" i="2" s="1"/>
  <c r="BK200" i="2"/>
  <c r="J200" i="2" s="1"/>
  <c r="J103" i="2" s="1"/>
  <c r="BK207" i="2"/>
  <c r="J207" i="2" s="1"/>
  <c r="J104" i="2" s="1"/>
  <c r="BK215" i="2"/>
  <c r="J215" i="2"/>
  <c r="J105" i="2"/>
  <c r="BK220" i="2"/>
  <c r="J220" i="2"/>
  <c r="J106" i="2" s="1"/>
  <c r="T220" i="2"/>
  <c r="T223" i="2"/>
  <c r="BK231" i="2"/>
  <c r="J231" i="2"/>
  <c r="J108" i="2"/>
  <c r="BK246" i="2"/>
  <c r="J246" i="2"/>
  <c r="J109" i="2" s="1"/>
  <c r="BK270" i="2"/>
  <c r="J270" i="2"/>
  <c r="J110" i="2" s="1"/>
  <c r="BK293" i="2"/>
  <c r="J293" i="2"/>
  <c r="J111" i="2" s="1"/>
  <c r="BK306" i="2"/>
  <c r="J306" i="2" s="1"/>
  <c r="J112" i="2" s="1"/>
  <c r="BK144" i="3"/>
  <c r="J144" i="3" s="1"/>
  <c r="J98" i="3" s="1"/>
  <c r="P144" i="3"/>
  <c r="T144" i="3"/>
  <c r="BK160" i="3"/>
  <c r="J160" i="3" s="1"/>
  <c r="J99" i="3" s="1"/>
  <c r="P160" i="3"/>
  <c r="R160" i="3"/>
  <c r="T160" i="3"/>
  <c r="BK168" i="3"/>
  <c r="J168" i="3" s="1"/>
  <c r="J101" i="3" s="1"/>
  <c r="P168" i="3"/>
  <c r="T168" i="3"/>
  <c r="P173" i="3"/>
  <c r="T173" i="3"/>
  <c r="BK197" i="3"/>
  <c r="J197" i="3"/>
  <c r="J103" i="3" s="1"/>
  <c r="R197" i="3"/>
  <c r="BK208" i="3"/>
  <c r="J208" i="3" s="1"/>
  <c r="J104" i="3" s="1"/>
  <c r="BK228" i="3"/>
  <c r="J228" i="3"/>
  <c r="J105" i="3"/>
  <c r="BK246" i="3"/>
  <c r="J246" i="3"/>
  <c r="J108" i="3" s="1"/>
  <c r="BK252" i="3"/>
  <c r="J252" i="3"/>
  <c r="J109" i="3" s="1"/>
  <c r="T262" i="3"/>
  <c r="BK277" i="3"/>
  <c r="J277" i="3" s="1"/>
  <c r="J112" i="3" s="1"/>
  <c r="P297" i="3"/>
  <c r="P300" i="3"/>
  <c r="P317" i="3"/>
  <c r="R322" i="3"/>
  <c r="P338" i="3"/>
  <c r="P357" i="3"/>
  <c r="P366" i="3"/>
  <c r="P377" i="3"/>
  <c r="P389" i="3"/>
  <c r="R401" i="3"/>
  <c r="T131" i="4"/>
  <c r="T128" i="4" s="1"/>
  <c r="T127" i="4" s="1"/>
  <c r="P145" i="4"/>
  <c r="P128" i="4" s="1"/>
  <c r="P150" i="4"/>
  <c r="P156" i="4"/>
  <c r="T175" i="4"/>
  <c r="BK189" i="4"/>
  <c r="J189" i="4"/>
  <c r="J105" i="4" s="1"/>
  <c r="BK212" i="4"/>
  <c r="J212" i="4" s="1"/>
  <c r="J107" i="4" s="1"/>
  <c r="BK211" i="4"/>
  <c r="J211" i="4" s="1"/>
  <c r="J106" i="4" s="1"/>
  <c r="P120" i="5"/>
  <c r="P119" i="5"/>
  <c r="P118" i="5" s="1"/>
  <c r="AU98" i="1" s="1"/>
  <c r="T120" i="6"/>
  <c r="T119" i="6" s="1"/>
  <c r="T118" i="6" s="1"/>
  <c r="BK134" i="2"/>
  <c r="J134" i="2" s="1"/>
  <c r="J98" i="2" s="1"/>
  <c r="T158" i="2"/>
  <c r="T185" i="2"/>
  <c r="T200" i="2"/>
  <c r="T207" i="2"/>
  <c r="T215" i="2"/>
  <c r="BK223" i="2"/>
  <c r="J223" i="2" s="1"/>
  <c r="J107" i="2" s="1"/>
  <c r="T231" i="2"/>
  <c r="P246" i="2"/>
  <c r="P270" i="2"/>
  <c r="T293" i="2"/>
  <c r="R306" i="2"/>
  <c r="P208" i="3"/>
  <c r="P228" i="3"/>
  <c r="P246" i="3"/>
  <c r="P252" i="3"/>
  <c r="BK262" i="3"/>
  <c r="J262" i="3"/>
  <c r="J110" i="3" s="1"/>
  <c r="BK274" i="3"/>
  <c r="J274" i="3"/>
  <c r="J111" i="3" s="1"/>
  <c r="T274" i="3"/>
  <c r="T277" i="3"/>
  <c r="R300" i="3"/>
  <c r="R317" i="3"/>
  <c r="T317" i="3"/>
  <c r="T322" i="3"/>
  <c r="T338" i="3"/>
  <c r="BK366" i="3"/>
  <c r="J366" i="3"/>
  <c r="J119" i="3"/>
  <c r="BK377" i="3"/>
  <c r="J377" i="3"/>
  <c r="J120" i="3" s="1"/>
  <c r="T377" i="3"/>
  <c r="T389" i="3"/>
  <c r="P401" i="3"/>
  <c r="P131" i="4"/>
  <c r="T145" i="4"/>
  <c r="T150" i="4"/>
  <c r="T156" i="4"/>
  <c r="R175" i="4"/>
  <c r="T184" i="4"/>
  <c r="R189" i="4"/>
  <c r="R212" i="4"/>
  <c r="R211" i="4"/>
  <c r="T120" i="5"/>
  <c r="T119" i="5"/>
  <c r="T118" i="5"/>
  <c r="R120" i="6"/>
  <c r="R119" i="6" s="1"/>
  <c r="R118" i="6" s="1"/>
  <c r="BK131" i="7"/>
  <c r="J131" i="7"/>
  <c r="J101" i="7" s="1"/>
  <c r="T131" i="7"/>
  <c r="T126" i="7"/>
  <c r="T124" i="7" s="1"/>
  <c r="P141" i="7"/>
  <c r="T134" i="2"/>
  <c r="T133" i="2" s="1"/>
  <c r="P158" i="2"/>
  <c r="P185" i="2"/>
  <c r="R200" i="2"/>
  <c r="R207" i="2"/>
  <c r="P215" i="2"/>
  <c r="P220" i="2"/>
  <c r="P223" i="2"/>
  <c r="R231" i="2"/>
  <c r="T246" i="2"/>
  <c r="R270" i="2"/>
  <c r="P293" i="2"/>
  <c r="P306" i="2"/>
  <c r="R144" i="3"/>
  <c r="R168" i="3"/>
  <c r="BK173" i="3"/>
  <c r="J173" i="3" s="1"/>
  <c r="J102" i="3" s="1"/>
  <c r="R173" i="3"/>
  <c r="P197" i="3"/>
  <c r="R208" i="3"/>
  <c r="T228" i="3"/>
  <c r="R246" i="3"/>
  <c r="R252" i="3"/>
  <c r="R262" i="3"/>
  <c r="R274" i="3"/>
  <c r="R277" i="3"/>
  <c r="R297" i="3"/>
  <c r="T297" i="3"/>
  <c r="T300" i="3"/>
  <c r="P322" i="3"/>
  <c r="R338" i="3"/>
  <c r="R357" i="3"/>
  <c r="R366" i="3"/>
  <c r="BK389" i="3"/>
  <c r="J389" i="3"/>
  <c r="J121" i="3"/>
  <c r="BK401" i="3"/>
  <c r="J401" i="3" s="1"/>
  <c r="J122" i="3" s="1"/>
  <c r="R131" i="4"/>
  <c r="R145" i="4"/>
  <c r="R128" i="4" s="1"/>
  <c r="R127" i="4" s="1"/>
  <c r="R150" i="4"/>
  <c r="R156" i="4"/>
  <c r="P175" i="4"/>
  <c r="P184" i="4"/>
  <c r="P189" i="4"/>
  <c r="P212" i="4"/>
  <c r="P211" i="4" s="1"/>
  <c r="BK120" i="5"/>
  <c r="J120" i="5"/>
  <c r="J98" i="5" s="1"/>
  <c r="P120" i="6"/>
  <c r="P119" i="6"/>
  <c r="P118" i="6" s="1"/>
  <c r="AU99" i="1" s="1"/>
  <c r="R131" i="7"/>
  <c r="R126" i="7"/>
  <c r="R124" i="7"/>
  <c r="T141" i="7"/>
  <c r="R134" i="2"/>
  <c r="R158" i="2"/>
  <c r="R185" i="2"/>
  <c r="P200" i="2"/>
  <c r="P207" i="2"/>
  <c r="R215" i="2"/>
  <c r="R220" i="2"/>
  <c r="R223" i="2"/>
  <c r="P231" i="2"/>
  <c r="R246" i="2"/>
  <c r="T270" i="2"/>
  <c r="R293" i="2"/>
  <c r="T306" i="2"/>
  <c r="T197" i="3"/>
  <c r="T208" i="3"/>
  <c r="R228" i="3"/>
  <c r="T246" i="3"/>
  <c r="T252" i="3"/>
  <c r="P262" i="3"/>
  <c r="P274" i="3"/>
  <c r="P277" i="3"/>
  <c r="BK297" i="3"/>
  <c r="J297" i="3"/>
  <c r="J113" i="3" s="1"/>
  <c r="BK300" i="3"/>
  <c r="J300" i="3"/>
  <c r="J114" i="3" s="1"/>
  <c r="BK317" i="3"/>
  <c r="J317" i="3" s="1"/>
  <c r="J115" i="3" s="1"/>
  <c r="BK322" i="3"/>
  <c r="J322" i="3" s="1"/>
  <c r="J116" i="3" s="1"/>
  <c r="BK338" i="3"/>
  <c r="J338" i="3" s="1"/>
  <c r="J117" i="3" s="1"/>
  <c r="BK357" i="3"/>
  <c r="J357" i="3"/>
  <c r="J118" i="3"/>
  <c r="T357" i="3"/>
  <c r="T366" i="3"/>
  <c r="R377" i="3"/>
  <c r="R389" i="3"/>
  <c r="T401" i="3"/>
  <c r="BK131" i="4"/>
  <c r="J131" i="4"/>
  <c r="J99" i="4"/>
  <c r="BK145" i="4"/>
  <c r="J145" i="4" s="1"/>
  <c r="J100" i="4" s="1"/>
  <c r="BK150" i="4"/>
  <c r="J150" i="4"/>
  <c r="J101" i="4" s="1"/>
  <c r="BK156" i="4"/>
  <c r="J156" i="4"/>
  <c r="J102" i="4" s="1"/>
  <c r="BK175" i="4"/>
  <c r="J175" i="4"/>
  <c r="J103" i="4" s="1"/>
  <c r="BK184" i="4"/>
  <c r="J184" i="4" s="1"/>
  <c r="J104" i="4" s="1"/>
  <c r="R184" i="4"/>
  <c r="T189" i="4"/>
  <c r="T212" i="4"/>
  <c r="T211" i="4"/>
  <c r="R120" i="5"/>
  <c r="R119" i="5"/>
  <c r="R118" i="5" s="1"/>
  <c r="BK120" i="6"/>
  <c r="BK119" i="6" s="1"/>
  <c r="J119" i="6" s="1"/>
  <c r="J97" i="6" s="1"/>
  <c r="J120" i="6"/>
  <c r="J98" i="6" s="1"/>
  <c r="P131" i="7"/>
  <c r="P126" i="7"/>
  <c r="P124" i="7" s="1"/>
  <c r="AU100" i="1" s="1"/>
  <c r="BK141" i="7"/>
  <c r="J141" i="7"/>
  <c r="J104" i="7"/>
  <c r="R141" i="7"/>
  <c r="BK166" i="3"/>
  <c r="J166" i="3"/>
  <c r="J100" i="3" s="1"/>
  <c r="BK243" i="3"/>
  <c r="J243" i="3" s="1"/>
  <c r="J106" i="3" s="1"/>
  <c r="BK129" i="4"/>
  <c r="J129" i="4" s="1"/>
  <c r="J98" i="4" s="1"/>
  <c r="BK138" i="7"/>
  <c r="J138" i="7" s="1"/>
  <c r="J103" i="7" s="1"/>
  <c r="BK127" i="7"/>
  <c r="J127" i="7"/>
  <c r="J99" i="7"/>
  <c r="BK129" i="7"/>
  <c r="J129" i="7" s="1"/>
  <c r="J100" i="7" s="1"/>
  <c r="BK197" i="2"/>
  <c r="J197" i="2"/>
  <c r="J101" i="2" s="1"/>
  <c r="BK136" i="7"/>
  <c r="J136" i="7"/>
  <c r="J102" i="7" s="1"/>
  <c r="BK120" i="8"/>
  <c r="J120" i="8"/>
  <c r="J98" i="8" s="1"/>
  <c r="E108" i="8"/>
  <c r="J112" i="8"/>
  <c r="F115" i="8"/>
  <c r="BE121" i="8"/>
  <c r="J33" i="8" s="1"/>
  <c r="AV101" i="1" s="1"/>
  <c r="E85" i="7"/>
  <c r="J89" i="7"/>
  <c r="BE135" i="7"/>
  <c r="BE137" i="7"/>
  <c r="BE143" i="7"/>
  <c r="BE128" i="7"/>
  <c r="BE130" i="7"/>
  <c r="BE132" i="7"/>
  <c r="BE139" i="7"/>
  <c r="BE142" i="7"/>
  <c r="F92" i="7"/>
  <c r="BE134" i="7"/>
  <c r="BE144" i="7"/>
  <c r="E85" i="6"/>
  <c r="J112" i="6"/>
  <c r="BE122" i="6"/>
  <c r="BE123" i="6"/>
  <c r="BE127" i="6"/>
  <c r="BE137" i="6"/>
  <c r="BE148" i="6"/>
  <c r="BE124" i="6"/>
  <c r="BE131" i="6"/>
  <c r="BE132" i="6"/>
  <c r="BE133" i="6"/>
  <c r="BE134" i="6"/>
  <c r="BE143" i="6"/>
  <c r="BE147" i="6"/>
  <c r="BE149" i="6"/>
  <c r="F92" i="6"/>
  <c r="BE121" i="6"/>
  <c r="BE125" i="6"/>
  <c r="BE126" i="6"/>
  <c r="BE128" i="6"/>
  <c r="BE129" i="6"/>
  <c r="BE130" i="6"/>
  <c r="BE138" i="6"/>
  <c r="BE139" i="6"/>
  <c r="BE141" i="6"/>
  <c r="BE142" i="6"/>
  <c r="BE144" i="6"/>
  <c r="BE151" i="6"/>
  <c r="BE152" i="6"/>
  <c r="BE135" i="6"/>
  <c r="BE136" i="6"/>
  <c r="BE140" i="6"/>
  <c r="BE145" i="6"/>
  <c r="BE146" i="6"/>
  <c r="BE150" i="6"/>
  <c r="J89" i="5"/>
  <c r="F92" i="5"/>
  <c r="BE143" i="5"/>
  <c r="BE151" i="5"/>
  <c r="BE152" i="5"/>
  <c r="BE154" i="5"/>
  <c r="BE155" i="5"/>
  <c r="BE161" i="5"/>
  <c r="E85" i="5"/>
  <c r="BE121" i="5"/>
  <c r="BE127" i="5"/>
  <c r="BE135" i="5"/>
  <c r="BE137" i="5"/>
  <c r="BE138" i="5"/>
  <c r="BE139" i="5"/>
  <c r="BE140" i="5"/>
  <c r="BE142" i="5"/>
  <c r="BE149" i="5"/>
  <c r="BE156" i="5"/>
  <c r="BE158" i="5"/>
  <c r="BE123" i="5"/>
  <c r="BE130" i="5"/>
  <c r="BE131" i="5"/>
  <c r="BE132" i="5"/>
  <c r="BE133" i="5"/>
  <c r="BE147" i="5"/>
  <c r="BE159" i="5"/>
  <c r="BE162" i="5"/>
  <c r="BE164" i="5"/>
  <c r="BE124" i="5"/>
  <c r="BE125" i="5"/>
  <c r="BE126" i="5"/>
  <c r="BE128" i="5"/>
  <c r="BE129" i="5"/>
  <c r="BE134" i="5"/>
  <c r="BE136" i="5"/>
  <c r="BE141" i="5"/>
  <c r="BE144" i="5"/>
  <c r="BE145" i="5"/>
  <c r="BE146" i="5"/>
  <c r="BE153" i="5"/>
  <c r="BE157" i="5"/>
  <c r="BE160" i="5"/>
  <c r="F124" i="4"/>
  <c r="BE134" i="4"/>
  <c r="BE137" i="4"/>
  <c r="BE139" i="4"/>
  <c r="BE141" i="4"/>
  <c r="BE142" i="4"/>
  <c r="BE146" i="4"/>
  <c r="BE147" i="4"/>
  <c r="BE148" i="4"/>
  <c r="BE154" i="4"/>
  <c r="BE160" i="4"/>
  <c r="BE161" i="4"/>
  <c r="BE171" i="4"/>
  <c r="BE172" i="4"/>
  <c r="BE173" i="4"/>
  <c r="BE174" i="4"/>
  <c r="BE182" i="4"/>
  <c r="BE190" i="4"/>
  <c r="BE191" i="4"/>
  <c r="BE196" i="4"/>
  <c r="BE199" i="4"/>
  <c r="BE206" i="4"/>
  <c r="BE210" i="4"/>
  <c r="BE221" i="4"/>
  <c r="J89" i="4"/>
  <c r="E117" i="4"/>
  <c r="BE130" i="4"/>
  <c r="BE138" i="4"/>
  <c r="BE155" i="4"/>
  <c r="BE166" i="4"/>
  <c r="BE168" i="4"/>
  <c r="BE169" i="4"/>
  <c r="BE170" i="4"/>
  <c r="BE176" i="4"/>
  <c r="BE177" i="4"/>
  <c r="BE178" i="4"/>
  <c r="BE181" i="4"/>
  <c r="BE183" i="4"/>
  <c r="BE187" i="4"/>
  <c r="BE200" i="4"/>
  <c r="BE201" i="4"/>
  <c r="BE203" i="4"/>
  <c r="BE204" i="4"/>
  <c r="BE207" i="4"/>
  <c r="BE208" i="4"/>
  <c r="BE209" i="4"/>
  <c r="BE215" i="4"/>
  <c r="BE224" i="4"/>
  <c r="BE132" i="4"/>
  <c r="BE133" i="4"/>
  <c r="BE153" i="4"/>
  <c r="BE157" i="4"/>
  <c r="BE159" i="4"/>
  <c r="BE164" i="4"/>
  <c r="BE167" i="4"/>
  <c r="BE179" i="4"/>
  <c r="BE186" i="4"/>
  <c r="BE194" i="4"/>
  <c r="BE195" i="4"/>
  <c r="BE197" i="4"/>
  <c r="BE214" i="4"/>
  <c r="BE222" i="4"/>
  <c r="BE226" i="4"/>
  <c r="BE135" i="4"/>
  <c r="BE136" i="4"/>
  <c r="BE140" i="4"/>
  <c r="BE143" i="4"/>
  <c r="BE144" i="4"/>
  <c r="BE149" i="4"/>
  <c r="BE151" i="4"/>
  <c r="BE152" i="4"/>
  <c r="BE158" i="4"/>
  <c r="BE162" i="4"/>
  <c r="BE163" i="4"/>
  <c r="BE165" i="4"/>
  <c r="BE180" i="4"/>
  <c r="BE185" i="4"/>
  <c r="BE188" i="4"/>
  <c r="BE192" i="4"/>
  <c r="BE193" i="4"/>
  <c r="BE198" i="4"/>
  <c r="BE202" i="4"/>
  <c r="BE205" i="4"/>
  <c r="BE213" i="4"/>
  <c r="BE217" i="4"/>
  <c r="BE219" i="4"/>
  <c r="E132" i="3"/>
  <c r="F139" i="3"/>
  <c r="BE150" i="3"/>
  <c r="BE152" i="3"/>
  <c r="BE159" i="3"/>
  <c r="BE164" i="3"/>
  <c r="BE174" i="3"/>
  <c r="BE175" i="3"/>
  <c r="BE179" i="3"/>
  <c r="BE190" i="3"/>
  <c r="BE227" i="3"/>
  <c r="BE230" i="3"/>
  <c r="BE236" i="3"/>
  <c r="BE238" i="3"/>
  <c r="BE250" i="3"/>
  <c r="BE251" i="3"/>
  <c r="BE253" i="3"/>
  <c r="BE254" i="3"/>
  <c r="BE259" i="3"/>
  <c r="BE264" i="3"/>
  <c r="BE268" i="3"/>
  <c r="BE276" i="3"/>
  <c r="BE281" i="3"/>
  <c r="BE301" i="3"/>
  <c r="BE306" i="3"/>
  <c r="BE307" i="3"/>
  <c r="BE313" i="3"/>
  <c r="BE318" i="3"/>
  <c r="BE323" i="3"/>
  <c r="BE333" i="3"/>
  <c r="BE340" i="3"/>
  <c r="BE344" i="3"/>
  <c r="BE350" i="3"/>
  <c r="BE351" i="3"/>
  <c r="BE352" i="3"/>
  <c r="BE358" i="3"/>
  <c r="BE359" i="3"/>
  <c r="BE360" i="3"/>
  <c r="BE372" i="3"/>
  <c r="BE376" i="3"/>
  <c r="BE378" i="3"/>
  <c r="BE382" i="3"/>
  <c r="BE384" i="3"/>
  <c r="BE388" i="3"/>
  <c r="BE390" i="3"/>
  <c r="BE395" i="3"/>
  <c r="BE396" i="3"/>
  <c r="BE397" i="3"/>
  <c r="BE398" i="3"/>
  <c r="J89" i="3"/>
  <c r="BE156" i="3"/>
  <c r="BE161" i="3"/>
  <c r="BE162" i="3"/>
  <c r="BE165" i="3"/>
  <c r="BE167" i="3"/>
  <c r="BE176" i="3"/>
  <c r="BE177" i="3"/>
  <c r="BE178" i="3"/>
  <c r="BE188" i="3"/>
  <c r="BE193" i="3"/>
  <c r="BE195" i="3"/>
  <c r="BE196" i="3"/>
  <c r="BE199" i="3"/>
  <c r="BE201" i="3"/>
  <c r="BE202" i="3"/>
  <c r="BE213" i="3"/>
  <c r="BE215" i="3"/>
  <c r="BE223" i="3"/>
  <c r="BE225" i="3"/>
  <c r="BE229" i="3"/>
  <c r="BE231" i="3"/>
  <c r="BE237" i="3"/>
  <c r="BE247" i="3"/>
  <c r="BE248" i="3"/>
  <c r="BE256" i="3"/>
  <c r="BE257" i="3"/>
  <c r="BE260" i="3"/>
  <c r="BE266" i="3"/>
  <c r="BE273" i="3"/>
  <c r="BE283" i="3"/>
  <c r="BE284" i="3"/>
  <c r="BE291" i="3"/>
  <c r="BE292" i="3"/>
  <c r="BE298" i="3"/>
  <c r="BE299" i="3"/>
  <c r="BE302" i="3"/>
  <c r="BE303" i="3"/>
  <c r="BE308" i="3"/>
  <c r="BE321" i="3"/>
  <c r="BE329" i="3"/>
  <c r="BE330" i="3"/>
  <c r="BE337" i="3"/>
  <c r="BE341" i="3"/>
  <c r="BE343" i="3"/>
  <c r="BE345" i="3"/>
  <c r="BE347" i="3"/>
  <c r="BE355" i="3"/>
  <c r="BE362" i="3"/>
  <c r="BE363" i="3"/>
  <c r="BE394" i="3"/>
  <c r="BE399" i="3"/>
  <c r="BE400" i="3"/>
  <c r="BE402" i="3"/>
  <c r="BE145" i="3"/>
  <c r="BE146" i="3"/>
  <c r="BE148" i="3"/>
  <c r="BE149" i="3"/>
  <c r="BE151" i="3"/>
  <c r="BE154" i="3"/>
  <c r="BE157" i="3"/>
  <c r="BE158" i="3"/>
  <c r="BE169" i="3"/>
  <c r="BE170" i="3"/>
  <c r="BE171" i="3"/>
  <c r="BE185" i="3"/>
  <c r="BE198" i="3"/>
  <c r="BE203" i="3"/>
  <c r="BE204" i="3"/>
  <c r="BE205" i="3"/>
  <c r="BE206" i="3"/>
  <c r="BE207" i="3"/>
  <c r="BE212" i="3"/>
  <c r="BE216" i="3"/>
  <c r="BE217" i="3"/>
  <c r="BE219" i="3"/>
  <c r="BE222" i="3"/>
  <c r="BE224" i="3"/>
  <c r="BE226" i="3"/>
  <c r="BE233" i="3"/>
  <c r="BE234" i="3"/>
  <c r="BE235" i="3"/>
  <c r="BE240" i="3"/>
  <c r="BE244" i="3"/>
  <c r="BE249" i="3"/>
  <c r="BE271" i="3"/>
  <c r="BE272" i="3"/>
  <c r="BE278" i="3"/>
  <c r="BE279" i="3"/>
  <c r="BE280" i="3"/>
  <c r="BE282" i="3"/>
  <c r="BE286" i="3"/>
  <c r="BE289" i="3"/>
  <c r="BE296" i="3"/>
  <c r="BE304" i="3"/>
  <c r="BE305" i="3"/>
  <c r="BE309" i="3"/>
  <c r="BE310" i="3"/>
  <c r="BE326" i="3"/>
  <c r="BE328" i="3"/>
  <c r="BE331" i="3"/>
  <c r="BE339" i="3"/>
  <c r="BE342" i="3"/>
  <c r="BE353" i="3"/>
  <c r="BE365" i="3"/>
  <c r="BE369" i="3"/>
  <c r="BE371" i="3"/>
  <c r="BE373" i="3"/>
  <c r="BE374" i="3"/>
  <c r="BE375" i="3"/>
  <c r="BE379" i="3"/>
  <c r="BE380" i="3"/>
  <c r="BE381" i="3"/>
  <c r="BE392" i="3"/>
  <c r="BE393" i="3"/>
  <c r="BE404" i="3"/>
  <c r="BE405" i="3"/>
  <c r="BE147" i="3"/>
  <c r="BE155" i="3"/>
  <c r="BE181" i="3"/>
  <c r="BE182" i="3"/>
  <c r="BE183" i="3"/>
  <c r="BE184" i="3"/>
  <c r="BE186" i="3"/>
  <c r="BE187" i="3"/>
  <c r="BE189" i="3"/>
  <c r="BE191" i="3"/>
  <c r="BE194" i="3"/>
  <c r="BE200" i="3"/>
  <c r="BE209" i="3"/>
  <c r="BE210" i="3"/>
  <c r="BE211" i="3"/>
  <c r="BE214" i="3"/>
  <c r="BE218" i="3"/>
  <c r="BE220" i="3"/>
  <c r="BE221" i="3"/>
  <c r="BE241" i="3"/>
  <c r="BE255" i="3"/>
  <c r="BE258" i="3"/>
  <c r="BE261" i="3"/>
  <c r="BE263" i="3"/>
  <c r="BE265" i="3"/>
  <c r="BE267" i="3"/>
  <c r="BE269" i="3"/>
  <c r="BE270" i="3"/>
  <c r="BE275" i="3"/>
  <c r="BE285" i="3"/>
  <c r="BE287" i="3"/>
  <c r="BE288" i="3"/>
  <c r="BE290" i="3"/>
  <c r="BE293" i="3"/>
  <c r="BE294" i="3"/>
  <c r="BE295" i="3"/>
  <c r="BE311" i="3"/>
  <c r="BE312" i="3"/>
  <c r="BE315" i="3"/>
  <c r="BE319" i="3"/>
  <c r="BE320" i="3"/>
  <c r="BE324" i="3"/>
  <c r="BE325" i="3"/>
  <c r="BE327" i="3"/>
  <c r="BE335" i="3"/>
  <c r="BE346" i="3"/>
  <c r="BE348" i="3"/>
  <c r="BE349" i="3"/>
  <c r="BE354" i="3"/>
  <c r="BE356" i="3"/>
  <c r="BE361" i="3"/>
  <c r="BE364" i="3"/>
  <c r="BE367" i="3"/>
  <c r="BE368" i="3"/>
  <c r="BE370" i="3"/>
  <c r="BE383" i="3"/>
  <c r="BE385" i="3"/>
  <c r="BE386" i="3"/>
  <c r="BE387" i="3"/>
  <c r="BE403" i="3"/>
  <c r="BE406" i="3"/>
  <c r="BE407" i="3"/>
  <c r="BE138" i="2"/>
  <c r="BE142" i="2"/>
  <c r="BE143" i="2"/>
  <c r="BE147" i="2"/>
  <c r="BE153" i="2"/>
  <c r="BE314" i="2"/>
  <c r="E85" i="2"/>
  <c r="F129" i="2"/>
  <c r="BE136" i="2"/>
  <c r="BE152" i="2"/>
  <c r="BE159" i="2"/>
  <c r="BE162" i="2"/>
  <c r="BE165" i="2"/>
  <c r="BE171" i="2"/>
  <c r="BE173" i="2"/>
  <c r="BE180" i="2"/>
  <c r="BE191" i="2"/>
  <c r="BE196" i="2"/>
  <c r="BE202" i="2"/>
  <c r="BE211" i="2"/>
  <c r="BE213" i="2"/>
  <c r="BE216" i="2"/>
  <c r="BE219" i="2"/>
  <c r="BE224" i="2"/>
  <c r="BE287" i="2"/>
  <c r="BE288" i="2"/>
  <c r="BE290" i="2"/>
  <c r="BE292" i="2"/>
  <c r="BE294" i="2"/>
  <c r="BE295" i="2"/>
  <c r="BE296" i="2"/>
  <c r="BE297" i="2"/>
  <c r="BE298" i="2"/>
  <c r="BE299" i="2"/>
  <c r="BE300" i="2"/>
  <c r="BE302" i="2"/>
  <c r="BE303" i="2"/>
  <c r="BE304" i="2"/>
  <c r="BE307" i="2"/>
  <c r="BE308" i="2"/>
  <c r="BE309" i="2"/>
  <c r="BE310" i="2"/>
  <c r="BE311" i="2"/>
  <c r="J126" i="2"/>
  <c r="BE135" i="2"/>
  <c r="BE137" i="2"/>
  <c r="BE139" i="2"/>
  <c r="BE144" i="2"/>
  <c r="BE146" i="2"/>
  <c r="BE151" i="2"/>
  <c r="BE160" i="2"/>
  <c r="BE164" i="2"/>
  <c r="BE167" i="2"/>
  <c r="BE168" i="2"/>
  <c r="BE169" i="2"/>
  <c r="BE172" i="2"/>
  <c r="BE174" i="2"/>
  <c r="BE177" i="2"/>
  <c r="BE179" i="2"/>
  <c r="BE181" i="2"/>
  <c r="BE182" i="2"/>
  <c r="BE187" i="2"/>
  <c r="BE190" i="2"/>
  <c r="BE192" i="2"/>
  <c r="BE193" i="2"/>
  <c r="BE203" i="2"/>
  <c r="BE204" i="2"/>
  <c r="BE206" i="2"/>
  <c r="BE209" i="2"/>
  <c r="BE214" i="2"/>
  <c r="BE218" i="2"/>
  <c r="BE222" i="2"/>
  <c r="BE238" i="2"/>
  <c r="BE315" i="2"/>
  <c r="BE316" i="2"/>
  <c r="BE317" i="2"/>
  <c r="BE318" i="2"/>
  <c r="BE140" i="2"/>
  <c r="BE141" i="2"/>
  <c r="BE145" i="2"/>
  <c r="BE148" i="2"/>
  <c r="BE149" i="2"/>
  <c r="BE150" i="2"/>
  <c r="BE154" i="2"/>
  <c r="BE155" i="2"/>
  <c r="BE156" i="2"/>
  <c r="BE157" i="2"/>
  <c r="BE163" i="2"/>
  <c r="BE170" i="2"/>
  <c r="BE176" i="2"/>
  <c r="BE178" i="2"/>
  <c r="BE184" i="2"/>
  <c r="BE186" i="2"/>
  <c r="BE188" i="2"/>
  <c r="BE194" i="2"/>
  <c r="BE198" i="2"/>
  <c r="BE201" i="2"/>
  <c r="BE205" i="2"/>
  <c r="BE208" i="2"/>
  <c r="BE210" i="2"/>
  <c r="BE212" i="2"/>
  <c r="BE217" i="2"/>
  <c r="BE221" i="2"/>
  <c r="BE225" i="2"/>
  <c r="BE226" i="2"/>
  <c r="BE227" i="2"/>
  <c r="BE228" i="2"/>
  <c r="BE229" i="2"/>
  <c r="BE230" i="2"/>
  <c r="BE232" i="2"/>
  <c r="BE234" i="2"/>
  <c r="BE235" i="2"/>
  <c r="BE236" i="2"/>
  <c r="BE237" i="2"/>
  <c r="BE240" i="2"/>
  <c r="BE241" i="2"/>
  <c r="BE242" i="2"/>
  <c r="BE243" i="2"/>
  <c r="BE244" i="2"/>
  <c r="BE245" i="2"/>
  <c r="BE247" i="2"/>
  <c r="BE248" i="2"/>
  <c r="BE249" i="2"/>
  <c r="BE250" i="2"/>
  <c r="BE251" i="2"/>
  <c r="BE252" i="2"/>
  <c r="BE253" i="2"/>
  <c r="BE254" i="2"/>
  <c r="BE255" i="2"/>
  <c r="BE256" i="2"/>
  <c r="BE257" i="2"/>
  <c r="BE258" i="2"/>
  <c r="BE259" i="2"/>
  <c r="BE260" i="2"/>
  <c r="BE261" i="2"/>
  <c r="BE262" i="2"/>
  <c r="BE263" i="2"/>
  <c r="BE264" i="2"/>
  <c r="BE265" i="2"/>
  <c r="BE266" i="2"/>
  <c r="BE267" i="2"/>
  <c r="BE268" i="2"/>
  <c r="BE269" i="2"/>
  <c r="BE271" i="2"/>
  <c r="BE273" i="2"/>
  <c r="BE274" i="2"/>
  <c r="BE275" i="2"/>
  <c r="BE276" i="2"/>
  <c r="BE277" i="2"/>
  <c r="BE278" i="2"/>
  <c r="BE279" i="2"/>
  <c r="BE280" i="2"/>
  <c r="BE281" i="2"/>
  <c r="BE282" i="2"/>
  <c r="BE283" i="2"/>
  <c r="BE284" i="2"/>
  <c r="BE285" i="2"/>
  <c r="BE286" i="2"/>
  <c r="BE312" i="2"/>
  <c r="BE313" i="2"/>
  <c r="BE319" i="2"/>
  <c r="J34" i="2"/>
  <c r="AW95" i="1" s="1"/>
  <c r="J34" i="3"/>
  <c r="AW96" i="1" s="1"/>
  <c r="F34" i="4"/>
  <c r="BA97" i="1" s="1"/>
  <c r="F37" i="4"/>
  <c r="BD97" i="1"/>
  <c r="F37" i="5"/>
  <c r="BD98" i="1" s="1"/>
  <c r="F35" i="5"/>
  <c r="BB98" i="1" s="1"/>
  <c r="F36" i="6"/>
  <c r="BC99" i="1" s="1"/>
  <c r="F37" i="6"/>
  <c r="BD99" i="1"/>
  <c r="F37" i="7"/>
  <c r="BD100" i="1" s="1"/>
  <c r="F36" i="2"/>
  <c r="BC95" i="1" s="1"/>
  <c r="F35" i="2"/>
  <c r="BB95" i="1"/>
  <c r="F37" i="3"/>
  <c r="BD96" i="1" s="1"/>
  <c r="J34" i="4"/>
  <c r="AW97" i="1" s="1"/>
  <c r="F36" i="4"/>
  <c r="BC97" i="1" s="1"/>
  <c r="J34" i="5"/>
  <c r="AW98" i="1"/>
  <c r="F34" i="5"/>
  <c r="BA98" i="1" s="1"/>
  <c r="F34" i="6"/>
  <c r="BA99" i="1" s="1"/>
  <c r="J34" i="6"/>
  <c r="AW99" i="1" s="1"/>
  <c r="F35" i="7"/>
  <c r="BB100" i="1"/>
  <c r="F34" i="7"/>
  <c r="BA100" i="1" s="1"/>
  <c r="F36" i="7"/>
  <c r="BC100" i="1" s="1"/>
  <c r="F34" i="2"/>
  <c r="BA95" i="1" s="1"/>
  <c r="F34" i="3"/>
  <c r="BA96" i="1"/>
  <c r="F35" i="3"/>
  <c r="BB96" i="1" s="1"/>
  <c r="F35" i="4"/>
  <c r="BB97" i="1" s="1"/>
  <c r="F36" i="5"/>
  <c r="BC98" i="1" s="1"/>
  <c r="F35" i="6"/>
  <c r="BB99" i="1"/>
  <c r="J34" i="7"/>
  <c r="AW100" i="1" s="1"/>
  <c r="J34" i="8"/>
  <c r="AW101" i="1" s="1"/>
  <c r="F37" i="2"/>
  <c r="BD95" i="1" s="1"/>
  <c r="F36" i="3"/>
  <c r="BC96" i="1"/>
  <c r="P127" i="4" l="1"/>
  <c r="AU97" i="1" s="1"/>
  <c r="BK133" i="2"/>
  <c r="J133" i="2" s="1"/>
  <c r="J97" i="2" s="1"/>
  <c r="T245" i="3"/>
  <c r="P199" i="2"/>
  <c r="R143" i="3"/>
  <c r="P245" i="3"/>
  <c r="T199" i="2"/>
  <c r="P143" i="3"/>
  <c r="P142" i="3" s="1"/>
  <c r="AU96" i="1" s="1"/>
  <c r="R133" i="2"/>
  <c r="R245" i="3"/>
  <c r="R199" i="2"/>
  <c r="T143" i="3"/>
  <c r="T142" i="3"/>
  <c r="T132" i="2"/>
  <c r="P133" i="2"/>
  <c r="P132" i="2" s="1"/>
  <c r="AU95" i="1" s="1"/>
  <c r="BK143" i="3"/>
  <c r="J143" i="3"/>
  <c r="J97" i="3" s="1"/>
  <c r="BK119" i="5"/>
  <c r="J119" i="5"/>
  <c r="J97" i="5" s="1"/>
  <c r="BK128" i="4"/>
  <c r="J128" i="4"/>
  <c r="J97" i="4"/>
  <c r="BK199" i="2"/>
  <c r="BK132" i="2" s="1"/>
  <c r="J132" i="2" s="1"/>
  <c r="J96" i="2" s="1"/>
  <c r="BK245" i="3"/>
  <c r="J245" i="3" s="1"/>
  <c r="J107" i="3" s="1"/>
  <c r="BK126" i="7"/>
  <c r="J126" i="7"/>
  <c r="J98" i="7"/>
  <c r="BK119" i="8"/>
  <c r="J119" i="8"/>
  <c r="J97" i="8"/>
  <c r="BK118" i="6"/>
  <c r="J118" i="6"/>
  <c r="J96" i="6"/>
  <c r="J33" i="2"/>
  <c r="AV95" i="1"/>
  <c r="AT95" i="1" s="1"/>
  <c r="J33" i="4"/>
  <c r="AV97" i="1" s="1"/>
  <c r="AT97" i="1" s="1"/>
  <c r="F33" i="6"/>
  <c r="AZ99" i="1" s="1"/>
  <c r="J33" i="7"/>
  <c r="AV100" i="1"/>
  <c r="AT100" i="1"/>
  <c r="BB94" i="1"/>
  <c r="W31" i="1" s="1"/>
  <c r="F33" i="3"/>
  <c r="AZ96" i="1" s="1"/>
  <c r="J33" i="5"/>
  <c r="AV98" i="1"/>
  <c r="AT98" i="1"/>
  <c r="F33" i="7"/>
  <c r="AZ100" i="1" s="1"/>
  <c r="BC94" i="1"/>
  <c r="W32" i="1"/>
  <c r="BA94" i="1"/>
  <c r="W30" i="1" s="1"/>
  <c r="F33" i="2"/>
  <c r="AZ95" i="1"/>
  <c r="J33" i="3"/>
  <c r="AV96" i="1" s="1"/>
  <c r="AT96" i="1" s="1"/>
  <c r="F33" i="4"/>
  <c r="AZ97" i="1" s="1"/>
  <c r="F33" i="5"/>
  <c r="AZ98" i="1"/>
  <c r="J33" i="6"/>
  <c r="AV99" i="1"/>
  <c r="AT99" i="1" s="1"/>
  <c r="F33" i="8"/>
  <c r="AZ101" i="1"/>
  <c r="AT101" i="1"/>
  <c r="BD94" i="1"/>
  <c r="W33" i="1"/>
  <c r="J199" i="2" l="1"/>
  <c r="J102" i="2" s="1"/>
  <c r="R132" i="2"/>
  <c r="R142" i="3"/>
  <c r="BK142" i="3"/>
  <c r="J142" i="3"/>
  <c r="J96" i="3" s="1"/>
  <c r="BK118" i="5"/>
  <c r="J118" i="5"/>
  <c r="J30" i="5" s="1"/>
  <c r="AG98" i="1" s="1"/>
  <c r="BK127" i="4"/>
  <c r="J127" i="4" s="1"/>
  <c r="J30" i="4" s="1"/>
  <c r="AG97" i="1" s="1"/>
  <c r="BK124" i="7"/>
  <c r="J124" i="7"/>
  <c r="J96" i="7"/>
  <c r="BK118" i="8"/>
  <c r="J118" i="8" s="1"/>
  <c r="J96" i="8" s="1"/>
  <c r="AU94" i="1"/>
  <c r="J30" i="6"/>
  <c r="AG99" i="1"/>
  <c r="AN99" i="1"/>
  <c r="AY94" i="1"/>
  <c r="J30" i="2"/>
  <c r="AG95" i="1"/>
  <c r="AX94" i="1"/>
  <c r="AW94" i="1"/>
  <c r="AK30" i="1" s="1"/>
  <c r="AZ94" i="1"/>
  <c r="W29" i="1" s="1"/>
  <c r="J39" i="5" l="1"/>
  <c r="J39" i="4"/>
  <c r="J96" i="5"/>
  <c r="J96" i="4"/>
  <c r="J39" i="6"/>
  <c r="J39" i="2"/>
  <c r="AN95" i="1"/>
  <c r="AN97" i="1"/>
  <c r="AN98" i="1"/>
  <c r="J30" i="7"/>
  <c r="AG100" i="1"/>
  <c r="J30" i="3"/>
  <c r="AG96" i="1"/>
  <c r="AV94" i="1"/>
  <c r="AK29" i="1" s="1"/>
  <c r="J30" i="8"/>
  <c r="AG101" i="1" s="1"/>
  <c r="J39" i="3" l="1"/>
  <c r="J39" i="8"/>
  <c r="J39" i="7"/>
  <c r="AN100" i="1"/>
  <c r="AN96" i="1"/>
  <c r="AN101" i="1"/>
  <c r="AG94" i="1"/>
  <c r="AK26" i="1"/>
  <c r="AT94" i="1"/>
  <c r="AN94" i="1" l="1"/>
  <c r="AK35" i="1"/>
</calcChain>
</file>

<file path=xl/sharedStrings.xml><?xml version="1.0" encoding="utf-8"?>
<sst xmlns="http://schemas.openxmlformats.org/spreadsheetml/2006/main" count="9326" uniqueCount="2029">
  <si>
    <t>Export Komplet</t>
  </si>
  <si>
    <t/>
  </si>
  <si>
    <t>2.0</t>
  </si>
  <si>
    <t>ZAMOK</t>
  </si>
  <si>
    <t>False</t>
  </si>
  <si>
    <t>{60f6cc34-f550-46e8-a1d8-6fc19078cef0}</t>
  </si>
  <si>
    <t>0,01</t>
  </si>
  <si>
    <t>21</t>
  </si>
  <si>
    <t>15</t>
  </si>
  <si>
    <t>REKAPITULACE STAVBY</t>
  </si>
  <si>
    <t>v ---  níže se nacházejí doplnkové a pomocné údaje k sestavám  --- v</t>
  </si>
  <si>
    <t>Návod na vyplnění</t>
  </si>
  <si>
    <t>0,001</t>
  </si>
  <si>
    <t>Kód:</t>
  </si>
  <si>
    <t>2025/109</t>
  </si>
  <si>
    <t>Měnit lze pouze buňky se žlutým podbarvením!_x000D_
_x000D_
1) na prvním listu Rekapitulace stavby vyplňte v sestavě_x000D_
_x000D_
    a) Souhrnný list_x000D_
       - údaje o Uchazeči_x000D_
         (přenesou se do ostatních sestav i v jiných listech)_x000D_
_x000D_
    b) Rekapitulace objektů_x000D_
       - potřebné Ostatní náklady_x000D_
_x000D_
2) na vybraných listech vyplňte v sestavě_x000D_
_x000D_
    a) Krycí list_x000D_
       - údaje o Uchazeči, pokud se liší od údajů o Uchazeči na Souhrnném listu_x000D_
         (údaje se přenesou do ostatních sestav v daném listu)_x000D_
_x000D_
    b) Rekapitulace rozpočtu_x000D_
       - potřebné Ostatní náklady_x000D_
_x000D_
    c) Celkové náklady za stavbu_x000D_
       - ceny u položek_x000D_
       - množství, pokud má žluté podbarvení_x000D_
       - a v případě potřeby poznámku (ta je ve skrytém sloupci)</t>
  </si>
  <si>
    <t>Stavba:</t>
  </si>
  <si>
    <t>Stavební úpravy a snížení energetické náročnosti - Knihovna-V2</t>
  </si>
  <si>
    <t>KSO:</t>
  </si>
  <si>
    <t>CC-CZ:</t>
  </si>
  <si>
    <t>Místo:</t>
  </si>
  <si>
    <t>p.č. 410, k.ú. Kolovraty</t>
  </si>
  <si>
    <t>Datum:</t>
  </si>
  <si>
    <t>24. 7. 2025</t>
  </si>
  <si>
    <t>Zadavatel:</t>
  </si>
  <si>
    <t>IČ:</t>
  </si>
  <si>
    <t>Městská část Praha-Kolovraty</t>
  </si>
  <si>
    <t>DIČ:</t>
  </si>
  <si>
    <t>Uchazeč:</t>
  </si>
  <si>
    <t>Vyplň údaj</t>
  </si>
  <si>
    <t>Projektant:</t>
  </si>
  <si>
    <t>KFJ project s.r.o.</t>
  </si>
  <si>
    <t>True</t>
  </si>
  <si>
    <t>Zpracovatel:</t>
  </si>
  <si>
    <t>Poznámka:</t>
  </si>
  <si>
    <t>Cena bez DPH</t>
  </si>
  <si>
    <t>Sazba daně</t>
  </si>
  <si>
    <t>Základ daně</t>
  </si>
  <si>
    <t>Výše daně</t>
  </si>
  <si>
    <t>DPH</t>
  </si>
  <si>
    <t>základní</t>
  </si>
  <si>
    <t>snížená</t>
  </si>
  <si>
    <t>zákl. přenesená</t>
  </si>
  <si>
    <t>sníž. přenesená</t>
  </si>
  <si>
    <t>nulová</t>
  </si>
  <si>
    <t>Cena s DPH</t>
  </si>
  <si>
    <t>v</t>
  </si>
  <si>
    <t>CZK</t>
  </si>
  <si>
    <t>Projektant</t>
  </si>
  <si>
    <t>Zpracovatel</t>
  </si>
  <si>
    <t>Datum a podpis:</t>
  </si>
  <si>
    <t>Razítko</t>
  </si>
  <si>
    <t>Objednavatel</t>
  </si>
  <si>
    <t>Uchazeč</t>
  </si>
  <si>
    <t>REKAPITULACE OBJEKTŮ STAVBY A SOUPISŮ PRACÍ</t>
  </si>
  <si>
    <t>Informatívní údaje z listů zakázek</t>
  </si>
  <si>
    <t>Kód</t>
  </si>
  <si>
    <t>Popis</t>
  </si>
  <si>
    <t>Cena bez DPH [CZK]</t>
  </si>
  <si>
    <t>Cena s DPH [CZK]</t>
  </si>
  <si>
    <t>Typ</t>
  </si>
  <si>
    <t>z toho Ostat._x000D_
náklady [CZK]</t>
  </si>
  <si>
    <t>DPH [CZK]</t>
  </si>
  <si>
    <t>Normohodiny [h]</t>
  </si>
  <si>
    <t>DPH základní [CZK]</t>
  </si>
  <si>
    <t>DPH snížená [CZK]</t>
  </si>
  <si>
    <t>DPH základní přenesená_x000D_
[CZK]</t>
  </si>
  <si>
    <t>DPH snížená přenesená_x000D_
[CZK]</t>
  </si>
  <si>
    <t>Základna_x000D_
DPH základní</t>
  </si>
  <si>
    <t>Základna_x000D_
DPH snížená</t>
  </si>
  <si>
    <t>Základna_x000D_
DPH zákl. přenesená</t>
  </si>
  <si>
    <t>Základna_x000D_
DPH sníž. přenesená</t>
  </si>
  <si>
    <t>Základna_x000D_
DPH nulová</t>
  </si>
  <si>
    <t>Náklady z rozpočtů</t>
  </si>
  <si>
    <t>D</t>
  </si>
  <si>
    <t>0</t>
  </si>
  <si>
    <t>###NOIMPORT###</t>
  </si>
  <si>
    <t>IMPORT</t>
  </si>
  <si>
    <t>{00000000-0000-0000-0000-000000000000}</t>
  </si>
  <si>
    <t>/</t>
  </si>
  <si>
    <t>01a</t>
  </si>
  <si>
    <t>Architektonicko stavební část - uznatelné náklady</t>
  </si>
  <si>
    <t>STA</t>
  </si>
  <si>
    <t>1</t>
  </si>
  <si>
    <t>{e16b1c02-0685-4d43-9596-a53fe0965139}</t>
  </si>
  <si>
    <t>2</t>
  </si>
  <si>
    <t>01b</t>
  </si>
  <si>
    <t>Architektonicko stavební část, ZTI - neuznatelné náklady</t>
  </si>
  <si>
    <t>{0b7f89a2-b156-44ad-8442-7b7264c331bb}</t>
  </si>
  <si>
    <t>02</t>
  </si>
  <si>
    <t>Elektroinstalace - uznatelné náklady</t>
  </si>
  <si>
    <t>{da10e5fe-cc53-491d-b2bd-40e5f3c0eacd}</t>
  </si>
  <si>
    <t>03</t>
  </si>
  <si>
    <t>Vzduchotechnika - uznatelne náklady</t>
  </si>
  <si>
    <t>{08c21dd5-b775-45cc-b20b-87417268c232}</t>
  </si>
  <si>
    <t>04</t>
  </si>
  <si>
    <t>Fotovoltaika - uznatelne náklady</t>
  </si>
  <si>
    <t>{a2967cb4-f90a-4214-aab3-1e024efd36f5}</t>
  </si>
  <si>
    <t>05a</t>
  </si>
  <si>
    <t>VRN - uznatelné náklady</t>
  </si>
  <si>
    <t>{0bf8177c-d9ce-49fa-aa66-4943b4e05cae}</t>
  </si>
  <si>
    <t>05b</t>
  </si>
  <si>
    <t>VRN - neuznatelné náklady</t>
  </si>
  <si>
    <t>{09a74d76-7c21-4a6c-ab56-0f80f445c5df}</t>
  </si>
  <si>
    <t>KRYCÍ LIST SOUPISU PRACÍ</t>
  </si>
  <si>
    <t>Objekt:</t>
  </si>
  <si>
    <t>01a - Architektonicko stavební část - uznatelné náklady</t>
  </si>
  <si>
    <t>REKAPITULACE ČLENĚNÍ SOUPISU PRACÍ</t>
  </si>
  <si>
    <t>Kód dílu - Popis</t>
  </si>
  <si>
    <t>Cena celkem [CZK]</t>
  </si>
  <si>
    <t>Náklady ze soupisu prací</t>
  </si>
  <si>
    <t>-1</t>
  </si>
  <si>
    <t>HSV - Práce a dodávky HSV</t>
  </si>
  <si>
    <t xml:space="preserve">    6 - Úpravy povrchů, podlahy a osazování výplní</t>
  </si>
  <si>
    <t xml:space="preserve">    9 - Ostatní konstrukce a práce, bourání</t>
  </si>
  <si>
    <t xml:space="preserve">    997 - Přesun sutě</t>
  </si>
  <si>
    <t xml:space="preserve">    998 - Přesun hmot</t>
  </si>
  <si>
    <t>PSV - Práce a dodávky PSV</t>
  </si>
  <si>
    <t xml:space="preserve">    713 - Izolace tepelné</t>
  </si>
  <si>
    <t xml:space="preserve">    733 - Ústřední vytápění - rozvodné potrubí</t>
  </si>
  <si>
    <t xml:space="preserve">    734 - Ústřední vytápění - armatury</t>
  </si>
  <si>
    <t xml:space="preserve">    735 - Ústřední vytápění - otopná tělesa</t>
  </si>
  <si>
    <t xml:space="preserve">    762 - Konstrukce tesařské</t>
  </si>
  <si>
    <t xml:space="preserve">    764 - Konstrukce klempířské</t>
  </si>
  <si>
    <t xml:space="preserve">    765 - Krytina skládaná</t>
  </si>
  <si>
    <t xml:space="preserve">    766 - Konstrukce truhlářské</t>
  </si>
  <si>
    <t xml:space="preserve">    767 - Konstrukce zámečnické</t>
  </si>
  <si>
    <t xml:space="preserve">    786 - Dokončovací práce - čalounické úpravy</t>
  </si>
  <si>
    <t>SOUPIS PRACÍ</t>
  </si>
  <si>
    <t>PČ</t>
  </si>
  <si>
    <t>MJ</t>
  </si>
  <si>
    <t>Množství</t>
  </si>
  <si>
    <t>J.cena [CZK]</t>
  </si>
  <si>
    <t>Cenová soustava</t>
  </si>
  <si>
    <t>J. Nh [h]</t>
  </si>
  <si>
    <t>Nh celkem [h]</t>
  </si>
  <si>
    <t>J. hmotnost [t]</t>
  </si>
  <si>
    <t>Hmotnost celkem [t]</t>
  </si>
  <si>
    <t>J. suť [t]</t>
  </si>
  <si>
    <t>Suť Celkem [t]</t>
  </si>
  <si>
    <t>Náklady soupisu celkem</t>
  </si>
  <si>
    <t>HSV</t>
  </si>
  <si>
    <t>Práce a dodávky HSV</t>
  </si>
  <si>
    <t>ROZPOCET</t>
  </si>
  <si>
    <t>6</t>
  </si>
  <si>
    <t>Úpravy povrchů, podlahy a osazování výplní</t>
  </si>
  <si>
    <t>K</t>
  </si>
  <si>
    <t>622151011</t>
  </si>
  <si>
    <t>Penetrační silikátový nátěr vnějších pastovitých tenkovrstvých omítek stěn</t>
  </si>
  <si>
    <t>m2</t>
  </si>
  <si>
    <t>4</t>
  </si>
  <si>
    <t>1471884237</t>
  </si>
  <si>
    <t>622151021</t>
  </si>
  <si>
    <t>Penetrační akrylátový nátěr vnějších mozaikových tenkovrstvých omítek stěn</t>
  </si>
  <si>
    <t>-356668606</t>
  </si>
  <si>
    <t>3</t>
  </si>
  <si>
    <t>622211031</t>
  </si>
  <si>
    <t>Montáž kontaktního zateplení vnějších stěn lepením a mechanickým kotvením polystyrénových desek do betonu a zdiva tl přes 120 do 160 mm</t>
  </si>
  <si>
    <t>491916599</t>
  </si>
  <si>
    <t>M</t>
  </si>
  <si>
    <t>28375981</t>
  </si>
  <si>
    <t>deska EPS 100 fasádní λ=0,037 tl 140mm</t>
  </si>
  <si>
    <t>8</t>
  </si>
  <si>
    <t>-555401990</t>
  </si>
  <si>
    <t>5</t>
  </si>
  <si>
    <t>28375980</t>
  </si>
  <si>
    <t>deska EPS 100 fasádní λ=0,037 tl 120mm</t>
  </si>
  <si>
    <t>-1058627776</t>
  </si>
  <si>
    <t>28375950</t>
  </si>
  <si>
    <t>deska EPS 100 fasádní λ=0,037 tl 100mm</t>
  </si>
  <si>
    <t>-1851900565</t>
  </si>
  <si>
    <t>7</t>
  </si>
  <si>
    <t>28376424</t>
  </si>
  <si>
    <t>deska z polystyrénu XPS, hrana polodrážková a hladký povrch 300kPA tl 140mm</t>
  </si>
  <si>
    <t>11550816</t>
  </si>
  <si>
    <t>622221021</t>
  </si>
  <si>
    <t>Montáž kontaktního zateplení vnějších stěn lepením a mechanickým kotvením TI z minerální vlny s podélnou orientací do zdiva a betonu tl přes 80 do 120 mm</t>
  </si>
  <si>
    <t>-1755853316</t>
  </si>
  <si>
    <t>9</t>
  </si>
  <si>
    <t>63152265</t>
  </si>
  <si>
    <t>deska tepelně izolační minerální kontaktních fasád podélné vlákno λ=0,034 tl 140mm</t>
  </si>
  <si>
    <t>131721531</t>
  </si>
  <si>
    <t>10</t>
  </si>
  <si>
    <t>63152264</t>
  </si>
  <si>
    <t>deska tepelně izolační minerální kontaktních fasád podélné vlákno λ=0,034 tl 120mm</t>
  </si>
  <si>
    <t>553339627</t>
  </si>
  <si>
    <t>11</t>
  </si>
  <si>
    <t>622251101</t>
  </si>
  <si>
    <t>Příplatek k cenám kontaktního zateplení vnějších stěn za zápustnou montáž a použití tepelněizolačních zátek z polystyrenu</t>
  </si>
  <si>
    <t>31696064</t>
  </si>
  <si>
    <t>12</t>
  </si>
  <si>
    <t>622251105</t>
  </si>
  <si>
    <t>Příplatek k cenám kontaktního zateplení vnějších stěn za zápustnou montáž a použití tepelněizolačních zátek z minerální vlny</t>
  </si>
  <si>
    <t>1841206621</t>
  </si>
  <si>
    <t>13</t>
  </si>
  <si>
    <t>622252001</t>
  </si>
  <si>
    <t>Montáž profilů kontaktního zateplení připevněných mechanicky</t>
  </si>
  <si>
    <t>m</t>
  </si>
  <si>
    <t>-317064898</t>
  </si>
  <si>
    <t>14</t>
  </si>
  <si>
    <t>59051651</t>
  </si>
  <si>
    <t>profil zakládací Al tl 0,7mm pro ETICS pro izolant tl 140mm</t>
  </si>
  <si>
    <t>-274731754</t>
  </si>
  <si>
    <t>622252002</t>
  </si>
  <si>
    <t>Montáž profilů kontaktního zateplení lepených</t>
  </si>
  <si>
    <t>-243211387</t>
  </si>
  <si>
    <t>16</t>
  </si>
  <si>
    <t>63127464</t>
  </si>
  <si>
    <t>profil rohový Al 15x15mm s výztužnou tkaninou š 100mm pro ETICS</t>
  </si>
  <si>
    <t>-1961330210</t>
  </si>
  <si>
    <t>17</t>
  </si>
  <si>
    <t>59051476</t>
  </si>
  <si>
    <t>profil začišťovací PVC 9mm s výztužnou tkaninou pro ostění ETICS</t>
  </si>
  <si>
    <t>-1542518706</t>
  </si>
  <si>
    <t>18</t>
  </si>
  <si>
    <t>28342205</t>
  </si>
  <si>
    <t>profil začišťovací PVC 6mm s výztužnou tkaninou pro ostění ETICS</t>
  </si>
  <si>
    <t>226737986</t>
  </si>
  <si>
    <t>19</t>
  </si>
  <si>
    <t>59051510</t>
  </si>
  <si>
    <t>profil začišťovací s okapnicí PVC s výztužnou tkaninou pro nadpraží ETICS</t>
  </si>
  <si>
    <t>-442691233</t>
  </si>
  <si>
    <t>20</t>
  </si>
  <si>
    <t>622511112</t>
  </si>
  <si>
    <t>Tenkovrstvá akrylátová mozaiková střednězrnná omítka vnějších stěn</t>
  </si>
  <si>
    <t>1753991638</t>
  </si>
  <si>
    <t>622521002R01</t>
  </si>
  <si>
    <t>Tenkovrstvá silikátová zatíraná omítka zrnitost 0,5 mm vnějších stěn</t>
  </si>
  <si>
    <t>-76850869</t>
  </si>
  <si>
    <t>22</t>
  </si>
  <si>
    <t>629991001</t>
  </si>
  <si>
    <t>Zakrytí podélných ploch fólií volně položenou</t>
  </si>
  <si>
    <t>1169036326</t>
  </si>
  <si>
    <t>23</t>
  </si>
  <si>
    <t>629991011</t>
  </si>
  <si>
    <t>Zakrytí výplní otvorů a svislých ploch fólií přilepenou lepící páskou</t>
  </si>
  <si>
    <t>-1785880759</t>
  </si>
  <si>
    <t>Ostatní konstrukce a práce, bourání</t>
  </si>
  <si>
    <t>24</t>
  </si>
  <si>
    <t>941111111</t>
  </si>
  <si>
    <t>Montáž lešení řadového trubkového lehkého s podlahami zatížení do 200 kg/m2 š od 0,6 do 0,9 m v do 10 m</t>
  </si>
  <si>
    <t>422785176</t>
  </si>
  <si>
    <t>25</t>
  </si>
  <si>
    <t>941111211</t>
  </si>
  <si>
    <t>Příplatek k lešení řadovému trubkovému lehkému s podlahami š 0,9 m v 10 m za první a ZKD den použití</t>
  </si>
  <si>
    <t>1038511627</t>
  </si>
  <si>
    <t>P</t>
  </si>
  <si>
    <t>Poznámka k položce:_x000D_
90 dní použití</t>
  </si>
  <si>
    <t>26</t>
  </si>
  <si>
    <t>941111312</t>
  </si>
  <si>
    <t>Odborná prohlídka lešení řadového trubkového lehkého s podlahami zatížení do 200 kg/m2 š od 0,6 do 1,5 m v do 25 m pl do 500 m2 zakrytého sítí</t>
  </si>
  <si>
    <t>kus</t>
  </si>
  <si>
    <t>1425189002</t>
  </si>
  <si>
    <t>27</t>
  </si>
  <si>
    <t>941111811</t>
  </si>
  <si>
    <t>Demontáž lešení řadového trubkového lehkého s podlahami zatížení do 200 kg/m2 š od 0,6 do 0,9 m v do 10 m</t>
  </si>
  <si>
    <t>-81138032</t>
  </si>
  <si>
    <t>28</t>
  </si>
  <si>
    <t>944511111</t>
  </si>
  <si>
    <t>Montáž ochranné sítě z textilie z umělých vláken</t>
  </si>
  <si>
    <t>1289614431</t>
  </si>
  <si>
    <t>29</t>
  </si>
  <si>
    <t>944511211</t>
  </si>
  <si>
    <t>Příplatek k ochranné síti za první a ZKD den použití</t>
  </si>
  <si>
    <t>1358905928</t>
  </si>
  <si>
    <t>30</t>
  </si>
  <si>
    <t>944511811</t>
  </si>
  <si>
    <t>Demontáž ochranné sítě z textilie z umělých vláken</t>
  </si>
  <si>
    <t>1413507615</t>
  </si>
  <si>
    <t>31</t>
  </si>
  <si>
    <t>949101111</t>
  </si>
  <si>
    <t>Lešení pomocné pro objekty pozemních staveb s lešeňovou podlahou v do 1,9 m zatížení do 150 kg/m2</t>
  </si>
  <si>
    <t>291845887</t>
  </si>
  <si>
    <t>32</t>
  </si>
  <si>
    <t>952901111</t>
  </si>
  <si>
    <t>Vyčištění budov bytové a občanské výstavby při výšce podlaží do 4 m</t>
  </si>
  <si>
    <t>819426254</t>
  </si>
  <si>
    <t>33</t>
  </si>
  <si>
    <t>967031732</t>
  </si>
  <si>
    <t>Přisekání plošné zdiva z cihel pálených na MV nebo MVC tl do 100 mm</t>
  </si>
  <si>
    <t>-1651905986</t>
  </si>
  <si>
    <t>34</t>
  </si>
  <si>
    <t>968062244R00</t>
  </si>
  <si>
    <t>Vybourání dřevěných rámů oken jednoduchých včetně křídel</t>
  </si>
  <si>
    <t>-1187892630</t>
  </si>
  <si>
    <t>35</t>
  </si>
  <si>
    <t>968062456</t>
  </si>
  <si>
    <t>Vybourání dřevěných dveřních zárubní pl přes 2 m2</t>
  </si>
  <si>
    <t>-2050200412</t>
  </si>
  <si>
    <t>36</t>
  </si>
  <si>
    <t>968072244R00</t>
  </si>
  <si>
    <t>Vybourání kovových rámů oken jednoduchých včetně křídel</t>
  </si>
  <si>
    <t>2081078144</t>
  </si>
  <si>
    <t>37</t>
  </si>
  <si>
    <t>968072641</t>
  </si>
  <si>
    <t>Vybourání kovových stěn kromě výkladních</t>
  </si>
  <si>
    <t>436378658</t>
  </si>
  <si>
    <t>Poznámka k položce:_x000D_
trojúhelníkové okno</t>
  </si>
  <si>
    <t>38</t>
  </si>
  <si>
    <t>974031164</t>
  </si>
  <si>
    <t>Vysekání rýh ve zdivu cihelném hl do 150 mm š do 150 mm</t>
  </si>
  <si>
    <t>-991912334</t>
  </si>
  <si>
    <t>39</t>
  </si>
  <si>
    <t>977332222</t>
  </si>
  <si>
    <t>Frézování drážek ve stěnách z dutých cihel nebo tvárnic včetně omítky do 50x50 mm</t>
  </si>
  <si>
    <t>861146671</t>
  </si>
  <si>
    <t>40</t>
  </si>
  <si>
    <t>977333122</t>
  </si>
  <si>
    <t>Frézování drážek ve stropech z cihel včetně omítky do 50x50 mm</t>
  </si>
  <si>
    <t>-1718979429</t>
  </si>
  <si>
    <t>41</t>
  </si>
  <si>
    <t>977343122</t>
  </si>
  <si>
    <t>Frézování drážek ve stropech z betonu včetně omítky do 50x50 mm</t>
  </si>
  <si>
    <t>805546263</t>
  </si>
  <si>
    <t>42</t>
  </si>
  <si>
    <t>978071421</t>
  </si>
  <si>
    <t>Otlučení omítky a odstranění izolace z desek hmotnosti přes 120 kg/m3 tl přes 50 mm pl přes 1 m2</t>
  </si>
  <si>
    <t>-596803421</t>
  </si>
  <si>
    <t>43</t>
  </si>
  <si>
    <t>993111111</t>
  </si>
  <si>
    <t>Dovoz a odvoz lešení řadového do 10 km včetně naložení a složení</t>
  </si>
  <si>
    <t>-1425647113</t>
  </si>
  <si>
    <t>44</t>
  </si>
  <si>
    <t>993111119</t>
  </si>
  <si>
    <t>Příplatek k ceně dovozu a odvozu lešení řadového ZKD 10 km přes 10 km</t>
  </si>
  <si>
    <t>-1424392712</t>
  </si>
  <si>
    <t>Poznámka k položce:_x000D_
příplatek za dalších 20 km</t>
  </si>
  <si>
    <t>45</t>
  </si>
  <si>
    <t>R004</t>
  </si>
  <si>
    <t>Demontáž a zpětná montáž cedulí, mřížek vč. napojení a nátěr elektro dvířek</t>
  </si>
  <si>
    <t>komplet</t>
  </si>
  <si>
    <t>-679875906</t>
  </si>
  <si>
    <t>997</t>
  </si>
  <si>
    <t>Přesun sutě</t>
  </si>
  <si>
    <t>46</t>
  </si>
  <si>
    <t>997013112</t>
  </si>
  <si>
    <t>Vnitrostaveništní doprava suti a vybouraných hmot pro budovy v přes 6 do 9 m s použitím mechanizace</t>
  </si>
  <si>
    <t>t</t>
  </si>
  <si>
    <t>-52879778</t>
  </si>
  <si>
    <t>47</t>
  </si>
  <si>
    <t>997013501</t>
  </si>
  <si>
    <t>Odvoz suti a vybouraných hmot na skládku nebo meziskládku do 1 km se složením</t>
  </si>
  <si>
    <t>-625867280</t>
  </si>
  <si>
    <t>48</t>
  </si>
  <si>
    <t>997013509</t>
  </si>
  <si>
    <t>Příplatek k odvozu suti a vybouraných hmot na skládku ZKD 1 km přes 1 km</t>
  </si>
  <si>
    <t>1931757132</t>
  </si>
  <si>
    <t>Poznámka k položce:_x000D_
příplatek za dalších 29 km</t>
  </si>
  <si>
    <t>49</t>
  </si>
  <si>
    <t>997013811</t>
  </si>
  <si>
    <t>Poplatek za uložení na skládce (skládkovné) stavebního odpadu dřevěného kód odpadu 17 02 01</t>
  </si>
  <si>
    <t>-1691329336</t>
  </si>
  <si>
    <t>50</t>
  </si>
  <si>
    <t>997013813</t>
  </si>
  <si>
    <t>Poplatek za uložení na skládce (skládkovné) stavebního odpadu z plastických hmot kód odpadu 17 02 03</t>
  </si>
  <si>
    <t>500998081</t>
  </si>
  <si>
    <t>51</t>
  </si>
  <si>
    <t>997013863</t>
  </si>
  <si>
    <t>Poplatek za uložení stavebního odpadu na recyklační skládce (skládkovné) cihelného kód odpadu 17 01 02</t>
  </si>
  <si>
    <t>1129417966</t>
  </si>
  <si>
    <t>52</t>
  </si>
  <si>
    <t>997013867</t>
  </si>
  <si>
    <t>Poplatek za uložení stavebního odpadu na recyklační skládce (skládkovné) z tašek a keramických výrobků kód odpadu 17 01 03</t>
  </si>
  <si>
    <t>754284609</t>
  </si>
  <si>
    <t>53</t>
  </si>
  <si>
    <t>997013869</t>
  </si>
  <si>
    <t>Poplatek za uložení stavebního odpadu na recyklační skládce (skládkovné) ze směsí betonu, cihel a keramických výrobků kód odpadu 17 01 07</t>
  </si>
  <si>
    <t>1842306110</t>
  </si>
  <si>
    <t>Poznámka k položce:_x000D_
70% demoličního odpadu musí být odvezeno na recyklační skládku</t>
  </si>
  <si>
    <t>54</t>
  </si>
  <si>
    <t>997013871</t>
  </si>
  <si>
    <t>Poplatek za uložení stavebního odpadu na recyklační skládce (skládkovné) směsného stavebního a demoličního kód odpadu 17 09 04</t>
  </si>
  <si>
    <t>-1719926231</t>
  </si>
  <si>
    <t>998</t>
  </si>
  <si>
    <t>Přesun hmot</t>
  </si>
  <si>
    <t>55</t>
  </si>
  <si>
    <t>998011002</t>
  </si>
  <si>
    <t>Přesun hmot pro budovy zděné v přes 6 do 12 m</t>
  </si>
  <si>
    <t>634149300</t>
  </si>
  <si>
    <t>PSV</t>
  </si>
  <si>
    <t>Práce a dodávky PSV</t>
  </si>
  <si>
    <t>713</t>
  </si>
  <si>
    <t>Izolace tepelné</t>
  </si>
  <si>
    <t>56</t>
  </si>
  <si>
    <t>713151132</t>
  </si>
  <si>
    <t>Montáž izolace tepelné střech šikmých kladené volně nad krokve rohoží, pásů, desek sklonu přes 30° do 45°</t>
  </si>
  <si>
    <t>-1043209666</t>
  </si>
  <si>
    <t>57</t>
  </si>
  <si>
    <t>63148154</t>
  </si>
  <si>
    <t>deska tepelně izolační minerální univerzální λ=0,035 tl 100mm</t>
  </si>
  <si>
    <t>-1272370895</t>
  </si>
  <si>
    <t>58</t>
  </si>
  <si>
    <t>63148156</t>
  </si>
  <si>
    <t>deska tepelně izolační minerální univerzální λ=0,033-0,035 tl 140mm</t>
  </si>
  <si>
    <t>63622640</t>
  </si>
  <si>
    <t>59</t>
  </si>
  <si>
    <t>713131146</t>
  </si>
  <si>
    <t>Montáž izolace tepelné stěn a základů lepením bodově nízkoexpanzní (PUR) pěnou s mechanickým kotvením rohoží, pásů, dílců, desek</t>
  </si>
  <si>
    <t>811137389</t>
  </si>
  <si>
    <t>60</t>
  </si>
  <si>
    <t>-430531473</t>
  </si>
  <si>
    <t>61</t>
  </si>
  <si>
    <t>998713102</t>
  </si>
  <si>
    <t>Přesun hmot tonážní pro izolace tepelné v objektech v přes 6 do 12 m</t>
  </si>
  <si>
    <t>549078769</t>
  </si>
  <si>
    <t>733</t>
  </si>
  <si>
    <t>Ústřední vytápění - rozvodné potrubí</t>
  </si>
  <si>
    <t>62</t>
  </si>
  <si>
    <t>733222203</t>
  </si>
  <si>
    <t>Potrubí měděné polotvrdé spojované tvrdým pájením D 18x1 mm</t>
  </si>
  <si>
    <t>678978095</t>
  </si>
  <si>
    <t>63</t>
  </si>
  <si>
    <t>733222204</t>
  </si>
  <si>
    <t>Potrubí měděné polotvrdé spojované tvrdým pájením D 22x1 mm</t>
  </si>
  <si>
    <t>-523181698</t>
  </si>
  <si>
    <t>64</t>
  </si>
  <si>
    <t>733291101</t>
  </si>
  <si>
    <t>Zkouška těsnosti potrubí měděné D do 35x1,5</t>
  </si>
  <si>
    <t>-1584919149</t>
  </si>
  <si>
    <t>65</t>
  </si>
  <si>
    <t>733293906</t>
  </si>
  <si>
    <t>Vsazení odbočky na potrubí měděné o rozměru D 35x1,5 mm</t>
  </si>
  <si>
    <t>1866985912</t>
  </si>
  <si>
    <t>66</t>
  </si>
  <si>
    <t>733811241</t>
  </si>
  <si>
    <t>Ochrana potrubí ústředního vytápění termoizolačními trubicemi z PE tl přes 13 do 20 mm DN do 22 mm</t>
  </si>
  <si>
    <t>-267384334</t>
  </si>
  <si>
    <t>67</t>
  </si>
  <si>
    <t>733890101</t>
  </si>
  <si>
    <t>Zmrazení potrubí ocelového, měděného nebo plastového D do 22 mm</t>
  </si>
  <si>
    <t>992290981</t>
  </si>
  <si>
    <t>68</t>
  </si>
  <si>
    <t>998733101</t>
  </si>
  <si>
    <t>Přesun hmot tonážní pro rozvody potrubí v objektech v do 6 m</t>
  </si>
  <si>
    <t>819711881</t>
  </si>
  <si>
    <t>734</t>
  </si>
  <si>
    <t>Ústřední vytápění - armatury</t>
  </si>
  <si>
    <t>69</t>
  </si>
  <si>
    <t>734211112</t>
  </si>
  <si>
    <t>Ventil závitový odvzdušňovací G 1/4 PN 10 do 120°C otopných těles</t>
  </si>
  <si>
    <t>1327607982</t>
  </si>
  <si>
    <t>70</t>
  </si>
  <si>
    <t>734220121</t>
  </si>
  <si>
    <t>Ventil závitový regulační přímý G 3/8 PN 25 do 120°C vyvažovací s vypouštěním</t>
  </si>
  <si>
    <t>1839867027</t>
  </si>
  <si>
    <t>71</t>
  </si>
  <si>
    <t>734221679</t>
  </si>
  <si>
    <t>Termostatická hlavice kapalinová PN 10 do 110°C s dálkovým ovládáním ventilu</t>
  </si>
  <si>
    <t>-1980925731</t>
  </si>
  <si>
    <t>72</t>
  </si>
  <si>
    <t>998734101</t>
  </si>
  <si>
    <t>Přesun hmot tonážní pro armatury v objektech v do 6 m</t>
  </si>
  <si>
    <t>308508524</t>
  </si>
  <si>
    <t>735</t>
  </si>
  <si>
    <t>Ústřední vytápění - otopná tělesa</t>
  </si>
  <si>
    <t>73</t>
  </si>
  <si>
    <t>735152577</t>
  </si>
  <si>
    <t>Otopné těleso panelové VK dvoudeskové 2 přídavné přestupní plochy výška/délka 600/1000 mm výkon 1679 W</t>
  </si>
  <si>
    <t>128900155</t>
  </si>
  <si>
    <t>74</t>
  </si>
  <si>
    <t>998735101</t>
  </si>
  <si>
    <t>Přesun hmot tonážní pro otopná tělesa v objektech v do 6 m</t>
  </si>
  <si>
    <t>823021123</t>
  </si>
  <si>
    <t>762</t>
  </si>
  <si>
    <t>Konstrukce tesařské</t>
  </si>
  <si>
    <t>75</t>
  </si>
  <si>
    <t>762342314</t>
  </si>
  <si>
    <t>Montáž laťování na střechách složitých sklonu do 60° osové vzdálenosti přes 150 do 360 mm</t>
  </si>
  <si>
    <t>532732658</t>
  </si>
  <si>
    <t>76</t>
  </si>
  <si>
    <t>60514114</t>
  </si>
  <si>
    <t>řezivo jehličnaté lať impregnovaná dl 4 m</t>
  </si>
  <si>
    <t>m3</t>
  </si>
  <si>
    <t>1371906201</t>
  </si>
  <si>
    <t>77</t>
  </si>
  <si>
    <t>762342511</t>
  </si>
  <si>
    <t>Montáž kontralatí na podklad bez tepelné izolace</t>
  </si>
  <si>
    <t>2119504915</t>
  </si>
  <si>
    <t>78</t>
  </si>
  <si>
    <t>476312333</t>
  </si>
  <si>
    <t>79</t>
  </si>
  <si>
    <t>762342812</t>
  </si>
  <si>
    <t>Demontáž laťování střech z latí osové vzdálenosti do 0,50 m</t>
  </si>
  <si>
    <t>-228775632</t>
  </si>
  <si>
    <t>80</t>
  </si>
  <si>
    <t>762395000</t>
  </si>
  <si>
    <t>Spojovací prostředky krovů, bednění, laťování, nadstřešních konstrukcí</t>
  </si>
  <si>
    <t>-1949995387</t>
  </si>
  <si>
    <t>81</t>
  </si>
  <si>
    <t>998762102</t>
  </si>
  <si>
    <t>Přesun hmot tonážní pro kce tesařské v objektech v přes 6 do 12 m</t>
  </si>
  <si>
    <t>1190409144</t>
  </si>
  <si>
    <t>764</t>
  </si>
  <si>
    <t>Konstrukce klempířské</t>
  </si>
  <si>
    <t>82</t>
  </si>
  <si>
    <t>764002835</t>
  </si>
  <si>
    <t>Demontáž sněhového zachytávače kusového do suti</t>
  </si>
  <si>
    <t>101004960</t>
  </si>
  <si>
    <t>Poznámka k položce:_x000D_
předpokládané množství. Bude upřesněno dle skutečného množství na krytině</t>
  </si>
  <si>
    <t>83</t>
  </si>
  <si>
    <t>764002871</t>
  </si>
  <si>
    <t>Demontáž lemování zdí do suti</t>
  </si>
  <si>
    <t>1299459365</t>
  </si>
  <si>
    <t>84</t>
  </si>
  <si>
    <t>764004801</t>
  </si>
  <si>
    <t>Demontáž podokapního žlabu do suti</t>
  </si>
  <si>
    <t>1942249933</t>
  </si>
  <si>
    <t>85</t>
  </si>
  <si>
    <t>764004841</t>
  </si>
  <si>
    <t>Demontáž háku do suti</t>
  </si>
  <si>
    <t>-412904151</t>
  </si>
  <si>
    <t>86</t>
  </si>
  <si>
    <t>764004861</t>
  </si>
  <si>
    <t>Demontáž svodu do suti</t>
  </si>
  <si>
    <t>-645025134</t>
  </si>
  <si>
    <t>87</t>
  </si>
  <si>
    <t>764213657</t>
  </si>
  <si>
    <t>Sněhový rozražeč krytiny z Pz s povrchovou úpravou</t>
  </si>
  <si>
    <t>2101680067</t>
  </si>
  <si>
    <t>88</t>
  </si>
  <si>
    <t>764226442</t>
  </si>
  <si>
    <t>Oplechování parapetů rovných celoplošně lepené z Al plechu rš 200 mm</t>
  </si>
  <si>
    <t>-323768125</t>
  </si>
  <si>
    <t>89</t>
  </si>
  <si>
    <t>764311605</t>
  </si>
  <si>
    <t>Lemování rovných zdí střech s krytinou prejzovou nebo vlnitou z Pz s povrchovou úpravou rš 400 mm</t>
  </si>
  <si>
    <t>-1859648747</t>
  </si>
  <si>
    <t>90</t>
  </si>
  <si>
    <t>764511602</t>
  </si>
  <si>
    <t>Žlab podokapní půlkruhový z Pz s povrchovou úpravou rš 330 mm</t>
  </si>
  <si>
    <t>571982454</t>
  </si>
  <si>
    <t>91</t>
  </si>
  <si>
    <t>764511642</t>
  </si>
  <si>
    <t>Kotlík oválný (trychtýřový) pro podokapní žlaby z Pz s povrchovou úpravou 330/100 mm</t>
  </si>
  <si>
    <t>-1049454311</t>
  </si>
  <si>
    <t>92</t>
  </si>
  <si>
    <t>764518622</t>
  </si>
  <si>
    <t>Svody kruhové včetně objímek, kolen, odskoků z Pz s povrchovou úpravou průměru 100 mm</t>
  </si>
  <si>
    <t>322013297</t>
  </si>
  <si>
    <t>93</t>
  </si>
  <si>
    <t>998764102</t>
  </si>
  <si>
    <t>Přesun hmot tonážní pro konstrukce klempířské v objektech v přes 6 do 12 m</t>
  </si>
  <si>
    <t>-662889530</t>
  </si>
  <si>
    <t>765</t>
  </si>
  <si>
    <t>Krytina skládaná</t>
  </si>
  <si>
    <t>94</t>
  </si>
  <si>
    <t>765111803</t>
  </si>
  <si>
    <t>Demontáž krytiny keramické drážkové sklonu do 30° na sucho k dalšímu použití</t>
  </si>
  <si>
    <t>-256840558</t>
  </si>
  <si>
    <t>95</t>
  </si>
  <si>
    <t>765111811</t>
  </si>
  <si>
    <t>Příplatek k demontáži krytiny keramické drážkové do suti za sklon přes 30°</t>
  </si>
  <si>
    <t>-488459215</t>
  </si>
  <si>
    <t>96</t>
  </si>
  <si>
    <t>765111863</t>
  </si>
  <si>
    <t>Demontáž krytiny keramické hřebenů a nároží sklonu do 30° na sucho k dalšímu použití</t>
  </si>
  <si>
    <t>1690266913</t>
  </si>
  <si>
    <t>97</t>
  </si>
  <si>
    <t>765111881</t>
  </si>
  <si>
    <t>Příplatek k demontáži krytiny keramické hřebenů a nároží z prejzů do suti za sklon přes 30°</t>
  </si>
  <si>
    <t>2025607958</t>
  </si>
  <si>
    <t>98</t>
  </si>
  <si>
    <t>765113011</t>
  </si>
  <si>
    <t>Krytina keramická drážková velkoformátová (do 12 ks/m2) režná sklonu do 30° na sucho</t>
  </si>
  <si>
    <t>-214343536</t>
  </si>
  <si>
    <t>99</t>
  </si>
  <si>
    <t>765113111</t>
  </si>
  <si>
    <t>Krytina keramická okapová hrana s větracím pásem plastovým</t>
  </si>
  <si>
    <t>1843594376</t>
  </si>
  <si>
    <t>100</t>
  </si>
  <si>
    <t>765113211</t>
  </si>
  <si>
    <t>Krytina keramická drážková nárožní hrana z hřebenáčů režných na sucho s větracím pásem kovovým</t>
  </si>
  <si>
    <t>601424234</t>
  </si>
  <si>
    <t>101</t>
  </si>
  <si>
    <t>765113311</t>
  </si>
  <si>
    <t>Krytina keramická drážková hřeben z hřebenáčů režných na sucho s větracím pásem olověným</t>
  </si>
  <si>
    <t>1325467990</t>
  </si>
  <si>
    <t>102</t>
  </si>
  <si>
    <t>765113412</t>
  </si>
  <si>
    <t>Krytina keramická úžlabí na plech na sucho s těsnicím pásem</t>
  </si>
  <si>
    <t>441484384</t>
  </si>
  <si>
    <t>103</t>
  </si>
  <si>
    <t>765113511</t>
  </si>
  <si>
    <t>Krytina keramická drážková štítová hrana z velkoformátových (do 3 ks/m) okrajových tašek režných do malty</t>
  </si>
  <si>
    <t>-1973788706</t>
  </si>
  <si>
    <t>104</t>
  </si>
  <si>
    <t>765113713</t>
  </si>
  <si>
    <t>Krytina keramická lemování prostupů těsnicím pásem pl jednotlivě přes 0,5 do 1 m2</t>
  </si>
  <si>
    <t>-1689476512</t>
  </si>
  <si>
    <t>105</t>
  </si>
  <si>
    <t>765113912</t>
  </si>
  <si>
    <t>Příplatek ke krytině keramické drážkové za sklon přes 40° do 50°</t>
  </si>
  <si>
    <t>-454416596</t>
  </si>
  <si>
    <t>106</t>
  </si>
  <si>
    <t>765115011</t>
  </si>
  <si>
    <t>Montáž keramické speciální tašky (větrací, protisněhové, prostupové) drážkové velkoformátové (do 12 ks/m2) na sucho</t>
  </si>
  <si>
    <t>-687093860</t>
  </si>
  <si>
    <t>107</t>
  </si>
  <si>
    <t>59660212</t>
  </si>
  <si>
    <t>nástavec pro odvětrání kanalizace</t>
  </si>
  <si>
    <t>-1261096674</t>
  </si>
  <si>
    <t>108</t>
  </si>
  <si>
    <t>765115302</t>
  </si>
  <si>
    <t>Montáž střešního výlezu pl jednotlivě přes 0,25 m2 pro keramickou krytinu</t>
  </si>
  <si>
    <t>1430531813</t>
  </si>
  <si>
    <t>109</t>
  </si>
  <si>
    <t>RMAT0003</t>
  </si>
  <si>
    <t>výlez střešní GXL 3066</t>
  </si>
  <si>
    <t>204849228</t>
  </si>
  <si>
    <t>110</t>
  </si>
  <si>
    <t>765191011</t>
  </si>
  <si>
    <t>Montáž pojistné hydroizolační nebo parotěsné fólie kladené ve sklonu do 30° volně na krokve</t>
  </si>
  <si>
    <t>2033334391</t>
  </si>
  <si>
    <t>111</t>
  </si>
  <si>
    <t>28329250</t>
  </si>
  <si>
    <t>fólie nekontaktní nízkodifuzně propustná PE mikroperforovaná pro doplňkovou hydroizolační vrstvu třípláštových střech (reakce na oheň - třída F) 110g/m2</t>
  </si>
  <si>
    <t>-1953006519</t>
  </si>
  <si>
    <t>112</t>
  </si>
  <si>
    <t>765191901</t>
  </si>
  <si>
    <t>Demontáž pojistné hydroizolační fólie kladené ve sklonu do 30°</t>
  </si>
  <si>
    <t>-972536283</t>
  </si>
  <si>
    <t>113</t>
  </si>
  <si>
    <t>765191911</t>
  </si>
  <si>
    <t>Demontáž pojistné hydroizolační fólie kladené ve sklonu přes 30°</t>
  </si>
  <si>
    <t>-1315375330</t>
  </si>
  <si>
    <t>114</t>
  </si>
  <si>
    <t>765192001</t>
  </si>
  <si>
    <t>Nouzové (provizorní) zakrytí střechy plachtou</t>
  </si>
  <si>
    <t>1152047720</t>
  </si>
  <si>
    <t>115</t>
  </si>
  <si>
    <t>765192811</t>
  </si>
  <si>
    <t>Demontáž střešního výlezu jakékoliv plochy</t>
  </si>
  <si>
    <t>-665140800</t>
  </si>
  <si>
    <t>116</t>
  </si>
  <si>
    <t>998765202</t>
  </si>
  <si>
    <t>Přesun hmot procentní pro krytiny skládané v objektech v přes 6 do 12 m</t>
  </si>
  <si>
    <t>%</t>
  </si>
  <si>
    <t>-171892564</t>
  </si>
  <si>
    <t>766</t>
  </si>
  <si>
    <t>Konstrukce truhlářské</t>
  </si>
  <si>
    <t>117</t>
  </si>
  <si>
    <t>766674811</t>
  </si>
  <si>
    <t>Demontáž střešního okna hladká krytina přes 30 do 45°</t>
  </si>
  <si>
    <t>1483573902</t>
  </si>
  <si>
    <t>Poznámka k položce:_x000D_
demontáž střešních oken, světlovod a střešní výlezy</t>
  </si>
  <si>
    <t>118</t>
  </si>
  <si>
    <t>766694126</t>
  </si>
  <si>
    <t>Montáž parapetních desek dřevěných nebo plastových š přes 30 cm</t>
  </si>
  <si>
    <t>2122498858</t>
  </si>
  <si>
    <t>119</t>
  </si>
  <si>
    <t>61144404</t>
  </si>
  <si>
    <t>parapet plastový vnitřní komůrkový tl 20mm š 400mm</t>
  </si>
  <si>
    <t>-144278544</t>
  </si>
  <si>
    <t>120</t>
  </si>
  <si>
    <t>61144019</t>
  </si>
  <si>
    <t>koncovka k parapetu plastovému vnitřnímu 1 pár</t>
  </si>
  <si>
    <t>sada</t>
  </si>
  <si>
    <t>1354436418</t>
  </si>
  <si>
    <t>121</t>
  </si>
  <si>
    <t>R0001</t>
  </si>
  <si>
    <t>Plastové okno s izolačním trojsklem Uw &lt; 0,9 W.m-2.K-1., rozměr 2300x2050 mm - ozn 01, dodávka vč. montáže, s doplněním o nanofolie</t>
  </si>
  <si>
    <t>ks</t>
  </si>
  <si>
    <t>-1367029462</t>
  </si>
  <si>
    <t>122</t>
  </si>
  <si>
    <t>R0002</t>
  </si>
  <si>
    <t>Plastové okno s izolačním trojsklem Uw &lt; 0,9 W.m-2.K-1., rozměr 2300x2050 mm - ozn 01, dodávka vč. montáže, bez nanofolie</t>
  </si>
  <si>
    <t>-192477096</t>
  </si>
  <si>
    <t>123</t>
  </si>
  <si>
    <t>R0003</t>
  </si>
  <si>
    <t>Plastová vitrýna s izolačním trojsklem Uw &lt; 0,9 W.m-2.K-1., rozměr 1200x2050 mm - ozn 02, dodávka vč. montáže, s doplněním o nanofolie</t>
  </si>
  <si>
    <t>784159030</t>
  </si>
  <si>
    <t>124</t>
  </si>
  <si>
    <t>R0004</t>
  </si>
  <si>
    <t>Plastové okno s izolačním trojsklem Uw &lt; 0,9 W.m-2.K-1., rozměr 1200x1800 mm - ozn 03, dodávka vč. montáže, s doplněním o nanofolie</t>
  </si>
  <si>
    <t>1212286964</t>
  </si>
  <si>
    <t>125</t>
  </si>
  <si>
    <t>R0005</t>
  </si>
  <si>
    <t>Plastové okno s izolačním trojsklem Uw &lt; 0,9 W.m-2.K-1., rozměr 1200x1800 mm - ozn 03, dodávka vč. montáže, bez nanofolie</t>
  </si>
  <si>
    <t>-1816708885</t>
  </si>
  <si>
    <t>126</t>
  </si>
  <si>
    <t>R0006</t>
  </si>
  <si>
    <t>Plastové okno s izolačním trojsklem Uw &lt; 0,9 W.m-2.K-1., rozměr 750x1200 mm - ozn 04, dodávka vč. montáže, s doplněním o nanofolie</t>
  </si>
  <si>
    <t>677952497</t>
  </si>
  <si>
    <t>127</t>
  </si>
  <si>
    <t>R0007</t>
  </si>
  <si>
    <t>Plastové okno s izolačním trojsklem Uw &lt; 0,9 W.m-2.K-1., rozměr 750x1200 mm - ozn 04, dodávka vč. montáže, bez nanofolie</t>
  </si>
  <si>
    <t>-1524022570</t>
  </si>
  <si>
    <t>128</t>
  </si>
  <si>
    <t>R0008</t>
  </si>
  <si>
    <t>Plastové střešní okno s izolačním trojsklem Uw &lt; 0,9 W.m-2.K-1., rozměr 700x900 mm - ozn 05, dodávka vč. montáže, lemování, vnitřní žaluzie, pákový systém otvírání</t>
  </si>
  <si>
    <t>-66784652</t>
  </si>
  <si>
    <t>129</t>
  </si>
  <si>
    <t>R0009</t>
  </si>
  <si>
    <t>Plastové okno s izolačním trojsklem Uw &lt; 0,9 W.m-2.K-1., rozměr 800x1200 mm - ozn 06, dodávka vč. montáže, s doplněním nanofólie</t>
  </si>
  <si>
    <t>-967558809</t>
  </si>
  <si>
    <t>130</t>
  </si>
  <si>
    <t>R0010</t>
  </si>
  <si>
    <t>Plastové okno s izolačním trojsklem Uw &lt; 0,9 W.m-2.K-1., rozměr 600x1200 mm - ozn 07, dodávka vč. montáže, s doplněním nanofólie</t>
  </si>
  <si>
    <t>1983362268</t>
  </si>
  <si>
    <t>131</t>
  </si>
  <si>
    <t>R0011</t>
  </si>
  <si>
    <t>Plastové dveře s nadsvětlíkem s izolačním trojsklem Uw &lt; 0,9 W.m-2.K-1., rozměr 1000x2600 mm - ozn 08, dodávka vč. montáže, panikové kování, samozavírač, s doplněním nanofólie</t>
  </si>
  <si>
    <t>98024249</t>
  </si>
  <si>
    <t>132</t>
  </si>
  <si>
    <t>R0012</t>
  </si>
  <si>
    <t>Plastové střešní okno s izolačním trojsklem Uw &lt; 0,9 W.m-2.K-1., rozměr 550x780 mm - ozn 09, dodávka vč. montáže, lemování, vnitřní žaluzie</t>
  </si>
  <si>
    <t>251510814</t>
  </si>
  <si>
    <t>133</t>
  </si>
  <si>
    <t>R0013</t>
  </si>
  <si>
    <t>Dřevěné dvoukřídlé dveře s izolačním trojsklem Uw &lt; 0,9 W.m-2.K-1., rozměr 1800x2200 mm - ozn T4, dodávka vč. montáže, paniková klika a madlo, samozavírač</t>
  </si>
  <si>
    <t>-348420005</t>
  </si>
  <si>
    <t xml:space="preserve">Poznámka k položce:_x000D_
součástí ceny bude příplatek za vložení stávající vitráže z původních dveří_x000D_
_x000D_
VITRÁŽ_x000D_
Rozměry jsou:_x000D_
51,8 x 168 cm       Váha- 35kg_x000D_
82 x 168 cm         Váha- 52 kg_x000D_
_x000D_
Pro realizaci doporučujeme oslovit původního zhotovitele Sklenářství Jeník - Jan Černý ml._x000D_
</t>
  </si>
  <si>
    <t>134</t>
  </si>
  <si>
    <t>R0014</t>
  </si>
  <si>
    <t>Demontáž vchodových dvoukřídlých dveří s vloženou vitráží</t>
  </si>
  <si>
    <t>-2105170123</t>
  </si>
  <si>
    <t>Poznámka k položce:_x000D_
součástí ceny bude příplatek za zachování původní vitráže vč. zajištění náhrady dveří proti vstupu nepovolaných osob</t>
  </si>
  <si>
    <t>135</t>
  </si>
  <si>
    <t>998766202</t>
  </si>
  <si>
    <t>Přesun hmot procentní pro kce truhlářské v objektech v přes 6 do 12 m</t>
  </si>
  <si>
    <t>1057488277</t>
  </si>
  <si>
    <t>767</t>
  </si>
  <si>
    <t>Konstrukce zámečnické</t>
  </si>
  <si>
    <t>136</t>
  </si>
  <si>
    <t>767330111</t>
  </si>
  <si>
    <t>Montáž tubusového světlovodu kopule s lemováním zabudovaného v šikmé střeše</t>
  </si>
  <si>
    <t>1218094033</t>
  </si>
  <si>
    <t>137</t>
  </si>
  <si>
    <t>55381050</t>
  </si>
  <si>
    <t>světlovod tubusový kompletní pro šikmé střechy s profilovanou krytinou osazovací rám 470x470mm</t>
  </si>
  <si>
    <t>1913474557</t>
  </si>
  <si>
    <t>138</t>
  </si>
  <si>
    <t>767330122</t>
  </si>
  <si>
    <t>Montáž tubusového světlovodu tubus D přes 250 do 350 mm</t>
  </si>
  <si>
    <t>-1273835155</t>
  </si>
  <si>
    <t>139</t>
  </si>
  <si>
    <t>55381111</t>
  </si>
  <si>
    <t>světlovodný tubus D 350mm</t>
  </si>
  <si>
    <t>-1261325038</t>
  </si>
  <si>
    <t>140</t>
  </si>
  <si>
    <t>767330132</t>
  </si>
  <si>
    <t>Montáž tubusového světlovodu rozptylovač světla D přes 250 do 350 mm</t>
  </si>
  <si>
    <t>636282686</t>
  </si>
  <si>
    <t>141</t>
  </si>
  <si>
    <t>55381054</t>
  </si>
  <si>
    <t>difuzér tubusového světlovodu dekor Al</t>
  </si>
  <si>
    <t>-1481854165</t>
  </si>
  <si>
    <t>142</t>
  </si>
  <si>
    <t>767620355</t>
  </si>
  <si>
    <t>Montáž oken kovových s izolačními trojskly otevíravých do zdiva plochy přes 6 m2</t>
  </si>
  <si>
    <t>948219830</t>
  </si>
  <si>
    <t xml:space="preserve">Poznámka k položce:_x000D_
Sestavu oken je nutné přizpůsobit dle žaluziových kastlíků a rozšiřovacích profilů_x000D_
</t>
  </si>
  <si>
    <t>143</t>
  </si>
  <si>
    <t>RMAT0007</t>
  </si>
  <si>
    <t>Hliníková okna otvíravá s trojitým zasklením se součinitelem prostupu tepla Uw  0,9 W.m-2.K-1.</t>
  </si>
  <si>
    <t>1993539934</t>
  </si>
  <si>
    <t>144</t>
  </si>
  <si>
    <t>998767202</t>
  </si>
  <si>
    <t>Přesun hmot procentní pro zámečnické konstrukce v objektech v přes 6 do 12 m</t>
  </si>
  <si>
    <t>228301751</t>
  </si>
  <si>
    <t>145</t>
  </si>
  <si>
    <t>R01</t>
  </si>
  <si>
    <t>Trojúhelníková sestava oken do střechy - hliníková okna fixní s trojitým zasklením se součinitelem prostupu tepla Uw  0,9 W.m-2.K-1.</t>
  </si>
  <si>
    <t>1811756664</t>
  </si>
  <si>
    <t>Poznámka k položce:_x000D_
součástí dodávky bude mléčné sklo a nanofolie proti slunečnímu záření vč. dodávky lemování</t>
  </si>
  <si>
    <t>786</t>
  </si>
  <si>
    <t>Dokončovací práce - čalounické úpravy</t>
  </si>
  <si>
    <t>146</t>
  </si>
  <si>
    <t>786612200</t>
  </si>
  <si>
    <t>Montáž zastiňujících rolet z textilií nebo umělých tkanin</t>
  </si>
  <si>
    <t>-1030150013</t>
  </si>
  <si>
    <t>147</t>
  </si>
  <si>
    <t>RMAT0008</t>
  </si>
  <si>
    <t>Kazetový hliníkový lepící systém – pro přilepení na rám okna. Interiérová řetízková roleta, která je určená k nalepení na rám okna.</t>
  </si>
  <si>
    <t>-1282527188</t>
  </si>
  <si>
    <t>148</t>
  </si>
  <si>
    <t>786623021</t>
  </si>
  <si>
    <t>Montáž fasádní žaluzie před okenní nebo dveřní otvor ovládané motorem pl do 4 m2</t>
  </si>
  <si>
    <t>-1118719113</t>
  </si>
  <si>
    <t>149</t>
  </si>
  <si>
    <t>55342546</t>
  </si>
  <si>
    <t>žaluzie Z-90 fasádní ovládaná základním motorem příslušenství plochy do 2,5m2</t>
  </si>
  <si>
    <t>1943091692</t>
  </si>
  <si>
    <t>150</t>
  </si>
  <si>
    <t>55342570</t>
  </si>
  <si>
    <t>plech krycí Al pro žaluzie Z-90 tl 1,5mm lakovaný včetně bočnic a držáků plochy do 2,5m2 šířky do 1,0m</t>
  </si>
  <si>
    <t>370787449</t>
  </si>
  <si>
    <t>151</t>
  </si>
  <si>
    <t>55342571</t>
  </si>
  <si>
    <t>plech krycí Al pro žaluzie Z-90 tl 1,5mm lakovaný včetně bočnic a držáků plochy do 2,5m2 šířky do 2,0m</t>
  </si>
  <si>
    <t>1252623437</t>
  </si>
  <si>
    <t>152</t>
  </si>
  <si>
    <t>28376751</t>
  </si>
  <si>
    <t>pouzdro pro skrytý vodící profil žaluzie včetně příslušenství</t>
  </si>
  <si>
    <t>-83759780</t>
  </si>
  <si>
    <t>153</t>
  </si>
  <si>
    <t>786623023</t>
  </si>
  <si>
    <t>Montáž fasádní žaluzie před okenní nebo dveřní otvor ovládané motorem pl přes 4 do 6 m2</t>
  </si>
  <si>
    <t>1930224364</t>
  </si>
  <si>
    <t>154</t>
  </si>
  <si>
    <t>55342549</t>
  </si>
  <si>
    <t>žaluzie Z-90 fasádní ovládaná základním motorem příslušenství plochy do 5,0m2</t>
  </si>
  <si>
    <t>1283163780</t>
  </si>
  <si>
    <t>155</t>
  </si>
  <si>
    <t>55342590</t>
  </si>
  <si>
    <t>plech krycí Al pro žaluzie Z-90 tl 1,5mm lakovaný včetně bočnic a držáků plochy do 5,0m2 šířky do 3,0m</t>
  </si>
  <si>
    <t>-1727485433</t>
  </si>
  <si>
    <t>156</t>
  </si>
  <si>
    <t>55342588</t>
  </si>
  <si>
    <t>plech krycí Al pro žaluzie Z-90 tl 1,5mm lakovaný včetně bočnic a držáků plochy do 5,0m2 šířky do 1,0m</t>
  </si>
  <si>
    <t>1828452559</t>
  </si>
  <si>
    <t>157</t>
  </si>
  <si>
    <t>1903241613</t>
  </si>
  <si>
    <t>158</t>
  </si>
  <si>
    <t>998786202</t>
  </si>
  <si>
    <t>Přesun hmot procentní pro stínění a čalounické úpravy v objektech v přes 6 do 12 m</t>
  </si>
  <si>
    <t>-1162288381</t>
  </si>
  <si>
    <t>01b - Architektonicko stavební část, ZTI - neuznatelné náklady</t>
  </si>
  <si>
    <t xml:space="preserve">    1 - Zemní práce</t>
  </si>
  <si>
    <t xml:space="preserve">    3 - Svislé a kompletní konstrukce</t>
  </si>
  <si>
    <t xml:space="preserve">    4 - Vodorovné konstrukce</t>
  </si>
  <si>
    <t xml:space="preserve">    5 - Komunikace pozemní</t>
  </si>
  <si>
    <t xml:space="preserve">    8 - Trubní vedení</t>
  </si>
  <si>
    <t xml:space="preserve">    711 - Izolace proti vodě, vlhkosti a plynům</t>
  </si>
  <si>
    <t xml:space="preserve">    721 - Zdravotechnika - vnitřní kanalizace</t>
  </si>
  <si>
    <t xml:space="preserve">    722 - Zdravotechnika - vnitřní vodovod</t>
  </si>
  <si>
    <t xml:space="preserve">    723 - Zdravotechnika - vnitřní plynovod</t>
  </si>
  <si>
    <t xml:space="preserve">    725 - Zdravotechnika - zařizovací předměty</t>
  </si>
  <si>
    <t xml:space="preserve">    726 - Zdravotechnika - předstěnové instalace</t>
  </si>
  <si>
    <t xml:space="preserve">    742 - Elektroinstalace - slaboproud</t>
  </si>
  <si>
    <t xml:space="preserve">    763 - Konstrukce suché výstavby</t>
  </si>
  <si>
    <t xml:space="preserve">    771 - Podlahy z dlaždic</t>
  </si>
  <si>
    <t xml:space="preserve">    781 - Dokončovací práce - obklady</t>
  </si>
  <si>
    <t xml:space="preserve">    783 - Dokončovací práce - nátěry</t>
  </si>
  <si>
    <t xml:space="preserve">    784 - Dokončovací práce - malby a tapety</t>
  </si>
  <si>
    <t>Zemní práce</t>
  </si>
  <si>
    <t>113106123</t>
  </si>
  <si>
    <t>Rozebrání dlažeb ze zámkových dlaždic komunikací pro pěší ručně</t>
  </si>
  <si>
    <t>-1171649113</t>
  </si>
  <si>
    <t>113107022</t>
  </si>
  <si>
    <t>Odstranění podkladu z kameniva drceného tl přes 100 do 200 mm při překopech ručně</t>
  </si>
  <si>
    <t>-1681070713</t>
  </si>
  <si>
    <t>122251101</t>
  </si>
  <si>
    <t>Odkopávky a prokopávky nezapažené v hornině třídy těžitelnosti I skupiny 3 objem do 20 m3 strojně</t>
  </si>
  <si>
    <t>-309265582</t>
  </si>
  <si>
    <t>132251103</t>
  </si>
  <si>
    <t>Hloubení rýh nezapažených š do 800 mm v hornině třídy těžitelnosti I skupiny 3 objem do 100 m3 strojně</t>
  </si>
  <si>
    <t>-1566426424</t>
  </si>
  <si>
    <t>139751101</t>
  </si>
  <si>
    <t>Vykopávky v uzavřených prostorech v hornině třídy těžitelnosti I skupiny 1 až 3 ručně</t>
  </si>
  <si>
    <t>-976931252</t>
  </si>
  <si>
    <t>162351104</t>
  </si>
  <si>
    <t>Vodorovné přemístění přes 500 do 1000 m výkopku/sypaniny z horniny třídy těžitelnosti I skupiny 1 až 3</t>
  </si>
  <si>
    <t>-989542938</t>
  </si>
  <si>
    <t>162751117</t>
  </si>
  <si>
    <t>Vodorovné přemístění přes 9 000 do 10000 m výkopku/sypaniny z horniny třídy těžitelnosti I skupiny 1 až 3</t>
  </si>
  <si>
    <t>1104386942</t>
  </si>
  <si>
    <t>162751119</t>
  </si>
  <si>
    <t>Příplatek k vodorovnému přemístění výkopku/sypaniny z horniny třídy těžitelnosti I skupiny 1 až 3 ZKD 1000 m přes 10000 m</t>
  </si>
  <si>
    <t>-1108093987</t>
  </si>
  <si>
    <t>Poznámka k položce:_x000D_
příplatek k dopravě za dalších 20 km</t>
  </si>
  <si>
    <t>167151101</t>
  </si>
  <si>
    <t>Nakládání výkopku z hornin třídy těžitelnosti I skupiny 1 až 3 do 100 m3</t>
  </si>
  <si>
    <t>-757143968</t>
  </si>
  <si>
    <t>171201231</t>
  </si>
  <si>
    <t>Poplatek za uložení zeminy a kamení na recyklační skládce (skládkovné) kód odpadu 17 05 04</t>
  </si>
  <si>
    <t>1133153739</t>
  </si>
  <si>
    <t>171251201</t>
  </si>
  <si>
    <t>Uložení sypaniny na skládky nebo meziskládky</t>
  </si>
  <si>
    <t>-1851051167</t>
  </si>
  <si>
    <t>174151101</t>
  </si>
  <si>
    <t>Zásyp jam, šachet rýh nebo kolem objektů sypaninou se zhutněním</t>
  </si>
  <si>
    <t>1972326943</t>
  </si>
  <si>
    <t>175111101</t>
  </si>
  <si>
    <t>Obsypání potrubí ručně sypaninou bez prohození, uloženou do 3 m</t>
  </si>
  <si>
    <t>-2122580656</t>
  </si>
  <si>
    <t>58331351</t>
  </si>
  <si>
    <t>kamenivo těžené drobné frakce 0/4</t>
  </si>
  <si>
    <t>-867268207</t>
  </si>
  <si>
    <t>Svislé a kompletní konstrukce</t>
  </si>
  <si>
    <t>317142422.XLA</t>
  </si>
  <si>
    <t>Překlad nenosný pórobetonový Ytong NEP 100-1250 dl přes 100 do 1250 mm</t>
  </si>
  <si>
    <t>-97628011</t>
  </si>
  <si>
    <t>319202114</t>
  </si>
  <si>
    <t>Dodatečná izolace zdiva tl přes 450 do 600 mm nízkotlakou injektáží silikonovou mikroemulzí</t>
  </si>
  <si>
    <t>754459644</t>
  </si>
  <si>
    <t>Poznámka k položce:_x000D_
Provedení v 1.PP pro utěsnění komínového zdiva</t>
  </si>
  <si>
    <t>340271025.XLA</t>
  </si>
  <si>
    <t>Zazdívka otvorů v příčkách nebo stěnách pl přes 1 do 4 m2 tvárnicemi YTONG tl 100 mm</t>
  </si>
  <si>
    <t>-1241436928</t>
  </si>
  <si>
    <t>342272225.XLA</t>
  </si>
  <si>
    <t>Příčka z tvárnic Ytong Klasik 100 na tenkovrstvou maltu tl 100 mm</t>
  </si>
  <si>
    <t>-95207213</t>
  </si>
  <si>
    <t>Vodorovné konstrukce</t>
  </si>
  <si>
    <t>451573111</t>
  </si>
  <si>
    <t>Lože pod potrubí otevřený výkop ze štěrkopísku</t>
  </si>
  <si>
    <t>713115652</t>
  </si>
  <si>
    <t>Komunikace pozemní</t>
  </si>
  <si>
    <t>566201111</t>
  </si>
  <si>
    <t>Úprava krytu z kameniva drceného pro nový kryt s doplněním kameniva drceného do 0,04 m3/m2</t>
  </si>
  <si>
    <t>-850673407</t>
  </si>
  <si>
    <t>596211112</t>
  </si>
  <si>
    <t>Kladení zámkové dlažby komunikací pro pěší ručně tl 60 mm skupiny A pl přes 100 do 300 m2</t>
  </si>
  <si>
    <t>1528218969</t>
  </si>
  <si>
    <t>59245016</t>
  </si>
  <si>
    <t>dlažba tvar čtverec betonová 100x100x60mm přírodní</t>
  </si>
  <si>
    <t>-598961543</t>
  </si>
  <si>
    <t>Poznámka k položce:_x000D_
ztratné 10%</t>
  </si>
  <si>
    <t>611131121</t>
  </si>
  <si>
    <t>Penetrační disperzní nátěr vnitřních stropů nanášený ručně</t>
  </si>
  <si>
    <t>561481753</t>
  </si>
  <si>
    <t>611131151</t>
  </si>
  <si>
    <t>Sanační postřik vnitřních stropů nanášený celoplošně ručně</t>
  </si>
  <si>
    <t>2116926867</t>
  </si>
  <si>
    <t>611142012</t>
  </si>
  <si>
    <t>Pletivo rabicové vnitřních stropů provizorně přichycené</t>
  </si>
  <si>
    <t>1131994666</t>
  </si>
  <si>
    <t>611315121</t>
  </si>
  <si>
    <t>Vápenná štuková omítka rýh ve stropech š do 150 mm</t>
  </si>
  <si>
    <t>1595791557</t>
  </si>
  <si>
    <t>611324113</t>
  </si>
  <si>
    <t>Sanační omítka podkladní vnitřních kleneb nebo skořepin nanášená ručně</t>
  </si>
  <si>
    <t>1013011061</t>
  </si>
  <si>
    <t>611324191</t>
  </si>
  <si>
    <t>Příplatek k sanační podkladní omítce vnitřních stropů za každých dalších 5 mm tloušťky přes 10 mm ručně</t>
  </si>
  <si>
    <t>-1398956641</t>
  </si>
  <si>
    <t>Poznámka k položce:_x000D_
příplatek za dalších 30 mm</t>
  </si>
  <si>
    <t>611325121</t>
  </si>
  <si>
    <t>Vápenocementová štuková omítka rýh ve stropech š do 150 mm</t>
  </si>
  <si>
    <t>-1483973967</t>
  </si>
  <si>
    <t>611325133</t>
  </si>
  <si>
    <t>Omítka sanační jádrová vnitřních kleneb nebo skořepin nanášená ručně</t>
  </si>
  <si>
    <t>1033734287</t>
  </si>
  <si>
    <t>611328133</t>
  </si>
  <si>
    <t>Potažení vnitřních kleneb nebo skořepin sanačním štukem tloušťky do 3 mm</t>
  </si>
  <si>
    <t>30555496</t>
  </si>
  <si>
    <t>612131121</t>
  </si>
  <si>
    <t>Penetrační disperzní nátěr vnitřních stěn nanášený ručně</t>
  </si>
  <si>
    <t>-1347188830</t>
  </si>
  <si>
    <t>612131151</t>
  </si>
  <si>
    <t>Sanační postřik vnitřních stěn nanášený celoplošně ručně</t>
  </si>
  <si>
    <t>1441898221</t>
  </si>
  <si>
    <t>612142001</t>
  </si>
  <si>
    <t>Potažení vnitřních stěn sklovláknitým pletivem vtlačeným do tenkovrstvé hmoty</t>
  </si>
  <si>
    <t>809509392</t>
  </si>
  <si>
    <t>612142012</t>
  </si>
  <si>
    <t>Pletivo rabicové vnitřních stěn provizorně přichycené</t>
  </si>
  <si>
    <t>1592622472</t>
  </si>
  <si>
    <t>612315121</t>
  </si>
  <si>
    <t>Vápenná štuková omítka rýh ve stěnách š do 150 mm</t>
  </si>
  <si>
    <t>1268282437</t>
  </si>
  <si>
    <t>612321131</t>
  </si>
  <si>
    <t>Potažení vnitřních stěn vápenocementovým štukem tloušťky do 3 mm</t>
  </si>
  <si>
    <t>-235752511</t>
  </si>
  <si>
    <t>612324111</t>
  </si>
  <si>
    <t>Sanační omítka podkladní vnitřních stěn nanášená ručně</t>
  </si>
  <si>
    <t>136024319</t>
  </si>
  <si>
    <t>612324191</t>
  </si>
  <si>
    <t>Příplatek k sanační podkladní omítce vnitřních stěn za každých dalších 5 mm tloušťky přes 10 mm ručně</t>
  </si>
  <si>
    <t>830514551</t>
  </si>
  <si>
    <t>612325131</t>
  </si>
  <si>
    <t>Omítka sanační jádrová vnitřních stěn nanášená ručně</t>
  </si>
  <si>
    <t>-1977067661</t>
  </si>
  <si>
    <t>612328131</t>
  </si>
  <si>
    <t>Potažení vnitřních stěn sanačním štukem tloušťky do 3 mm</t>
  </si>
  <si>
    <t>-1595252401</t>
  </si>
  <si>
    <t>619995001</t>
  </si>
  <si>
    <t>Začištění omítek kolem oken, dveří, podlah nebo obkladů</t>
  </si>
  <si>
    <t>-1197271420</t>
  </si>
  <si>
    <t>631311131</t>
  </si>
  <si>
    <t>Doplnění dosavadních mazanin betonem prostým plochy do 1 m2 tloušťky přes 80 mm</t>
  </si>
  <si>
    <t>693450532</t>
  </si>
  <si>
    <t>Trubní vedení</t>
  </si>
  <si>
    <t>871275211</t>
  </si>
  <si>
    <t>Kanalizační potrubí z tvrdého PVC jednovrstvé tuhost třídy SN4 DN 125</t>
  </si>
  <si>
    <t>426765442</t>
  </si>
  <si>
    <t>877265271</t>
  </si>
  <si>
    <t>Montáž lapače střešních splavenin z tvrdého PVC-systém KG DN 110</t>
  </si>
  <si>
    <t>1844524079</t>
  </si>
  <si>
    <t>28341110</t>
  </si>
  <si>
    <t>lapače střešních splavenin okapová vpusť s klapkou+inspekční poklop z PP</t>
  </si>
  <si>
    <t>1541757346</t>
  </si>
  <si>
    <t>877275211</t>
  </si>
  <si>
    <t>Montáž tvarovek z tvrdého PVC-systém KG nebo z polypropylenu-systém KG 2000 jednoosé DN 125</t>
  </si>
  <si>
    <t>575548633</t>
  </si>
  <si>
    <t>28611356</t>
  </si>
  <si>
    <t>koleno kanalizační PVC KG 125x45°</t>
  </si>
  <si>
    <t>1999878708</t>
  </si>
  <si>
    <t>877355121</t>
  </si>
  <si>
    <t>Výřez a montáž tvarovek odbočných na potrubí z kanalizačních trub z PVC DN 200</t>
  </si>
  <si>
    <t>-165519924</t>
  </si>
  <si>
    <t>28612222</t>
  </si>
  <si>
    <t>odbočka kanalizační plastová PVC KG DN 200x160/45° SN12/16</t>
  </si>
  <si>
    <t>936236532</t>
  </si>
  <si>
    <t>28611506</t>
  </si>
  <si>
    <t>redukce kanalizační PVC 160/125</t>
  </si>
  <si>
    <t>-712308942</t>
  </si>
  <si>
    <t>892271111</t>
  </si>
  <si>
    <t>Tlaková zkouška vodou potrubí DN 100 nebo 125</t>
  </si>
  <si>
    <t>484931444</t>
  </si>
  <si>
    <t>899722111</t>
  </si>
  <si>
    <t>Krytí potrubí z plastů výstražnou fólií z PVC 20 cm</t>
  </si>
  <si>
    <t>1067242558</t>
  </si>
  <si>
    <t>953942121VL01</t>
  </si>
  <si>
    <t>Vložením ocelové objímky s dolévkou cementové malty mezi ocelovou objímkou a zdivem klenby</t>
  </si>
  <si>
    <t>-1840722548</t>
  </si>
  <si>
    <t>MAT01</t>
  </si>
  <si>
    <t>Roura hladká 250</t>
  </si>
  <si>
    <t>309061390</t>
  </si>
  <si>
    <t>962031133</t>
  </si>
  <si>
    <t>Bourání příček z cihel pálených na MVC tl do 150 mm</t>
  </si>
  <si>
    <t>696216831</t>
  </si>
  <si>
    <t>965042221</t>
  </si>
  <si>
    <t>Bourání podkladů pod dlažby nebo mazanin betonových nebo z litého asfaltu tl přes 100 mm pl do 1 m2</t>
  </si>
  <si>
    <t>1188782246</t>
  </si>
  <si>
    <t>968062455</t>
  </si>
  <si>
    <t>Vybourání dřevěných dveřních zárubní pl do 2 m2</t>
  </si>
  <si>
    <t>150666026</t>
  </si>
  <si>
    <t>968082022</t>
  </si>
  <si>
    <t>Vybourání plastových zárubní dveří plochy do 4 m2</t>
  </si>
  <si>
    <t>2142860925</t>
  </si>
  <si>
    <t>971033131</t>
  </si>
  <si>
    <t>Vybourání otvorů ve zdivu cihelném D do 60 mm na MVC nebo MV tl do 150 mm</t>
  </si>
  <si>
    <t>-369719740</t>
  </si>
  <si>
    <t>971033141</t>
  </si>
  <si>
    <t>Vybourání otvorů ve zdivu cihelném D do 60 mm na MVC nebo MV tl do 300 mm</t>
  </si>
  <si>
    <t>-112677544</t>
  </si>
  <si>
    <t>973045121</t>
  </si>
  <si>
    <t>Vysekání kapes ve zdivu z betonu pro upevňovací prvky hl do 100 mm</t>
  </si>
  <si>
    <t>-825469386</t>
  </si>
  <si>
    <t>974031121</t>
  </si>
  <si>
    <t>Vysekání rýh ve zdivu cihelném hl do 30 mm š do 30 mm</t>
  </si>
  <si>
    <t>-1056992968</t>
  </si>
  <si>
    <t>977151113</t>
  </si>
  <si>
    <t>Jádrové vrty diamantovými korunkami do stavebních materiálů D přes 40 do 50 mm</t>
  </si>
  <si>
    <t>1456540269</t>
  </si>
  <si>
    <t>977151123</t>
  </si>
  <si>
    <t>Jádrové vrty diamantovými korunkami do stavebních materiálů D přes 130 do 150 mm</t>
  </si>
  <si>
    <t>-1952120284</t>
  </si>
  <si>
    <t>977151213</t>
  </si>
  <si>
    <t>Jádrové vrty dovrchní diamantovými korunkami do stavebních materiálů D přes 40 do 50 mm</t>
  </si>
  <si>
    <t>-57248006</t>
  </si>
  <si>
    <t>977151227</t>
  </si>
  <si>
    <t>Jádrové vrty dovrchní diamantovými korunkami do stavebních materiálů D přes 225 do 250 mm</t>
  </si>
  <si>
    <t>-1899151887</t>
  </si>
  <si>
    <t>977312113</t>
  </si>
  <si>
    <t>Řezání stávajících betonových mazanin vyztužených hl do 150 mm</t>
  </si>
  <si>
    <t>1925558745</t>
  </si>
  <si>
    <t>978011191</t>
  </si>
  <si>
    <t>Otlučení (osekání) vnitřní vápenné nebo vápenocementové omítky stropů v rozsahu přes 50 do 100 %</t>
  </si>
  <si>
    <t>1367404970</t>
  </si>
  <si>
    <t>978013191</t>
  </si>
  <si>
    <t>Otlučení (osekání) vnitřní vápenné nebo vápenocementové omítky stěn v rozsahu přes 50 do 100 %</t>
  </si>
  <si>
    <t>-1331529052</t>
  </si>
  <si>
    <t>979051121</t>
  </si>
  <si>
    <t>Očištění zámkových dlaždic se spárováním z kameniva těženého při překopech inženýrských sítí</t>
  </si>
  <si>
    <t>296491189</t>
  </si>
  <si>
    <t>Vyčištění štěrkového kanálku v 1.PP, kontrola spádu pro případný odtok vnikající vody a napojení do šachty vč. kontrolovaného odčerpávání</t>
  </si>
  <si>
    <t>1988076166</t>
  </si>
  <si>
    <t>316921487</t>
  </si>
  <si>
    <t>997013812</t>
  </si>
  <si>
    <t>Poplatek za uložení na skládce (skládkovné) stavebního odpadu na bázi sádry kód odpadu 17 08 02</t>
  </si>
  <si>
    <t>1622506273</t>
  </si>
  <si>
    <t>-207597312</t>
  </si>
  <si>
    <t>997013861</t>
  </si>
  <si>
    <t>Poplatek za uložení stavebního odpadu na recyklační skládce (skládkovné) z prostého betonu kód odpadu 17 01 01</t>
  </si>
  <si>
    <t>-57544222</t>
  </si>
  <si>
    <t>892557650</t>
  </si>
  <si>
    <t>1173914356</t>
  </si>
  <si>
    <t>997013873</t>
  </si>
  <si>
    <t>Poplatek za uložení stavebního odpadu na recyklační skládce (skládkovné) zeminy a kamení zatříděného do Katalogu odpadů pod kódem 17 05 04</t>
  </si>
  <si>
    <t>734515524</t>
  </si>
  <si>
    <t>711</t>
  </si>
  <si>
    <t>Izolace proti vodě, vlhkosti a plynům</t>
  </si>
  <si>
    <t>711111001</t>
  </si>
  <si>
    <t>Provedení izolace proti zemní vlhkosti vodorovné za studena nátěrem penetračním</t>
  </si>
  <si>
    <t>1615840891</t>
  </si>
  <si>
    <t>11163150</t>
  </si>
  <si>
    <t>lak penetrační asfaltový</t>
  </si>
  <si>
    <t>-1517783170</t>
  </si>
  <si>
    <t>711141559</t>
  </si>
  <si>
    <t>Provedení izolace proti zemní vlhkosti pásy přitavením vodorovné NAIP</t>
  </si>
  <si>
    <t>1474468490</t>
  </si>
  <si>
    <t>62832001</t>
  </si>
  <si>
    <t>pás asfaltový natavitelný oxidovaný tl 3,5mm typu V60 S35 s vložkou ze skleněné rohože, s jemnozrnným minerálním posypem</t>
  </si>
  <si>
    <t>-587050206</t>
  </si>
  <si>
    <t>998711101</t>
  </si>
  <si>
    <t>Přesun hmot tonážní pro izolace proti vodě, vlhkosti a plynům v objektech v do 6 m</t>
  </si>
  <si>
    <t>1981274526</t>
  </si>
  <si>
    <t>721</t>
  </si>
  <si>
    <t>Zdravotechnika - vnitřní kanalizace</t>
  </si>
  <si>
    <t>721171808</t>
  </si>
  <si>
    <t>Demontáž potrubí z PVC D přes 75 do 114</t>
  </si>
  <si>
    <t>819920157</t>
  </si>
  <si>
    <t>721171905R00</t>
  </si>
  <si>
    <t>Potrubí z PP vsazení záslepky do hrdla DN 110</t>
  </si>
  <si>
    <t>1804730039</t>
  </si>
  <si>
    <t>721171907</t>
  </si>
  <si>
    <t>Potrubí z PP vsazení odbočky do hrdla DN 160</t>
  </si>
  <si>
    <t>-1558110165</t>
  </si>
  <si>
    <t>721173402</t>
  </si>
  <si>
    <t>Potrubí kanalizační z PVC SN 4 svodné DN 125</t>
  </si>
  <si>
    <t>1578046388</t>
  </si>
  <si>
    <t>721174025</t>
  </si>
  <si>
    <t>Potrubí kanalizační z PP odpadní DN 110</t>
  </si>
  <si>
    <t>-1882447430</t>
  </si>
  <si>
    <t>721174045</t>
  </si>
  <si>
    <t>Potrubí kanalizační z PP připojovací DN 110</t>
  </si>
  <si>
    <t>1170235039</t>
  </si>
  <si>
    <t>721290111</t>
  </si>
  <si>
    <t>Zkouška těsnosti potrubí kanalizace vodou DN do 125</t>
  </si>
  <si>
    <t>455020488</t>
  </si>
  <si>
    <t>721290821</t>
  </si>
  <si>
    <t>Přemístění vnitrostaveništní demontovaných hmot vnitřní kanalizace v objektech v do 6 m</t>
  </si>
  <si>
    <t>-1747280009</t>
  </si>
  <si>
    <t>998721101</t>
  </si>
  <si>
    <t>Přesun hmot tonážní pro vnitřní kanalizace v objektech v do 6 m</t>
  </si>
  <si>
    <t>-1644468016</t>
  </si>
  <si>
    <t>722</t>
  </si>
  <si>
    <t>Zdravotechnika - vnitřní vodovod</t>
  </si>
  <si>
    <t>722170801</t>
  </si>
  <si>
    <t>Demontáž rozvodů vody z plastů D do 25</t>
  </si>
  <si>
    <t>-355630221</t>
  </si>
  <si>
    <t>722171912</t>
  </si>
  <si>
    <t>Potrubí plastové odříznutí trubky D přes 16 do 20 mm</t>
  </si>
  <si>
    <t>-1918502321</t>
  </si>
  <si>
    <t>722171932</t>
  </si>
  <si>
    <t>Potrubí plastové výměna trub nebo tvarovek D přes 16 do 20 mm</t>
  </si>
  <si>
    <t>-106746215</t>
  </si>
  <si>
    <t>28654228</t>
  </si>
  <si>
    <t>záslepka PPR D 20mm</t>
  </si>
  <si>
    <t>-2009256987</t>
  </si>
  <si>
    <t>28654102</t>
  </si>
  <si>
    <t>T-kus redukovaný PPR D 25x20x25mm</t>
  </si>
  <si>
    <t>-54025236</t>
  </si>
  <si>
    <t>722174002</t>
  </si>
  <si>
    <t>Potrubí vodovodní plastové PPR svar polyfúze PN 16 D 20x2,8 mm</t>
  </si>
  <si>
    <t>304236675</t>
  </si>
  <si>
    <t>722181221</t>
  </si>
  <si>
    <t>Ochrana vodovodního potrubí přilepenými termoizolačními trubicemi z PE tl přes 6 do 9 mm DN do 22 mm</t>
  </si>
  <si>
    <t>-588006417</t>
  </si>
  <si>
    <t>722190901</t>
  </si>
  <si>
    <t>Uzavření nebo otevření vodovodního potrubí při opravách</t>
  </si>
  <si>
    <t>638293628</t>
  </si>
  <si>
    <t>722290234</t>
  </si>
  <si>
    <t>Proplach a dezinfekce vodovodního potrubí DN do 80</t>
  </si>
  <si>
    <t>-1050400380</t>
  </si>
  <si>
    <t>722290821</t>
  </si>
  <si>
    <t>Přemístění vnitrostaveništní demontovaných hmot pro vnitřní vodovod v objektech v do 6 m</t>
  </si>
  <si>
    <t>2021387709</t>
  </si>
  <si>
    <t>998722101</t>
  </si>
  <si>
    <t>Přesun hmot tonážní pro vnitřní vodovod v objektech v do 6 m</t>
  </si>
  <si>
    <t>1966110789</t>
  </si>
  <si>
    <t>723</t>
  </si>
  <si>
    <t>Zdravotechnika - vnitřní plynovod</t>
  </si>
  <si>
    <t>723120804R01</t>
  </si>
  <si>
    <t>Demontáž plynového kotle, úprava potrubí a zpětná montáž</t>
  </si>
  <si>
    <t>hod</t>
  </si>
  <si>
    <t>1248261432</t>
  </si>
  <si>
    <t>998723202</t>
  </si>
  <si>
    <t>Přesun hmot procentní pro vnitřní plynovod v objektech v přes 6 do 12 m</t>
  </si>
  <si>
    <t>-941946082</t>
  </si>
  <si>
    <t>725</t>
  </si>
  <si>
    <t>Zdravotechnika - zařizovací předměty</t>
  </si>
  <si>
    <t>725110814</t>
  </si>
  <si>
    <t>Demontáž klozetu Kombi</t>
  </si>
  <si>
    <t>soubor</t>
  </si>
  <si>
    <t>-474459324</t>
  </si>
  <si>
    <t>725110814VL01</t>
  </si>
  <si>
    <t>Demontáž klozetu Kombi - k opětovnému použití</t>
  </si>
  <si>
    <t>-1559707212</t>
  </si>
  <si>
    <t>725112022</t>
  </si>
  <si>
    <t>Klozet keramický závěsný na nosné stěny s hlubokým splachováním odpad vodorovný</t>
  </si>
  <si>
    <t>1588479224</t>
  </si>
  <si>
    <t>725122817LV01</t>
  </si>
  <si>
    <t>Demontáž pisoárových stání bez nádrže a jedním záchodkem - k opětovnému použití</t>
  </si>
  <si>
    <t>42179244</t>
  </si>
  <si>
    <t>725129101</t>
  </si>
  <si>
    <t>Montáž pisoáru keramického</t>
  </si>
  <si>
    <t>1592811916</t>
  </si>
  <si>
    <t>725210821VL01</t>
  </si>
  <si>
    <t>Demontáž umyvadel bez výtokových armatur - k opětovnému použití</t>
  </si>
  <si>
    <t>782872553</t>
  </si>
  <si>
    <t>725219102</t>
  </si>
  <si>
    <t>Montáž umyvadla připevněného na šrouby do zdiva</t>
  </si>
  <si>
    <t>1747587672</t>
  </si>
  <si>
    <t>725310821VL01</t>
  </si>
  <si>
    <t>Demontáž dřez jednoduchý na ocelové konzole bez výtokových armatur - k opětovnému použití</t>
  </si>
  <si>
    <t>1997539568</t>
  </si>
  <si>
    <t>725319111</t>
  </si>
  <si>
    <t>Montáž dřezu ostatních typů</t>
  </si>
  <si>
    <t>710078098</t>
  </si>
  <si>
    <t>725810811</t>
  </si>
  <si>
    <t>Demontáž ventilů výtokových nástěnných</t>
  </si>
  <si>
    <t>-1745423832</t>
  </si>
  <si>
    <t>725811301</t>
  </si>
  <si>
    <t>Ventil tlačný samouzavírací s omezenou dobou výtoku 6 l/min G 1/2"</t>
  </si>
  <si>
    <t>1893905227</t>
  </si>
  <si>
    <t>725813111</t>
  </si>
  <si>
    <t>Ventil rohový bez připojovací trubičky nebo flexi hadičky G 1/2"</t>
  </si>
  <si>
    <t>-1197179161</t>
  </si>
  <si>
    <t>725820802VL01</t>
  </si>
  <si>
    <t>Demontáž baterie stojánkové do jednoho otvoru - k opětovnému použití</t>
  </si>
  <si>
    <t>295051490</t>
  </si>
  <si>
    <t>725829111</t>
  </si>
  <si>
    <t>Montáž baterie stojánkové dřezové G 1/2"</t>
  </si>
  <si>
    <t>1419783137</t>
  </si>
  <si>
    <t>725829131</t>
  </si>
  <si>
    <t>Montáž baterie umyvadlové stojánkové G 1/2" ostatní typ</t>
  </si>
  <si>
    <t>-87100110</t>
  </si>
  <si>
    <t>725860811</t>
  </si>
  <si>
    <t>Demontáž uzávěrů zápachu jednoduchých</t>
  </si>
  <si>
    <t>726399548</t>
  </si>
  <si>
    <t>725861101</t>
  </si>
  <si>
    <t>Zápachová uzávěrka pro umyvadla DN 32</t>
  </si>
  <si>
    <t>-1896354603</t>
  </si>
  <si>
    <t>725862103</t>
  </si>
  <si>
    <t>Zápachová uzávěrka pro dřezy DN 40/50</t>
  </si>
  <si>
    <t>1489649404</t>
  </si>
  <si>
    <t>998725202</t>
  </si>
  <si>
    <t>Přesun hmot procentní pro zařizovací předměty v objektech v přes 6 do 12 m</t>
  </si>
  <si>
    <t>-194022366</t>
  </si>
  <si>
    <t>726</t>
  </si>
  <si>
    <t>Zdravotechnika - předstěnové instalace</t>
  </si>
  <si>
    <t>726111031</t>
  </si>
  <si>
    <t>Instalační předstěna pro klozet s ovládáním zepředu v 1080 mm závěsný do masivní zděné kce</t>
  </si>
  <si>
    <t>1055854607</t>
  </si>
  <si>
    <t>998726111</t>
  </si>
  <si>
    <t>Přesun hmot tonážní pro instalační prefabrikáty v objektech v do 6 m</t>
  </si>
  <si>
    <t>-1729092394</t>
  </si>
  <si>
    <t>742</t>
  </si>
  <si>
    <t>Elektroinstalace - slaboproud</t>
  </si>
  <si>
    <t>742124003</t>
  </si>
  <si>
    <t>Montáž kabelů datových FTP, UTP, STP pro vnitřní rozvody pevně</t>
  </si>
  <si>
    <t>-1153568216</t>
  </si>
  <si>
    <t>34121263</t>
  </si>
  <si>
    <t>kabel datový jádro Cu plné plášť PVC (U/UTP) kategorie 6</t>
  </si>
  <si>
    <t>-1948222084</t>
  </si>
  <si>
    <t>742124005</t>
  </si>
  <si>
    <t>Montáž kabelů datových FTP, UTP, STP ukončení kabelu konektorem</t>
  </si>
  <si>
    <t>-372990421</t>
  </si>
  <si>
    <t>37459025</t>
  </si>
  <si>
    <t>konektor na drát/lanko s vložkou RJ45 FTP Cat6 stíněný</t>
  </si>
  <si>
    <t>-1079246548</t>
  </si>
  <si>
    <t>742330001</t>
  </si>
  <si>
    <t>Montáž rozvaděče nástěnného</t>
  </si>
  <si>
    <t>1479314989</t>
  </si>
  <si>
    <t>35712001</t>
  </si>
  <si>
    <t>rozvaděč nástěnný jednodílný 19" celoskleněné dveře 6U/400mm</t>
  </si>
  <si>
    <t>2145716234</t>
  </si>
  <si>
    <t>742330033</t>
  </si>
  <si>
    <t>Montáž patch panelu 12 portů</t>
  </si>
  <si>
    <t>1698365777</t>
  </si>
  <si>
    <t>37451103</t>
  </si>
  <si>
    <t>patch panel Cat5E 1U 12 portů RJ45 19" UTP</t>
  </si>
  <si>
    <t>467904873</t>
  </si>
  <si>
    <t>742330045</t>
  </si>
  <si>
    <t>Montáž datové zásuvky 1 až 6 pozic přisazené na omítku</t>
  </si>
  <si>
    <t>-735876873</t>
  </si>
  <si>
    <t>37451190</t>
  </si>
  <si>
    <t>krabička nástěnná zásuvková pro keystone moduly plast bílá 2 porty (neosazený)</t>
  </si>
  <si>
    <t>2137048825</t>
  </si>
  <si>
    <t>34539100</t>
  </si>
  <si>
    <t>rámeček datové zásuvky pro 2 moduly 22,5x45mm</t>
  </si>
  <si>
    <t>-615776027</t>
  </si>
  <si>
    <t>998742102</t>
  </si>
  <si>
    <t>Přesun hmot tonážní pro slaboproud v objektech v do 12 m</t>
  </si>
  <si>
    <t>-2014674938</t>
  </si>
  <si>
    <t>Hodinnová zúčtovací sazba - přepojení kebláže ze stávajícího "racku"</t>
  </si>
  <si>
    <t>1587447099</t>
  </si>
  <si>
    <t xml:space="preserve">Poznámka k položce:_x000D_
Důležité upozornění, že při rekonstrukci nesmí být poškozeny žádné stávající kabely, které vedou ze střechy do budovy a v budově bez předchozí domluvy se správcem budovy tj. s MČ Praha-Kolovraty._x000D_
_x000D_
A musí být zachován hlavně kabel RJ45, který vede ze střechy dolů do knihovny do stávající plastové budky na zdi. Je  nutné přetáhnout tento kabel do nového racku, tento kabel vede kolem kuchyňky._x000D_
</t>
  </si>
  <si>
    <t>Hodinnová zúčtovací sazba - zabezpečení budovy vč. knihovny</t>
  </si>
  <si>
    <t>-1019828703</t>
  </si>
  <si>
    <t>Poznámka k položce:_x000D_
po dobu stavby bude zabezpečovací zařízení mimo provoz a musí být pak zprovozněno vše dle dohody - kontakt  (pan Dalecký, tel. 777 945 671)</t>
  </si>
  <si>
    <t>762112110</t>
  </si>
  <si>
    <t>Montáž tesařských stěn na sraz z hraněného řeziva průřezové pl do 120 cm2</t>
  </si>
  <si>
    <t>-417055986</t>
  </si>
  <si>
    <t>60512125</t>
  </si>
  <si>
    <t>hranol stavební řezivo průřezu do 120cm2 do dl 6m</t>
  </si>
  <si>
    <t>-1929400937</t>
  </si>
  <si>
    <t>762195000</t>
  </si>
  <si>
    <t>Spojovací prostředky pro montáž stěn, příček, bednění stěn</t>
  </si>
  <si>
    <t>2036544411</t>
  </si>
  <si>
    <t>998762202</t>
  </si>
  <si>
    <t>Přesun hmot procentní pro kce tesařské v objektech v přes 6 do 12 m</t>
  </si>
  <si>
    <t>-1736616237</t>
  </si>
  <si>
    <t>763</t>
  </si>
  <si>
    <t>Konstrukce suché výstavby</t>
  </si>
  <si>
    <t>763121714</t>
  </si>
  <si>
    <t>SDK stěna předsazená základní penetrační nátěr</t>
  </si>
  <si>
    <t>1266637641</t>
  </si>
  <si>
    <t>763121715</t>
  </si>
  <si>
    <t>SDK stěna předsazená úprava styku stěny a podhledu separační páskou a akrylátem</t>
  </si>
  <si>
    <t>1581839488</t>
  </si>
  <si>
    <t>763121751</t>
  </si>
  <si>
    <t>Příplatek k SDK stěně předsazené za plochu do 6 m2 jednotlivě</t>
  </si>
  <si>
    <t>61463456</t>
  </si>
  <si>
    <t>763122411.KNF</t>
  </si>
  <si>
    <t>SDK stěna šachtová W628/W629/W630 tl 75 mm profil CW+UW 50 desky 2x RED PIANO (DF) 12,5 bez TI EI 30</t>
  </si>
  <si>
    <t>-405953418</t>
  </si>
  <si>
    <t>763131411</t>
  </si>
  <si>
    <t>SDK podhled desky 1xA 12,5 bez izolace dvouvrstvá spodní kce profil CD+UD</t>
  </si>
  <si>
    <t>1394694687</t>
  </si>
  <si>
    <t>763131714</t>
  </si>
  <si>
    <t>SDK podhled základní penetrační nátěr</t>
  </si>
  <si>
    <t>516530685</t>
  </si>
  <si>
    <t>763131721</t>
  </si>
  <si>
    <t>SDK podhled skoková změna v do 0,5 m</t>
  </si>
  <si>
    <t>-1186786528</t>
  </si>
  <si>
    <t>763131761</t>
  </si>
  <si>
    <t>Příplatek k SDK podhledu za plochu do 3 m2 jednotlivě</t>
  </si>
  <si>
    <t>-1480040966</t>
  </si>
  <si>
    <t>159</t>
  </si>
  <si>
    <t>763132952</t>
  </si>
  <si>
    <t>Vyspravení SDK podhledu, podkroví pl přes 0,25 do 0,5 m2 deska 1xDF 12,5</t>
  </si>
  <si>
    <t>-1443978390</t>
  </si>
  <si>
    <t>Poznámka k položce:_x000D_
vyspravení kolem střešních oken</t>
  </si>
  <si>
    <t>160</t>
  </si>
  <si>
    <t>763132972</t>
  </si>
  <si>
    <t>Vyspravení SDK podhledu, podkroví pl přes 0,5 do 1 m2 deska 1xDF 12,5</t>
  </si>
  <si>
    <t>-310547419</t>
  </si>
  <si>
    <t>161</t>
  </si>
  <si>
    <t>763132986</t>
  </si>
  <si>
    <t>Vyspravení SDK podhledu, podkroví pl přes 1 do 1,5 m2 deska 1xDF 12,5</t>
  </si>
  <si>
    <t>1313439421</t>
  </si>
  <si>
    <t>Poznámka k položce:_x000D_
oprava podhledu kolem trojúhelníkového okna</t>
  </si>
  <si>
    <t>162</t>
  </si>
  <si>
    <t>998763302</t>
  </si>
  <si>
    <t>Přesun hmot tonážní pro sádrokartonové konstrukce v objektech v přes 6 do 12 m</t>
  </si>
  <si>
    <t>-1525158643</t>
  </si>
  <si>
    <t>163</t>
  </si>
  <si>
    <t>766412212</t>
  </si>
  <si>
    <t>Montáž obložení stěn pl přes 5 m2 palubkami z měkkého dřeva š přes 60 do 80 mm</t>
  </si>
  <si>
    <t>-1446026327</t>
  </si>
  <si>
    <t>164</t>
  </si>
  <si>
    <t>61191120</t>
  </si>
  <si>
    <t>palubky obkladové smrk profil klasický 12,5x96mm jakost A/B</t>
  </si>
  <si>
    <t>-403261485</t>
  </si>
  <si>
    <t>165</t>
  </si>
  <si>
    <t>766660001</t>
  </si>
  <si>
    <t>Montáž dveřních křídel otvíravých jednokřídlových š do 0,8 m do ocelové zárubně</t>
  </si>
  <si>
    <t>-1488171098</t>
  </si>
  <si>
    <t>166</t>
  </si>
  <si>
    <t>61162085</t>
  </si>
  <si>
    <t>dveře jednokřídlé dřevotřískové povrch laminátový plné 700x1970-2100mm</t>
  </si>
  <si>
    <t>-420382606</t>
  </si>
  <si>
    <t>167</t>
  </si>
  <si>
    <t>61162086</t>
  </si>
  <si>
    <t>dveře jednokřídlé dřevotřískové povrch laminátový plné 800x1970-2100mm</t>
  </si>
  <si>
    <t>-1846234231</t>
  </si>
  <si>
    <t>168</t>
  </si>
  <si>
    <t>61162084</t>
  </si>
  <si>
    <t>dveře jednokřídlé dřevotřískové povrch laminátový plné 600x1970-2100mm</t>
  </si>
  <si>
    <t>1979303396</t>
  </si>
  <si>
    <t>169</t>
  </si>
  <si>
    <t>766660726</t>
  </si>
  <si>
    <t>Montáž dveřního interiérového kování - pákové zástrče</t>
  </si>
  <si>
    <t>795581066</t>
  </si>
  <si>
    <t>170</t>
  </si>
  <si>
    <t>54916340</t>
  </si>
  <si>
    <t>kování dveřní zástrč dveřová lakovaná 140/100mm</t>
  </si>
  <si>
    <t>100 kus</t>
  </si>
  <si>
    <t>-1317168538</t>
  </si>
  <si>
    <t>171</t>
  </si>
  <si>
    <t>766660728</t>
  </si>
  <si>
    <t>Montáž dveřního interiérového kování - zámku</t>
  </si>
  <si>
    <t>-1941842185</t>
  </si>
  <si>
    <t>172</t>
  </si>
  <si>
    <t>54924002</t>
  </si>
  <si>
    <t>zámek zadlabací 190/140 /20 L s obyčejným klíčem</t>
  </si>
  <si>
    <t>1200357115</t>
  </si>
  <si>
    <t>173</t>
  </si>
  <si>
    <t>766660729</t>
  </si>
  <si>
    <t>Montáž dveřního interiérového kování - štítku s klikou</t>
  </si>
  <si>
    <t>84570367</t>
  </si>
  <si>
    <t>174</t>
  </si>
  <si>
    <t>54914620</t>
  </si>
  <si>
    <t>kování dveřní vrchní klika včetně rozet a montážního materiálu R PZ nerez PK</t>
  </si>
  <si>
    <t>250230428</t>
  </si>
  <si>
    <t>175</t>
  </si>
  <si>
    <t>766682112R01</t>
  </si>
  <si>
    <t>Montáž zárubní obložkových pro dveře jednokřídlové tl stěny do 350 mm</t>
  </si>
  <si>
    <t>1693642110</t>
  </si>
  <si>
    <t>176</t>
  </si>
  <si>
    <t>61182308R01</t>
  </si>
  <si>
    <t>zárubeň jednokřídlá obložková s laminátovým povrchem rozměru 600-1100/1970, 2100mm</t>
  </si>
  <si>
    <t>189782451</t>
  </si>
  <si>
    <t>177</t>
  </si>
  <si>
    <t>998766102</t>
  </si>
  <si>
    <t>Přesun hmot tonážní pro kce truhlářské v objektech v přes 6 do 12 m</t>
  </si>
  <si>
    <t>1882788208</t>
  </si>
  <si>
    <t>178</t>
  </si>
  <si>
    <t>998766181</t>
  </si>
  <si>
    <t>Příplatek k přesunu hmot tonážní 766 prováděný bez použití mechanizace</t>
  </si>
  <si>
    <t>-1441944124</t>
  </si>
  <si>
    <t>179</t>
  </si>
  <si>
    <t>998766192</t>
  </si>
  <si>
    <t>Příplatek k přesunu hmot tonážní 766 za zvětšený přesun do 100 m</t>
  </si>
  <si>
    <t>-1501545655</t>
  </si>
  <si>
    <t>180</t>
  </si>
  <si>
    <t>Kuchyňská linka - demontáž stávající kuchyňské linky, úprava a zpětná montáž</t>
  </si>
  <si>
    <t>-2137474326</t>
  </si>
  <si>
    <t>181</t>
  </si>
  <si>
    <t>767531121</t>
  </si>
  <si>
    <t>Osazení zapuštěného rámu z L profilů k čisticím rohožím</t>
  </si>
  <si>
    <t>-461771642</t>
  </si>
  <si>
    <t>182</t>
  </si>
  <si>
    <t>69752160</t>
  </si>
  <si>
    <t>rám pro zapuštění profil L-30/30 25/25 20/30 15/30-Al</t>
  </si>
  <si>
    <t>-2116377968</t>
  </si>
  <si>
    <t>183</t>
  </si>
  <si>
    <t>767531214</t>
  </si>
  <si>
    <t>Montáž vstupních kovových nebo plastových rohoží čisticích zón plochy přes 1,5 do 2 m2</t>
  </si>
  <si>
    <t>796858272</t>
  </si>
  <si>
    <t>184</t>
  </si>
  <si>
    <t>69752070</t>
  </si>
  <si>
    <t>rohož vstupní provedení umělohmotné profily se silon. Kartáčky</t>
  </si>
  <si>
    <t>-1074764859</t>
  </si>
  <si>
    <t>185</t>
  </si>
  <si>
    <t>69752110</t>
  </si>
  <si>
    <t>rohož textilní provedení PA, hustý povrch, jemné dočištění</t>
  </si>
  <si>
    <t>839208534</t>
  </si>
  <si>
    <t>186</t>
  </si>
  <si>
    <t>767531811</t>
  </si>
  <si>
    <t>Demontáž vstupních kovových nebo plastových čisticích rohoží</t>
  </si>
  <si>
    <t>195663311</t>
  </si>
  <si>
    <t>187</t>
  </si>
  <si>
    <t>767531821</t>
  </si>
  <si>
    <t>Demontáž rámů k čisticím rohožím</t>
  </si>
  <si>
    <t>-586499191</t>
  </si>
  <si>
    <t>188</t>
  </si>
  <si>
    <t>998767102</t>
  </si>
  <si>
    <t>Přesun hmot tonážní pro zámečnické konstrukce v objektech v přes 6 do 12 m</t>
  </si>
  <si>
    <t>284186165</t>
  </si>
  <si>
    <t>771</t>
  </si>
  <si>
    <t>Podlahy z dlaždic</t>
  </si>
  <si>
    <t>189</t>
  </si>
  <si>
    <t>771111011</t>
  </si>
  <si>
    <t>Vysátí podkladu před pokládkou dlažby</t>
  </si>
  <si>
    <t>2091808149</t>
  </si>
  <si>
    <t>190</t>
  </si>
  <si>
    <t>771121011</t>
  </si>
  <si>
    <t>Nátěr penetrační na podlahu</t>
  </si>
  <si>
    <t>-29711522</t>
  </si>
  <si>
    <t>191</t>
  </si>
  <si>
    <t>771151014</t>
  </si>
  <si>
    <t>Samonivelační stěrka podlah pevnosti 20 MPa tl přes 8 do 10 mm</t>
  </si>
  <si>
    <t>1836946758</t>
  </si>
  <si>
    <t>192</t>
  </si>
  <si>
    <t>771161021</t>
  </si>
  <si>
    <t>Montáž profilu ukončujícího pro plynulý přechod (dlažby s kobercem apod.)</t>
  </si>
  <si>
    <t>-1092657281</t>
  </si>
  <si>
    <t>193</t>
  </si>
  <si>
    <t>59054100</t>
  </si>
  <si>
    <t>profil přechodový Al s pohyblivým ramenem 8x20mm</t>
  </si>
  <si>
    <t>-543119552</t>
  </si>
  <si>
    <t>194</t>
  </si>
  <si>
    <t>771573810</t>
  </si>
  <si>
    <t>Demontáž podlah z dlaždic keramických lepených</t>
  </si>
  <si>
    <t>1724565514</t>
  </si>
  <si>
    <t>195</t>
  </si>
  <si>
    <t>771574154</t>
  </si>
  <si>
    <t>Montáž podlah keramických velkoformátových hladkých lepených flexibilním lepidlem přes 4 do 6 ks/m2</t>
  </si>
  <si>
    <t>1342615334</t>
  </si>
  <si>
    <t>196</t>
  </si>
  <si>
    <t>59761007</t>
  </si>
  <si>
    <t>dlažba velkoformátová keramická slinutá hladká do interiéru i exteriéru přes 4 do 6ks/m2</t>
  </si>
  <si>
    <t>-984205854</t>
  </si>
  <si>
    <t>197</t>
  </si>
  <si>
    <t>771592011</t>
  </si>
  <si>
    <t>Čištění vnitřních ploch podlah nebo schodišť po položení dlažby chemickými prostředky</t>
  </si>
  <si>
    <t>1400362302</t>
  </si>
  <si>
    <t>198</t>
  </si>
  <si>
    <t>998771101</t>
  </si>
  <si>
    <t>Přesun hmot tonážní pro podlahy z dlaždic v objektech v do 6 m</t>
  </si>
  <si>
    <t>-2005734765</t>
  </si>
  <si>
    <t>781</t>
  </si>
  <si>
    <t>Dokončovací práce - obklady</t>
  </si>
  <si>
    <t>199</t>
  </si>
  <si>
    <t>781111011</t>
  </si>
  <si>
    <t>Ometení (oprášení) stěny při přípravě podkladu</t>
  </si>
  <si>
    <t>2077809255</t>
  </si>
  <si>
    <t>200</t>
  </si>
  <si>
    <t>781121011</t>
  </si>
  <si>
    <t>Nátěr penetrační na stěnu</t>
  </si>
  <si>
    <t>579011326</t>
  </si>
  <si>
    <t>201</t>
  </si>
  <si>
    <t>781151031</t>
  </si>
  <si>
    <t>Celoplošné vyrovnání podkladu stěrkou tl 3 mm</t>
  </si>
  <si>
    <t>167057291</t>
  </si>
  <si>
    <t>202</t>
  </si>
  <si>
    <t>781473810</t>
  </si>
  <si>
    <t>Demontáž obkladů z obkladaček keramických lepených</t>
  </si>
  <si>
    <t>1497208841</t>
  </si>
  <si>
    <t>203</t>
  </si>
  <si>
    <t>781474154</t>
  </si>
  <si>
    <t>Montáž obkladů vnitřních keramických velkoformátových hladkých přes 4 do 6 ks/m2 lepených flexibilním lepidlem</t>
  </si>
  <si>
    <t>1673925866</t>
  </si>
  <si>
    <t>204</t>
  </si>
  <si>
    <t>59761001</t>
  </si>
  <si>
    <t>obklad velkoformátový keramický hladký přes 4 do 6ks/m2</t>
  </si>
  <si>
    <t>-801864189</t>
  </si>
  <si>
    <t>205</t>
  </si>
  <si>
    <t>781494111</t>
  </si>
  <si>
    <t>Plastové profily rohové lepené flexibilním lepidlem</t>
  </si>
  <si>
    <t>1979726175</t>
  </si>
  <si>
    <t>206</t>
  </si>
  <si>
    <t>781494511</t>
  </si>
  <si>
    <t>Plastové profily ukončovací lepené flexibilním lepidlem</t>
  </si>
  <si>
    <t>-1223747406</t>
  </si>
  <si>
    <t>207</t>
  </si>
  <si>
    <t>781495141</t>
  </si>
  <si>
    <t>Průnik obkladem kruhový do DN 30</t>
  </si>
  <si>
    <t>-1466159141</t>
  </si>
  <si>
    <t>208</t>
  </si>
  <si>
    <t>781495211</t>
  </si>
  <si>
    <t>Čištění vnitřních ploch stěn po provedení obkladu chemickými prostředky</t>
  </si>
  <si>
    <t>2038731275</t>
  </si>
  <si>
    <t>209</t>
  </si>
  <si>
    <t>998781101</t>
  </si>
  <si>
    <t>Přesun hmot tonážní pro obklady keramické v objektech v do 6 m</t>
  </si>
  <si>
    <t>1205639899</t>
  </si>
  <si>
    <t>783</t>
  </si>
  <si>
    <t>Dokončovací práce - nátěry</t>
  </si>
  <si>
    <t>210</t>
  </si>
  <si>
    <t>783009301</t>
  </si>
  <si>
    <t>Písmomalířské práce v písmen nebo číslic do 750 mm</t>
  </si>
  <si>
    <t>-81602689</t>
  </si>
  <si>
    <t>Poznámka k položce:_x000D_
nápis "KNIHOVNA"</t>
  </si>
  <si>
    <t>211</t>
  </si>
  <si>
    <t>R0018</t>
  </si>
  <si>
    <t>Výroba šablony pro nápis "knihona"</t>
  </si>
  <si>
    <t>-1286210528</t>
  </si>
  <si>
    <t>212</t>
  </si>
  <si>
    <t>783101201</t>
  </si>
  <si>
    <t>Hrubé obroušení podkladu truhlářských konstrukcí před provedením nátěru</t>
  </si>
  <si>
    <t>-120263198</t>
  </si>
  <si>
    <t>213</t>
  </si>
  <si>
    <t>783101203</t>
  </si>
  <si>
    <t>Jemné obroušení podkladu truhlářských konstrukcí před provedením nátěru</t>
  </si>
  <si>
    <t>-343474751</t>
  </si>
  <si>
    <t>214</t>
  </si>
  <si>
    <t>783101403</t>
  </si>
  <si>
    <t>Oprášení podkladu truhlářských konstrukcí před provedením nátěru</t>
  </si>
  <si>
    <t>2055526865</t>
  </si>
  <si>
    <t>215</t>
  </si>
  <si>
    <t>783114101</t>
  </si>
  <si>
    <t>Základní jednonásobný syntetický nátěr truhlářských konstrukcí</t>
  </si>
  <si>
    <t>127906412</t>
  </si>
  <si>
    <t>216</t>
  </si>
  <si>
    <t>783118211</t>
  </si>
  <si>
    <t>Lakovací dvojnásobný syntetický nátěr truhlářských konstrukcí s mezibroušením</t>
  </si>
  <si>
    <t>-56364244</t>
  </si>
  <si>
    <t>217</t>
  </si>
  <si>
    <t>783301311</t>
  </si>
  <si>
    <t>Odmaštění zámečnických konstrukcí vodou ředitelným odmašťovačem</t>
  </si>
  <si>
    <t>198152836</t>
  </si>
  <si>
    <t>218</t>
  </si>
  <si>
    <t>783315101</t>
  </si>
  <si>
    <t>Mezinátěr jednonásobný syntetický standardní zámečnických konstrukcí</t>
  </si>
  <si>
    <t>-1349136913</t>
  </si>
  <si>
    <t>219</t>
  </si>
  <si>
    <t>783317101</t>
  </si>
  <si>
    <t>Krycí jednonásobný syntetický standardní nátěr zámečnických konstrukcí</t>
  </si>
  <si>
    <t>2096956830</t>
  </si>
  <si>
    <t>784</t>
  </si>
  <si>
    <t>Dokončovací práce - malby a tapety</t>
  </si>
  <si>
    <t>220</t>
  </si>
  <si>
    <t>784161211</t>
  </si>
  <si>
    <t>Lokální vyrovnání podkladu sádrovou stěrkou pl přes 0,1 do 0,25 m2 v místnostech v do 3,80 m</t>
  </si>
  <si>
    <t>545253806</t>
  </si>
  <si>
    <t>221</t>
  </si>
  <si>
    <t>784181101</t>
  </si>
  <si>
    <t>Základní akrylátová jednonásobná bezbarvá penetrace podkladu v místnostech v do 3,80 m</t>
  </si>
  <si>
    <t>-610747116</t>
  </si>
  <si>
    <t>222</t>
  </si>
  <si>
    <t>784181131</t>
  </si>
  <si>
    <t>Fungicidní jednonásobná bezbarvá penetrace podkladu v místnostech v do 3,80 m</t>
  </si>
  <si>
    <t>928898244</t>
  </si>
  <si>
    <t>223</t>
  </si>
  <si>
    <t>784221001</t>
  </si>
  <si>
    <t>Jednonásobné bílé malby ze směsí za sucha dobře otěruvzdorných v místnostech do 3,80 m</t>
  </si>
  <si>
    <t>885348673</t>
  </si>
  <si>
    <t>224</t>
  </si>
  <si>
    <t>784221101</t>
  </si>
  <si>
    <t>Dvojnásobné bílé malby ze směsí za sucha dobře otěruvzdorných v místnostech do 3,80 m</t>
  </si>
  <si>
    <t>1575497510</t>
  </si>
  <si>
    <t>225</t>
  </si>
  <si>
    <t>784321031</t>
  </si>
  <si>
    <t>Dvojnásobné silikátové bílé malby v místnosti v do 3,80 m</t>
  </si>
  <si>
    <t>883344301</t>
  </si>
  <si>
    <t>Poznámka k položce:_x000D_
výmalba stěn a stropů v 1.PP s minimálním difúzním odporem</t>
  </si>
  <si>
    <t>02 - Elektroinstalace - uznatelné náklady</t>
  </si>
  <si>
    <t>Martin Hložek</t>
  </si>
  <si>
    <t xml:space="preserve">    740 - Elektromontáže - zkoušky a revize</t>
  </si>
  <si>
    <t xml:space="preserve">    741 - Elektroinstalace - silnoproud</t>
  </si>
  <si>
    <t xml:space="preserve">    742 - Elektromontáže - rozvodný systém</t>
  </si>
  <si>
    <t xml:space="preserve">    743 - Elektromontáže - hrubá montáž</t>
  </si>
  <si>
    <t xml:space="preserve">    744 - Elektromontáže - rozvody vodičů měděných</t>
  </si>
  <si>
    <t xml:space="preserve">    746 - Elektromontáže - soubory pro vodiče</t>
  </si>
  <si>
    <t xml:space="preserve">    747 - Elektromontáže - kompletace rozvodů</t>
  </si>
  <si>
    <t xml:space="preserve">    748 - Elektromontáže - osvětlovací zařízení a svítidla</t>
  </si>
  <si>
    <t>M - Práce a dodávky M</t>
  </si>
  <si>
    <t xml:space="preserve">    21-M - Elektromontáže</t>
  </si>
  <si>
    <t>740</t>
  </si>
  <si>
    <t>Elektromontáže - zkoušky a revize</t>
  </si>
  <si>
    <t>741810003</t>
  </si>
  <si>
    <t>Celková prohlídka elektrického rozvodu a zařízení přes 0,5 do 1 milionu Kč</t>
  </si>
  <si>
    <t>741</t>
  </si>
  <si>
    <t>Elektroinstalace - silnoproud</t>
  </si>
  <si>
    <t>345364901V</t>
  </si>
  <si>
    <t>kryt spínače jednopáčkový jednoduchý pro spínače řazení 1,2,6,7,1/0</t>
  </si>
  <si>
    <t>3453649011V</t>
  </si>
  <si>
    <t>kryt spínače dělený</t>
  </si>
  <si>
    <t>741310001</t>
  </si>
  <si>
    <t>Montáž vypínač nástěnný 1-jednopólový prostředí normální</t>
  </si>
  <si>
    <t>345354020N</t>
  </si>
  <si>
    <t>přístroj spínače jednopólového 10A bezšroubový</t>
  </si>
  <si>
    <t>741310021</t>
  </si>
  <si>
    <t>Montáž přepínač nástěnný 5-sériový prostředí normální</t>
  </si>
  <si>
    <t>345354040N</t>
  </si>
  <si>
    <t>přístroj přepínače sériového 10A bezšroubový</t>
  </si>
  <si>
    <t>741310022</t>
  </si>
  <si>
    <t>Montáž přepínač nástěnný 6-střídavý prostředí normální</t>
  </si>
  <si>
    <t>345354080N</t>
  </si>
  <si>
    <t>přístroj přepínače střídavého 10A bezšroubový</t>
  </si>
  <si>
    <t>741310024</t>
  </si>
  <si>
    <t>Montáž přepínač nástěnný 6+6 dvojitý střídavý prostředí normální se zapojením vodičů</t>
  </si>
  <si>
    <t>RMAT0001</t>
  </si>
  <si>
    <t>přepínač nástěnný střídavý dvojitý, řazení 6+6(6+1), IP20, šroubové svorky</t>
  </si>
  <si>
    <t>345367000N</t>
  </si>
  <si>
    <t>rámeček pro spínače a zásuvky jednonásobný</t>
  </si>
  <si>
    <t>345367050N</t>
  </si>
  <si>
    <t>rámeček pro spínače a zásuvky dvojnásobný, vodorovný</t>
  </si>
  <si>
    <t>345367100N</t>
  </si>
  <si>
    <t>rámeček pro spínače a zásuvky trojnásobný, vodorovný</t>
  </si>
  <si>
    <t>Elektromontáže - rozvodný systém</t>
  </si>
  <si>
    <t>741210001</t>
  </si>
  <si>
    <t>Montáž rozvodnice oceloplechová nebo plastová běžná do 20 kg</t>
  </si>
  <si>
    <t>RP</t>
  </si>
  <si>
    <t>Oceloplechová rozvodnice pod omítku</t>
  </si>
  <si>
    <t>PKR4</t>
  </si>
  <si>
    <t>Montážní a instalační materiál pro rozvaděče</t>
  </si>
  <si>
    <t>kpl</t>
  </si>
  <si>
    <t>PKR5</t>
  </si>
  <si>
    <t>Kabelové průchodky pro rozvaděče</t>
  </si>
  <si>
    <t>743</t>
  </si>
  <si>
    <t>Elektromontáže - hrubá montáž</t>
  </si>
  <si>
    <t>741110042</t>
  </si>
  <si>
    <t>Montáž trubka plastová ohebná D přes 23 do 35 mm uložená pevně</t>
  </si>
  <si>
    <t>345710740V.1</t>
  </si>
  <si>
    <t>trubka elektroinstalační ohebná z PVC (EN) 2332</t>
  </si>
  <si>
    <t>34571073</t>
  </si>
  <si>
    <t>trubka elektroinstalační ohebná z PVC (EN) 2325</t>
  </si>
  <si>
    <t>741110043</t>
  </si>
  <si>
    <t>Montáž trubka plastová ohebná D přes 35 mm uložená pevně</t>
  </si>
  <si>
    <t>34571350</t>
  </si>
  <si>
    <t>trubka elektroinstalační ohebná dvouplášťová korugovaná (chránička) D 32/40mm, HDPE+LDPE</t>
  </si>
  <si>
    <t>744</t>
  </si>
  <si>
    <t>Elektromontáže - rozvody vodičů měděných</t>
  </si>
  <si>
    <t>741120001</t>
  </si>
  <si>
    <t>Montáž vodič Cu izolovaný plný a laněný žíla 0,35-6 mm2 pod omítku (CY)</t>
  </si>
  <si>
    <t>34140826</t>
  </si>
  <si>
    <t>vodič propojovací jádro Cu plné izolace PVC 450/750V (H07V-U) 1x6mm2</t>
  </si>
  <si>
    <t>741120003</t>
  </si>
  <si>
    <t>Montáž vodič Cu izolovaný plný a laněný žíla 10-16 mm2 pod omítku (CY)</t>
  </si>
  <si>
    <t>34141028</t>
  </si>
  <si>
    <t>vodič propojovací flexibilní jádro Cu lanované izolace PVC 450/750V (H07V-K) 1x10mm2</t>
  </si>
  <si>
    <t>34141029</t>
  </si>
  <si>
    <t>vodič propojovací flexibilní jádro Cu lanované izolace PVC 450/750V (H07V-K) 1x16mm2</t>
  </si>
  <si>
    <t>741122601</t>
  </si>
  <si>
    <t>Montáž kabel Cu plný kulatý žíla 2x1,5 až 6 mm2 uložený pevně (CYKY)</t>
  </si>
  <si>
    <t>34111005</t>
  </si>
  <si>
    <t>kabel silový s Cu jádrem 1 kV 2x1,5mm2</t>
  </si>
  <si>
    <t>741122611</t>
  </si>
  <si>
    <t>Montáž kabel Cu plný kulatý žíla 3x1,5 až 6 mm2 uložený pevně (CYKY)</t>
  </si>
  <si>
    <t>341110300</t>
  </si>
  <si>
    <t>kabel silový s Cu jádrem CYKY 3x1,5 mm2</t>
  </si>
  <si>
    <t>741122641</t>
  </si>
  <si>
    <t>Montáž kabel Cu plný kulatý žíla 5x1,5 až 2,5 mm2 uložený pevně (CYKY)</t>
  </si>
  <si>
    <t>341110900</t>
  </si>
  <si>
    <t>kabel silový s Cu jádrem CYKY 5x1,5 mm2</t>
  </si>
  <si>
    <t>341110940</t>
  </si>
  <si>
    <t>kabel silový s Cu jádrem CYKY 5x2,5 mm2</t>
  </si>
  <si>
    <t>741122642</t>
  </si>
  <si>
    <t>Montáž kabel Cu plný kulatý žíla 5x4 až 6 mm2 uložený pevně (např. CYKY)</t>
  </si>
  <si>
    <t>34111098</t>
  </si>
  <si>
    <t>kabel instalační jádro Cu plné izolace PVC plášť PVC 450/750V (CYKY) 5x4mm2</t>
  </si>
  <si>
    <t>34111100</t>
  </si>
  <si>
    <t>kabel instalační jádro Cu plné izolace PVC plášť PVC 450/750V (CYKY) 5x6mm2</t>
  </si>
  <si>
    <t>741124736</t>
  </si>
  <si>
    <t>Montáž kabel Cu stíněný ovládací žíly 2-12x1,5 mm2 uložený pevně (např. JYTY)</t>
  </si>
  <si>
    <t>34113150.15</t>
  </si>
  <si>
    <t>kabel ovládací průmyslový stíněný laminovanou Al fólií s příložným Cu drátem jádro Cu plné izolace PVC plášť PVC 250V (JYTY) 5x1,5mm2</t>
  </si>
  <si>
    <t>34143211</t>
  </si>
  <si>
    <t>kabel ovládací flexibilní stíněný Cu opletením jádro Cu lanované izolace PVC plášť PVC 300/500V (CMFM) 7x1,50mm2</t>
  </si>
  <si>
    <t>746</t>
  </si>
  <si>
    <t>Elektromontáže - soubory pro vodiče</t>
  </si>
  <si>
    <t>741130004</t>
  </si>
  <si>
    <t>Ukončení vodič izolovaný do 6 mm2 v rozváděči nebo na přístroji</t>
  </si>
  <si>
    <t>741130005</t>
  </si>
  <si>
    <t>Ukončení vodič izolovaný do 10 mm2 v rozváděči nebo na přístroji</t>
  </si>
  <si>
    <t>741130006</t>
  </si>
  <si>
    <t>Ukončení vodič izolovaný do 16 mm2 v rozváděči nebo na přístroji</t>
  </si>
  <si>
    <t>741130153</t>
  </si>
  <si>
    <t>Ukončení šňůra 12x0,5 až 4 mm2 se zapojením</t>
  </si>
  <si>
    <t>741132101</t>
  </si>
  <si>
    <t>Ukončení kabelů 2x1,5 až 4 mm2 smršťovací záklopkou nebo páskem bez letování</t>
  </si>
  <si>
    <t>741132103</t>
  </si>
  <si>
    <t>Ukončení kabelů 3x1,5 až 4 mm2 smršťovací záklopkou nebo páskem bez letování</t>
  </si>
  <si>
    <t>741132145</t>
  </si>
  <si>
    <t>Ukončení kabelů 5x1,5 až 4 mm2 smršťovací záklopkou nebo páskem bez letování</t>
  </si>
  <si>
    <t>741132146</t>
  </si>
  <si>
    <t>Ukončení kabelů 5x6 mm2 smršťovací záklopkou nebo páskem bez letování</t>
  </si>
  <si>
    <t>747</t>
  </si>
  <si>
    <t>Elektromontáže - kompletace rozvodů</t>
  </si>
  <si>
    <t>223753288V</t>
  </si>
  <si>
    <t>Montáž instalační krabice - velká půběžná s víkem, pod omítku</t>
  </si>
  <si>
    <t>2527785418V</t>
  </si>
  <si>
    <t>Instalační krabice - 68x205x255mm, 400V, (ref.: KT250)</t>
  </si>
  <si>
    <t>2527785432V</t>
  </si>
  <si>
    <t>Instalační krabice - 73x150x150mm, 400V, (ref.: KO125E)</t>
  </si>
  <si>
    <t>2527785442V</t>
  </si>
  <si>
    <t>Instalační krabice - 50x107x107mm, 400V, (ref.: KO100)</t>
  </si>
  <si>
    <t>748</t>
  </si>
  <si>
    <t>Elektromontáže - osvětlovací zařízení a svítidla</t>
  </si>
  <si>
    <t>741372152</t>
  </si>
  <si>
    <t>Montáž svítidlo LED průmyslové závěsné reflektor se zapojením vodičů</t>
  </si>
  <si>
    <t>SA1</t>
  </si>
  <si>
    <t>Svítidlo LED průmyslové, přisazené/závěsné 1x9W/IP66, 1150lm</t>
  </si>
  <si>
    <t>741372014</t>
  </si>
  <si>
    <t>Montáž svítidlo LED interiérové přisazené nástěnné reflektorové lištový systém se zapojením vodičů</t>
  </si>
  <si>
    <t>SB1</t>
  </si>
  <si>
    <t>Svítidlo LED do lištového systému - projektor, hlubokozářič 30W/IP20, 3000lm</t>
  </si>
  <si>
    <t>SB2</t>
  </si>
  <si>
    <t>Svítidlo LED do lištového systému - reflektor válcový 10W/IP20, 3000lm</t>
  </si>
  <si>
    <t>741372101</t>
  </si>
  <si>
    <t>Montáž svítidlo LED interiérové vestavné podhledové bodové se zapojením vodičů</t>
  </si>
  <si>
    <t>SC1</t>
  </si>
  <si>
    <t>Svítidlo LED downlight, vestavné kruhové  1x15W/IP44, 1660lm</t>
  </si>
  <si>
    <t>SC2</t>
  </si>
  <si>
    <t>Svítidlo LED downlight, vestavné kruhové  1x19W/IP44, 2090lm</t>
  </si>
  <si>
    <t>741372012</t>
  </si>
  <si>
    <t>Montáž svítidlo LED bytové přisazené nástěnné reflektorové bez čidla</t>
  </si>
  <si>
    <t>SC3</t>
  </si>
  <si>
    <t>Svítidlo LED kruhové přisazené 15W/IP20, 1250lm</t>
  </si>
  <si>
    <t>SA2</t>
  </si>
  <si>
    <t>Svítidlo LED přisazené/závěsné s parabolickou mřížkou 1x42W/IP20, 4100lm</t>
  </si>
  <si>
    <t>SA3</t>
  </si>
  <si>
    <t>Svítidlo LED přisazené/závěsné s parabolickou mřížkou 1x14W/IP20</t>
  </si>
  <si>
    <t>SA4</t>
  </si>
  <si>
    <t>Svítidlo LED přisazené/závěsné s parabolickou mřížkou 1x11W/IP20, 1020lm</t>
  </si>
  <si>
    <t>SA5</t>
  </si>
  <si>
    <t>Svítidlo LED přisazené/závěsné s parabolickou mřížkou 1x22W/IP20, 2050lm</t>
  </si>
  <si>
    <t>7413720120V</t>
  </si>
  <si>
    <t>Montáž svítidlo LED venkovní přisazené/nástěnné reflektorové s čidlem</t>
  </si>
  <si>
    <t>SD1</t>
  </si>
  <si>
    <t>Svítidlo LED kruhové/přisazené s integr. PIR 1x12W/IP44</t>
  </si>
  <si>
    <t>MLS1.1</t>
  </si>
  <si>
    <t>Montáž lištový osvětlovací systém vystavný/přisazený</t>
  </si>
  <si>
    <t>ST1</t>
  </si>
  <si>
    <t>Lišta tříokruhová přisazená/nástěnná 3x16A/230V - 2m</t>
  </si>
  <si>
    <t>ST2</t>
  </si>
  <si>
    <t>Lišta tříokruhová vestavná 3x16A/230V - 2m</t>
  </si>
  <si>
    <t>ST3</t>
  </si>
  <si>
    <t>Práce a dodávky M</t>
  </si>
  <si>
    <t>21-M</t>
  </si>
  <si>
    <t>Elektromontáže</t>
  </si>
  <si>
    <t>016</t>
  </si>
  <si>
    <t>Zednické práce, frézování drážek, prostupy apod.</t>
  </si>
  <si>
    <t>016.1</t>
  </si>
  <si>
    <t>Pomocné instalační práce, začištění</t>
  </si>
  <si>
    <t>016.2</t>
  </si>
  <si>
    <t>Drobný instalační materiál s aplikací</t>
  </si>
  <si>
    <t>Poznámka k položce:_x000D_
Zahrnuje materiál a práce, které se dají označit jako doplňující k montážím: - užívání lepících pásek - instalace vík pro instal. krabice - tmelení - silikonování - užívání lepidel a jiného fixačního materiálu - svorky, svorkovnice - výstražné tabulky (rozvaděče, eltech. prostor, nebezpečné prostory aj.) - proškolení uživatele, včetně návodů a dalšího studijního materiálu pro bezpečné a bezproblémové užívání el. zařízení</t>
  </si>
  <si>
    <t>016.3</t>
  </si>
  <si>
    <t>Časový harmonogram provádění prací a instalace</t>
  </si>
  <si>
    <t>Poznámka k položce:_x000D_
Projekt interpretuje podmínky uživatele, které  stanovují požadavky na časovou posloupnost prací na páteřních a ostatních trasách el. instalace. Zhotovitel části elektro je povinen koordinovat tyto požadavky se svými pracovními plány a postupy tak, že bude vytvořen časový harmonogram, který bude předepisovat postupy demontáží, zpětných montáží, nových instalací, zprovoznění, kontrol, revizí ad. Účelem tohoto harmonogramu je zachovat funkčnost budovy resp. rozvodů elektroinstlace ve předem smluveném a předepsaném rozsahu tak, aby neomezoval uživatele.</t>
  </si>
  <si>
    <t>016.3.7</t>
  </si>
  <si>
    <t>Přípravné práce a dodávka materiálu pro připravenost FVS</t>
  </si>
  <si>
    <t>Poznámka k položce:_x000D_
V rámci začlenění systému FVE do stávajících rozvodů - především elektroměrového rozvaděče, je část silnoproud povinna koordinovat a připravit stávající rozvod silnoproudé elektroinstalace, a to včetně dodávky materiálu: - příprava a dodávka jističe 25/3/B pro odjištění přívodu ze strany FVE - příprava a dodávka přepěťové ochrany, která musí být kompatibilní se systémem zhotovitele FVE - příprava a dodávka vypínače 32/3A pro galvanické oddělení - příprava a dodávka relé RSI 3f s odjištěním 6/1/B - příprava a dodávka proudových traf FVE - soubor prací a dodávek ve stávajícím elektroměrovém rozvaděči - příprava modulových rezerv - koordinace s dílenskou a projektovou dokumentací části FVS</t>
  </si>
  <si>
    <t>555152</t>
  </si>
  <si>
    <t>Demontážní práce</t>
  </si>
  <si>
    <t>2119716556</t>
  </si>
  <si>
    <t>741820102.1v</t>
  </si>
  <si>
    <t>Měření intenzity osvětlení</t>
  </si>
  <si>
    <t>Poznámka k položce:_x000D_
Měření osvětlovacího zařízení intenzity osvětlení na pracovišti do 1000 svítidel</t>
  </si>
  <si>
    <t>742190004</t>
  </si>
  <si>
    <t>Požárně těsnící materiál do prostupu</t>
  </si>
  <si>
    <t>Poznámka k položce:_x000D_
Ostatní práce pro trasy a požárně těsnící materiál do prostupu, včetně nátěru a protipožární manžety, laminátu  a zpevňujícího tmelu</t>
  </si>
  <si>
    <t>74219000411</t>
  </si>
  <si>
    <t>Hromosvod - demontáž, úprava a zpětná montáž</t>
  </si>
  <si>
    <t>-1920348308</t>
  </si>
  <si>
    <t>03 - Vzduchotechnika - uznatelne náklady</t>
  </si>
  <si>
    <t xml:space="preserve">    751 - Vzduchotechnika</t>
  </si>
  <si>
    <t>751</t>
  </si>
  <si>
    <t>Vzduchotechnika</t>
  </si>
  <si>
    <t>Rekuperační jednotka - specifikace viz PD</t>
  </si>
  <si>
    <t>-1637954357</t>
  </si>
  <si>
    <t>Poznámka k položce:_x000D_
- filtr čerstvého vzduchu F7, filtr odpadnío vzduchu M5_x000D_
- deskový rekuperátor, levé provedení_x000D_
- rozvaděč silnoproudu a MaR, čidla, kabeláž - komplet_x000D_
        ventilátor přívod(m3/h) = 1000 elektro 230V 312 W_x000D_
        ventilátor odvod(m3/h) = 1000 elektro 230V 260 W_x000D_
        účinnost rekuperace (%) = 89_x000D_
        výkon ohřívače (kW) = 4,0 elektro 230V</t>
  </si>
  <si>
    <t>Vyústka nastavitelná VNM, M = manžety pro polohování vyústky v podhledu a stěně ke každé vyústce, dvouřadá 325 x 225 mm reg. R1</t>
  </si>
  <si>
    <t>-154827927</t>
  </si>
  <si>
    <t>Vyústka nastavitelná VNM, M = manžety pro polohování vyústky v podhledu a stěně ke každé vyústce, jednořadá 825 x 425 mm</t>
  </si>
  <si>
    <t>1605217347</t>
  </si>
  <si>
    <t>Tlumiče hluku kruhové MAA 250 / 900 mm</t>
  </si>
  <si>
    <t>133347307</t>
  </si>
  <si>
    <t>Protidešťové žaluzie atyp. podložené sítem (2cm), 400 x 315 mm do zdi s protirámem</t>
  </si>
  <si>
    <t>-614759729</t>
  </si>
  <si>
    <t>Potrubí čtyřhranné sk.I. ocelové pozinkované - přechod D250 - 400 x 315 / 700</t>
  </si>
  <si>
    <t>1213366727</t>
  </si>
  <si>
    <t>Potrubí čtyřhranné sk.I. ocelové pozinkované - přechod D250 - 825 x 425 / 300</t>
  </si>
  <si>
    <t>-256704896</t>
  </si>
  <si>
    <t>Potrubí čtyřhranné sk.I. ocelové pozinkované - nástavec vyústky 825 x 425 / 250+</t>
  </si>
  <si>
    <t>527479626</t>
  </si>
  <si>
    <t>Potrubí čtyřhranné sk.I. ocelové pozinkované - nástavec vyústky 325 x 225 / 250+</t>
  </si>
  <si>
    <t>-398572448</t>
  </si>
  <si>
    <t>Potrubí čtyřhranné sk.I. ocelové pozinkované - přechod D125 - 325 x 225 / 150</t>
  </si>
  <si>
    <t>-814588571</t>
  </si>
  <si>
    <t>Potrubí kruhové Spiro - ocelové pozinkované - D 125 mm</t>
  </si>
  <si>
    <t>bm</t>
  </si>
  <si>
    <t>-1510322889</t>
  </si>
  <si>
    <t>Potrubí kruhové Spiro - ocelové pozinkované - D 160 mm</t>
  </si>
  <si>
    <t>-1029709938</t>
  </si>
  <si>
    <t>Potrubí kruhové Spiro - ocelové pozinkované - D 250 mm</t>
  </si>
  <si>
    <t>-1863079314</t>
  </si>
  <si>
    <t>Tvarovky kruhového potrubí - Odbočka jednostranná OBJ 45° 160 / 125</t>
  </si>
  <si>
    <t>394070924</t>
  </si>
  <si>
    <t>R0015</t>
  </si>
  <si>
    <t>Tvarovky kruhového potrubí - Odbočka jednostranná OBJ 90° 250 / 160</t>
  </si>
  <si>
    <t>-1813118616</t>
  </si>
  <si>
    <t>R0016</t>
  </si>
  <si>
    <t>Tvarovky kruhového potrubí - Odbočka oboustranná OBD 90° 250 / 160</t>
  </si>
  <si>
    <t>-1500529368</t>
  </si>
  <si>
    <t>R0017</t>
  </si>
  <si>
    <t>Tvarovky kruhového potrubí - Přechod osový PRO 160 / 125</t>
  </si>
  <si>
    <t>533758784</t>
  </si>
  <si>
    <t>Tvarovky kruhového potrubí - Přechod osový PRO 250 / 160</t>
  </si>
  <si>
    <t>263592854</t>
  </si>
  <si>
    <t>R0019</t>
  </si>
  <si>
    <t>Tvarovky kruhového potrubí - Oblouk segmentový OS 30° 250</t>
  </si>
  <si>
    <t>509044315</t>
  </si>
  <si>
    <t>R0020</t>
  </si>
  <si>
    <t>Tvarovky kruhového potrubí - Oblouk segmentový OS 45° 125</t>
  </si>
  <si>
    <t>600440420</t>
  </si>
  <si>
    <t>R0021</t>
  </si>
  <si>
    <t>Tvarovky kruhového potrubí - Oblouk segmentový OS 90° 125</t>
  </si>
  <si>
    <t>-632384381</t>
  </si>
  <si>
    <t>R0022</t>
  </si>
  <si>
    <t>Tvarovky kruhového potrubí - Oblouk segmentový OS 90° 250</t>
  </si>
  <si>
    <t>-432156560</t>
  </si>
  <si>
    <t>R0023</t>
  </si>
  <si>
    <t>Tepelné izolace deskami Mirelon tl. 25 mm + omyvatelná fólie - předchod na sání čerstvého vzduchu</t>
  </si>
  <si>
    <t>-447510413</t>
  </si>
  <si>
    <t>R0024</t>
  </si>
  <si>
    <t>Návleková izolace Termosleev tl. 25 mm, D 254 mm</t>
  </si>
  <si>
    <t>-1718736900</t>
  </si>
  <si>
    <t>R0025</t>
  </si>
  <si>
    <t>Pomocné konstrukce z profilového materiálu</t>
  </si>
  <si>
    <t>kg</t>
  </si>
  <si>
    <t>1936498422</t>
  </si>
  <si>
    <t>R0026</t>
  </si>
  <si>
    <t>Multisplit LG - venkovní jednotka MU4R25 U21 (pro R32)</t>
  </si>
  <si>
    <t>657143504</t>
  </si>
  <si>
    <t>Poznámka k položce:_x000D_
výkon chlazení Qchl= 8,50 kW P = 2,80 kW / 230 V_x000D_
výkon topení Qut= 9,10 kW P = 2,90 kW / 230 V_x000D_
rozměry ŠxVxH 950 x 834 x 330 mm hmotnost = 47 kg_x000D_
Akustický tlak 50 dB(A)_x000D_
příslušenství: potrubní propojení, kabeláž, ovládání</t>
  </si>
  <si>
    <t>R0027</t>
  </si>
  <si>
    <t>multisplit LG - vnitřní nástěnná jednotka De Luxe DC12RH.NSJ (pro R32)</t>
  </si>
  <si>
    <t>369142228</t>
  </si>
  <si>
    <t>Poznámka k položce:_x000D_
výkon chlazení Qchl= 3,5 kW hmotnost = 9 kg_x000D_
výkon topení Qut= 3,8 kW akust.tlak 40/35/27 dB(A)_x000D_
provozní proud 0,2 A s UV lampou a nanofiltrem_x000D_
rozměry ŠxVxH 837 x 308 x 189 mm potrubní propojení 9,52mm+6,35mm (3/8"+1/4")_x000D_
příslušenství: IR ovladač</t>
  </si>
  <si>
    <t>R0028</t>
  </si>
  <si>
    <t>Trubka měděná pro chladivo G 1/4" D 6,35</t>
  </si>
  <si>
    <t>-1189020976</t>
  </si>
  <si>
    <t>R0029</t>
  </si>
  <si>
    <t>Trubka měděná pro chladivo G 3/8" D 9,52</t>
  </si>
  <si>
    <t>1826922963</t>
  </si>
  <si>
    <t>R0030</t>
  </si>
  <si>
    <t>Tepelná izolace Armaflex pro trubku G 1/4" D 6,35 tl. 10 mm</t>
  </si>
  <si>
    <t>1160900461</t>
  </si>
  <si>
    <t>R0031</t>
  </si>
  <si>
    <t>Tepelná izolace Armaflex pro trubku G 3/8" D 9,52 tl. 11 mm</t>
  </si>
  <si>
    <t>1894327764</t>
  </si>
  <si>
    <t>R0032</t>
  </si>
  <si>
    <t>oplechování hliníkovým plechem</t>
  </si>
  <si>
    <t>-559576260</t>
  </si>
  <si>
    <t>R0033</t>
  </si>
  <si>
    <t>profilový materiál</t>
  </si>
  <si>
    <t>-2050278182</t>
  </si>
  <si>
    <t>R0034</t>
  </si>
  <si>
    <t>zhotovení prostupů a zazdění potrubí (po prov zkoušek a izolací)</t>
  </si>
  <si>
    <t>1886814613</t>
  </si>
  <si>
    <t>R0035</t>
  </si>
  <si>
    <t>odvodnění kondenzátu splitových do kanalizace</t>
  </si>
  <si>
    <t>-1422494331</t>
  </si>
  <si>
    <t>R0036</t>
  </si>
  <si>
    <t>připojení k elektroinstalaci</t>
  </si>
  <si>
    <t>-114904524</t>
  </si>
  <si>
    <t>R0037</t>
  </si>
  <si>
    <t>Utěsnění prostupů obalením VZT pro zamezení chvění</t>
  </si>
  <si>
    <t>1914095073</t>
  </si>
  <si>
    <t>R0038</t>
  </si>
  <si>
    <t>Provedení odzkoušení a zaregulování vč. protokolu a měření hluku</t>
  </si>
  <si>
    <t>1259263742</t>
  </si>
  <si>
    <t>R0039</t>
  </si>
  <si>
    <t>Demontáž stávajícího vedení VZT vč. VZT jednotky v podkroví</t>
  </si>
  <si>
    <t>676844437</t>
  </si>
  <si>
    <t>Poznámka k položce:_x000D_
v ceně zahrnout příplatek za složitou manipulace s původní VZT po točitém schodišti</t>
  </si>
  <si>
    <t>R0040</t>
  </si>
  <si>
    <t>Aktivní kontrolní systém cirkulace, teploty a RH vzduchu a odvětrání do 1.PP</t>
  </si>
  <si>
    <t>-589734823</t>
  </si>
  <si>
    <t>04 - Fotovoltaika - uznatelne náklady</t>
  </si>
  <si>
    <t>Fotovoltaický polykrystalický panel, jmenovitý výkon 400 Wp, dle kapitoly B3 Technické zprávy</t>
  </si>
  <si>
    <t>-1521809215</t>
  </si>
  <si>
    <t>Fotovoltaický střídač, dle schématu a Technické zprávy</t>
  </si>
  <si>
    <t>-997538297</t>
  </si>
  <si>
    <t>Nosná konstrukce panelů, na šikmou střechu pro 30 ks solárních panelů, sklon panelů 45°, rozmístění panelů na střeše viz. PD, všechny komponenty vč. Háků, šroubů, tzv. žabek apod.</t>
  </si>
  <si>
    <t>1366200060</t>
  </si>
  <si>
    <t xml:space="preserve">Baterie s celkovou kapacitou 14,2 kWh, např. 4x3,55 kWh, </t>
  </si>
  <si>
    <t>2048179192</t>
  </si>
  <si>
    <t>BMS pro baterie</t>
  </si>
  <si>
    <t>1018937532</t>
  </si>
  <si>
    <t>Stejnosměrná kabeláž, solární, odolná UV, průřez 1x6 mm2, barva modrá</t>
  </si>
  <si>
    <t>-404364820</t>
  </si>
  <si>
    <t>Stejnosměrná kabeláž, solární, odolná UV, průřez 1x6 mm2, barva červená</t>
  </si>
  <si>
    <t>-1771426874</t>
  </si>
  <si>
    <t>Stejnosměrný konektor MC-4 samec</t>
  </si>
  <si>
    <t>785696834</t>
  </si>
  <si>
    <t>Stejnosměrný konektor MC-4 samice</t>
  </si>
  <si>
    <t>821735065</t>
  </si>
  <si>
    <t>Chránička kabelová, pro vnější prostředí, odolná UV vč. uchycení</t>
  </si>
  <si>
    <t>855091164</t>
  </si>
  <si>
    <t xml:space="preserve">Rozpojovače stringů, referenční prvek např. TIGO TS4-A-F </t>
  </si>
  <si>
    <t>-528139355</t>
  </si>
  <si>
    <t xml:space="preserve">Vysílače + napájecí zdroj stř. 230V/=12 V, referenční prvek např. TIGO RDD </t>
  </si>
  <si>
    <t>2037477724</t>
  </si>
  <si>
    <t xml:space="preserve">Rozvaděč DC TIGO - jištění AC 1x6A/B/1,  svodič bleskových proudů a přepětí DC 2xT1 </t>
  </si>
  <si>
    <t>1894219341</t>
  </si>
  <si>
    <t xml:space="preserve">Rozvaděč DC - 2xodpojovač stringů 2 pól., jištění - 4xDC pojistková vložka 16A,  2xsvodič bleskových proudů a přepětí DC T1+T2 </t>
  </si>
  <si>
    <t>-1648919786</t>
  </si>
  <si>
    <t>Rozvaděč AC - hlavní jištění AC 1x25A/B/3, AC kombinovaný svodič bleskových proudů a přepětí 4 pól-T1+T2, jištění AC 1x6A/B/1, 3xsvorky 5 pól., 4xprůchodky PG 21, 1 x přepínač otočný 3f-vačkový, 1 x podpětová spoušť 3f</t>
  </si>
  <si>
    <t>1191192394</t>
  </si>
  <si>
    <t>Smart Meter - pokud není součástí vybavení střídače</t>
  </si>
  <si>
    <t>-2114963688</t>
  </si>
  <si>
    <t>CYKY-J 5x6 mm2</t>
  </si>
  <si>
    <t>1046807369</t>
  </si>
  <si>
    <t>CYY 10 mm2</t>
  </si>
  <si>
    <t>-572790270</t>
  </si>
  <si>
    <t>Vodivé pospojování konstrukce</t>
  </si>
  <si>
    <t>-2139125494</t>
  </si>
  <si>
    <t>Ochranné pospojování konstrukcí a měničů FVE</t>
  </si>
  <si>
    <t>-439565684</t>
  </si>
  <si>
    <t>Vypínací STOP tlačítko</t>
  </si>
  <si>
    <t>1941638899</t>
  </si>
  <si>
    <t>kabel CHKE-V-O 2x1,5 mm2 pro STOP tlačítko</t>
  </si>
  <si>
    <t>724030837</t>
  </si>
  <si>
    <t>Datový kabel Cat 5e.</t>
  </si>
  <si>
    <t>1956987950</t>
  </si>
  <si>
    <t>Kabelová trasa, žlab drátený vč. montáže a příslušenství</t>
  </si>
  <si>
    <t>601729710</t>
  </si>
  <si>
    <t>Montáž konstrukce pro FV panely</t>
  </si>
  <si>
    <t>266333660</t>
  </si>
  <si>
    <t>Montáž kabelů</t>
  </si>
  <si>
    <t>1568904245</t>
  </si>
  <si>
    <t>Doprava materiálu na střechu objektu</t>
  </si>
  <si>
    <t>586224926</t>
  </si>
  <si>
    <t>Montáž FVE panelů</t>
  </si>
  <si>
    <t>1696195551</t>
  </si>
  <si>
    <t>Montáž, nastavení a oživení střídačů</t>
  </si>
  <si>
    <t>786652216</t>
  </si>
  <si>
    <t>Funkční zkouška</t>
  </si>
  <si>
    <t>139244117</t>
  </si>
  <si>
    <t>Revize</t>
  </si>
  <si>
    <t>1137597884</t>
  </si>
  <si>
    <t>ostatní montážní a spojovací materiál</t>
  </si>
  <si>
    <t>-453602121</t>
  </si>
  <si>
    <t>05a - VRN - uznatelné náklady</t>
  </si>
  <si>
    <t>VRN - Vedlejší rozpočtové náklady</t>
  </si>
  <si>
    <t xml:space="preserve">    VRN1 - Průzkumné, zeměměřičské a projektové práce</t>
  </si>
  <si>
    <t xml:space="preserve">    VRN3 - Zařízení staveniště</t>
  </si>
  <si>
    <t xml:space="preserve">    VRN4 - Inženýrská činnost</t>
  </si>
  <si>
    <t xml:space="preserve">    VRN6 - Územní vlivy</t>
  </si>
  <si>
    <t xml:space="preserve">    VRN7 - Provozní vlivy</t>
  </si>
  <si>
    <t xml:space="preserve">    VRN9 - Ostatní náklady</t>
  </si>
  <si>
    <t>VRN</t>
  </si>
  <si>
    <t>Vedlejší rozpočtové náklady</t>
  </si>
  <si>
    <t>VRN1</t>
  </si>
  <si>
    <t>Průzkumné, zeměměřičské a projektové práce</t>
  </si>
  <si>
    <t>013254000</t>
  </si>
  <si>
    <t>Dokumentace skutečného provedení stavby</t>
  </si>
  <si>
    <t>1024</t>
  </si>
  <si>
    <t>1071842248</t>
  </si>
  <si>
    <t>VRN3</t>
  </si>
  <si>
    <t>Zařízení staveniště</t>
  </si>
  <si>
    <t>030001000</t>
  </si>
  <si>
    <t>1540113725</t>
  </si>
  <si>
    <t>VRN4</t>
  </si>
  <si>
    <t>Inženýrská činnost</t>
  </si>
  <si>
    <t>043214000VL01</t>
  </si>
  <si>
    <t>Měření hluku - Protokol o měření hluku</t>
  </si>
  <si>
    <t>-1569068435</t>
  </si>
  <si>
    <t>Poznámka k položce:_x000D_
Protokol o měření hluku prokazující, že ekvivalentní hladina akustického tlaku A z provozu_x000D_
stacionárních zdrojů hluku (výústky rekuperační jednotky, venkovní jednotka chlazení) při souběhu_x000D_
a nastavení na maximální provozní výkon nepřekračuje v chráněném venkovním prostoru staveb_x000D_
hygienické limity hluku v denní době a v noční době.</t>
  </si>
  <si>
    <t>049303000</t>
  </si>
  <si>
    <t>Náklady vzniklé v souvislosti s předáním stavby</t>
  </si>
  <si>
    <t>-1049986334</t>
  </si>
  <si>
    <t>049303000VL01</t>
  </si>
  <si>
    <t>DIO - zábor a povolení z Prahy 22</t>
  </si>
  <si>
    <t>1704657078</t>
  </si>
  <si>
    <t>VRN6</t>
  </si>
  <si>
    <t>Územní vlivy</t>
  </si>
  <si>
    <t>060001000</t>
  </si>
  <si>
    <t>496879711</t>
  </si>
  <si>
    <t>VRN7</t>
  </si>
  <si>
    <t>Provozní vlivy</t>
  </si>
  <si>
    <t>070001000</t>
  </si>
  <si>
    <t>346889534</t>
  </si>
  <si>
    <t>Poznámka k položce:_x000D_
náklady na omezení provozu pronajímaných prostor</t>
  </si>
  <si>
    <t>VRN9</t>
  </si>
  <si>
    <t>Ostatní náklady</t>
  </si>
  <si>
    <t>094103000VL02</t>
  </si>
  <si>
    <t>Provedení energetického managementu (EM) a vyregulování otopných soustav v budově</t>
  </si>
  <si>
    <t>-2113159985</t>
  </si>
  <si>
    <t>094103000VL03</t>
  </si>
  <si>
    <t>Provedení revize a kontrolu kotlů s výměnou ventilů u podlahového topení, zprovozuschopnění</t>
  </si>
  <si>
    <t>-1345656331</t>
  </si>
  <si>
    <t>094103000VL04</t>
  </si>
  <si>
    <t>Podklady k závěrečnému vyhodnocení projektu</t>
  </si>
  <si>
    <t>-2141694732</t>
  </si>
  <si>
    <t>05b - VRN - neuznatelné náklady</t>
  </si>
  <si>
    <t>094103000VL01</t>
  </si>
  <si>
    <t>Náklady na stěhování, montáže a demontáže nábytku, zakrývání nábytku</t>
  </si>
  <si>
    <t>Poznámka k položce:_x000D_
Nábytek či vybavení pevně přidělané (dveře, obklady atd., schody, zábradlí  musí být ochráněno nebo musí být odborně  demontováno a uloženo bezpečně na místě , kde neprobíhají úpravy a opět vráceno na své místo bez poškození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</si>
</sst>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numFmt numFmtId="165" formatCode="dd\.mm\.yyyy"/>
    <numFmt numFmtId="166" formatCode="#,##0.00000"/>
    <numFmt numFmtId="167" formatCode="#,##0.000"/>
  </numFmts>
  <fonts count="36">
    <font>
      <sz val="8"/>
      <name val="Arial CE"/>
      <family val="2"/>
    </font>
    <font>
      <sz val="10"/>
      <color rgb="FF969696"/>
      <name val="Arial CE"/>
    </font>
    <font>
      <sz val="10"/>
      <name val="Arial CE"/>
    </font>
    <font>
      <b/>
      <sz val="11"/>
      <name val="Arial CE"/>
    </font>
    <font>
      <b/>
      <sz val="12"/>
      <name val="Arial CE"/>
    </font>
    <font>
      <sz val="11"/>
      <name val="Arial CE"/>
    </font>
    <font>
      <sz val="12"/>
      <color rgb="FF003366"/>
      <name val="Arial CE"/>
    </font>
    <font>
      <sz val="10"/>
      <color rgb="FF003366"/>
      <name val="Arial CE"/>
    </font>
    <font>
      <sz val="8"/>
      <color rgb="FF003366"/>
      <name val="Arial CE"/>
    </font>
    <font>
      <sz val="8"/>
      <color rgb="FFFFFFFF"/>
      <name val="Arial CE"/>
    </font>
    <font>
      <b/>
      <sz val="14"/>
      <name val="Arial CE"/>
    </font>
    <font>
      <sz val="8"/>
      <color rgb="FF3366FF"/>
      <name val="Arial CE"/>
    </font>
    <font>
      <b/>
      <sz val="12"/>
      <color rgb="FF969696"/>
      <name val="Arial CE"/>
    </font>
    <font>
      <b/>
      <sz val="8"/>
      <color rgb="FF969696"/>
      <name val="Arial CE"/>
    </font>
    <font>
      <b/>
      <sz val="10"/>
      <name val="Arial CE"/>
    </font>
    <font>
      <b/>
      <sz val="10"/>
      <color rgb="FF969696"/>
      <name val="Arial CE"/>
    </font>
    <font>
      <b/>
      <sz val="10"/>
      <color rgb="FF464646"/>
      <name val="Arial CE"/>
    </font>
    <font>
      <sz val="12"/>
      <color rgb="FF969696"/>
      <name val="Arial CE"/>
    </font>
    <font>
      <sz val="8"/>
      <color rgb="FF969696"/>
      <name val="Arial CE"/>
    </font>
    <font>
      <sz val="9"/>
      <name val="Arial CE"/>
    </font>
    <font>
      <sz val="9"/>
      <color rgb="FF969696"/>
      <name val="Arial CE"/>
    </font>
    <font>
      <b/>
      <sz val="12"/>
      <color rgb="FF960000"/>
      <name val="Arial CE"/>
    </font>
    <font>
      <sz val="12"/>
      <name val="Arial CE"/>
    </font>
    <font>
      <sz val="18"/>
      <color theme="10"/>
      <name val="Wingdings 2"/>
    </font>
    <font>
      <b/>
      <sz val="11"/>
      <color rgb="FF003366"/>
      <name val="Arial CE"/>
    </font>
    <font>
      <sz val="11"/>
      <color rgb="FF003366"/>
      <name val="Arial CE"/>
    </font>
    <font>
      <sz val="11"/>
      <color rgb="FF969696"/>
      <name val="Arial CE"/>
    </font>
    <font>
      <sz val="10"/>
      <color rgb="FF3366FF"/>
      <name val="Arial CE"/>
    </font>
    <font>
      <b/>
      <sz val="12"/>
      <color rgb="FF800000"/>
      <name val="Arial CE"/>
    </font>
    <font>
      <sz val="8"/>
      <color rgb="FF960000"/>
      <name val="Arial CE"/>
    </font>
    <font>
      <b/>
      <sz val="8"/>
      <name val="Arial CE"/>
    </font>
    <font>
      <i/>
      <sz val="9"/>
      <color rgb="FF0000FF"/>
      <name val="Arial CE"/>
    </font>
    <font>
      <i/>
      <sz val="8"/>
      <color rgb="FF0000FF"/>
      <name val="Arial CE"/>
    </font>
    <font>
      <sz val="7"/>
      <color rgb="FF969696"/>
      <name val="Arial CE"/>
    </font>
    <font>
      <i/>
      <sz val="7"/>
      <color rgb="FF969696"/>
      <name val="Arial CE"/>
    </font>
    <font>
      <u/>
      <sz val="11"/>
      <color theme="10"/>
      <name val="Calibri"/>
      <scheme val="minor"/>
    </font>
  </fonts>
  <fills count="5">
    <fill>
      <patternFill patternType="none"/>
    </fill>
    <fill>
      <patternFill patternType="gray125"/>
    </fill>
    <fill>
      <patternFill patternType="solid">
        <fgColor rgb="FFFFFFCC"/>
      </patternFill>
    </fill>
    <fill>
      <patternFill patternType="solid">
        <fgColor rgb="FFBEBEBE"/>
      </patternFill>
    </fill>
    <fill>
      <patternFill patternType="solid">
        <fgColor rgb="FFD2D2D2"/>
      </patternFill>
    </fill>
  </fills>
  <borders count="23">
    <border>
      <left/>
      <right/>
      <top/>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style="hair">
        <color rgb="FF000000"/>
      </top>
      <bottom/>
      <diagonal/>
    </border>
    <border>
      <left/>
      <right/>
      <top/>
      <bottom style="hair">
        <color rgb="FF000000"/>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style="thin">
        <color rgb="FF000000"/>
      </left>
      <right/>
      <top/>
      <bottom style="thin">
        <color rgb="FF000000"/>
      </bottom>
      <diagonal/>
    </border>
    <border>
      <left/>
      <right/>
      <top/>
      <bottom style="thin">
        <color rgb="FF000000"/>
      </bottom>
      <diagonal/>
    </border>
    <border>
      <left style="hair">
        <color rgb="FF969696"/>
      </left>
      <right/>
      <top style="hair">
        <color rgb="FF969696"/>
      </top>
      <bottom/>
      <diagonal/>
    </border>
    <border>
      <left/>
      <right/>
      <top style="hair">
        <color rgb="FF969696"/>
      </top>
      <bottom/>
      <diagonal/>
    </border>
    <border>
      <left/>
      <right style="hair">
        <color rgb="FF969696"/>
      </right>
      <top style="hair">
        <color rgb="FF969696"/>
      </top>
      <bottom/>
      <diagonal/>
    </border>
    <border>
      <left style="hair">
        <color rgb="FF969696"/>
      </left>
      <right/>
      <top/>
      <bottom/>
      <diagonal/>
    </border>
    <border>
      <left/>
      <right style="hair">
        <color rgb="FF969696"/>
      </right>
      <top/>
      <bottom/>
      <diagonal/>
    </border>
    <border>
      <left style="hair">
        <color rgb="FF969696"/>
      </left>
      <right/>
      <top style="hair">
        <color rgb="FF969696"/>
      </top>
      <bottom style="hair">
        <color rgb="FF969696"/>
      </bottom>
      <diagonal/>
    </border>
    <border>
      <left/>
      <right/>
      <top style="hair">
        <color rgb="FF969696"/>
      </top>
      <bottom style="hair">
        <color rgb="FF969696"/>
      </bottom>
      <diagonal/>
    </border>
    <border>
      <left/>
      <right style="hair">
        <color rgb="FF969696"/>
      </right>
      <top style="hair">
        <color rgb="FF969696"/>
      </top>
      <bottom style="hair">
        <color rgb="FF969696"/>
      </bottom>
      <diagonal/>
    </border>
    <border>
      <left style="hair">
        <color rgb="FF969696"/>
      </left>
      <right/>
      <top/>
      <bottom style="hair">
        <color rgb="FF969696"/>
      </bottom>
      <diagonal/>
    </border>
    <border>
      <left/>
      <right/>
      <top/>
      <bottom style="hair">
        <color rgb="FF969696"/>
      </bottom>
      <diagonal/>
    </border>
    <border>
      <left/>
      <right style="hair">
        <color rgb="FF969696"/>
      </right>
      <top/>
      <bottom style="hair">
        <color rgb="FF969696"/>
      </bottom>
      <diagonal/>
    </border>
    <border>
      <left style="hair">
        <color rgb="FF969696"/>
      </left>
      <right style="hair">
        <color rgb="FF969696"/>
      </right>
      <top style="hair">
        <color rgb="FF969696"/>
      </top>
      <bottom style="hair">
        <color rgb="FF969696"/>
      </bottom>
      <diagonal/>
    </border>
  </borders>
  <cellStyleXfs count="2">
    <xf numFmtId="0" fontId="0" fillId="0" borderId="0"/>
    <xf numFmtId="0" fontId="35" fillId="0" borderId="0" applyNumberFormat="0" applyFill="0" applyBorder="0" applyAlignment="0" applyProtection="0"/>
  </cellStyleXfs>
  <cellXfs count="208">
    <xf numFmtId="0" fontId="0" fillId="0" borderId="0" xfId="0"/>
    <xf numFmtId="0" fontId="0" fillId="0" borderId="0" xfId="0" applyAlignment="1">
      <alignment vertical="center"/>
    </xf>
    <xf numFmtId="0" fontId="1" fillId="0" borderId="0" xfId="0" applyFont="1" applyAlignment="1">
      <alignment vertical="center"/>
    </xf>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0" fontId="0" fillId="0" borderId="0" xfId="0" applyAlignment="1">
      <alignment vertical="center" wrapText="1"/>
    </xf>
    <xf numFmtId="0" fontId="6" fillId="0" borderId="0" xfId="0" applyFont="1" applyAlignment="1">
      <alignment vertical="center"/>
    </xf>
    <xf numFmtId="0" fontId="7" fillId="0" borderId="0" xfId="0" applyFont="1" applyAlignment="1">
      <alignment vertical="center"/>
    </xf>
    <xf numFmtId="0" fontId="0" fillId="0" borderId="0" xfId="0" applyAlignment="1">
      <alignment horizontal="center" vertical="center" wrapText="1"/>
    </xf>
    <xf numFmtId="0" fontId="8" fillId="0" borderId="0" xfId="0" applyFont="1"/>
    <xf numFmtId="0" fontId="9"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2" xfId="0" applyBorder="1"/>
    <xf numFmtId="0" fontId="0" fillId="0" borderId="3" xfId="0" applyBorder="1"/>
    <xf numFmtId="0" fontId="10" fillId="0" borderId="0" xfId="0" applyFont="1" applyAlignment="1">
      <alignment horizontal="left" vertical="center"/>
    </xf>
    <xf numFmtId="0" fontId="11" fillId="0" borderId="0" xfId="0" applyFont="1" applyAlignment="1">
      <alignment horizontal="left" vertical="center"/>
    </xf>
    <xf numFmtId="0" fontId="12" fillId="0" borderId="0" xfId="0" applyFont="1" applyAlignment="1">
      <alignment horizontal="left" vertical="center"/>
    </xf>
    <xf numFmtId="0" fontId="1" fillId="0" borderId="0" xfId="0" applyFont="1" applyAlignment="1">
      <alignment horizontal="left" vertical="top"/>
    </xf>
    <xf numFmtId="0" fontId="2" fillId="0" borderId="0" xfId="0" applyFont="1" applyAlignment="1">
      <alignment horizontal="left" vertical="center"/>
    </xf>
    <xf numFmtId="0" fontId="3" fillId="0" borderId="0" xfId="0" applyFont="1" applyAlignment="1">
      <alignment horizontal="left" vertical="top"/>
    </xf>
    <xf numFmtId="0" fontId="1" fillId="0" borderId="0" xfId="0" applyFont="1" applyAlignment="1">
      <alignment horizontal="left" vertical="center"/>
    </xf>
    <xf numFmtId="0" fontId="2" fillId="2" borderId="0" xfId="0" applyFont="1" applyFill="1" applyAlignment="1" applyProtection="1">
      <alignment horizontal="left" vertical="center"/>
      <protection locked="0"/>
    </xf>
    <xf numFmtId="49" fontId="2" fillId="2" borderId="0" xfId="0" applyNumberFormat="1" applyFont="1" applyFill="1" applyAlignment="1" applyProtection="1">
      <alignment horizontal="left" vertical="center"/>
      <protection locked="0"/>
    </xf>
    <xf numFmtId="0" fontId="2" fillId="0" borderId="0" xfId="0" applyFont="1" applyAlignment="1">
      <alignment horizontal="left" vertical="center" wrapText="1"/>
    </xf>
    <xf numFmtId="0" fontId="0" fillId="0" borderId="4" xfId="0" applyBorder="1"/>
    <xf numFmtId="0" fontId="0" fillId="0" borderId="3" xfId="0" applyBorder="1" applyAlignment="1">
      <alignment vertical="center"/>
    </xf>
    <xf numFmtId="0" fontId="14" fillId="0" borderId="5" xfId="0" applyFont="1" applyBorder="1" applyAlignment="1">
      <alignment horizontal="left" vertical="center"/>
    </xf>
    <xf numFmtId="0" fontId="0" fillId="0" borderId="5" xfId="0" applyBorder="1" applyAlignment="1">
      <alignment vertical="center"/>
    </xf>
    <xf numFmtId="0" fontId="1" fillId="0" borderId="0" xfId="0" applyFont="1" applyAlignment="1">
      <alignment horizontal="right" vertical="center"/>
    </xf>
    <xf numFmtId="0" fontId="1" fillId="0" borderId="3" xfId="0" applyFont="1" applyBorder="1" applyAlignment="1">
      <alignment vertical="center"/>
    </xf>
    <xf numFmtId="0" fontId="0" fillId="3" borderId="0" xfId="0" applyFill="1" applyAlignment="1">
      <alignment vertical="center"/>
    </xf>
    <xf numFmtId="0" fontId="4" fillId="3" borderId="6" xfId="0" applyFont="1" applyFill="1" applyBorder="1" applyAlignment="1">
      <alignment horizontal="left" vertical="center"/>
    </xf>
    <xf numFmtId="0" fontId="0" fillId="3" borderId="7" xfId="0" applyFill="1" applyBorder="1" applyAlignment="1">
      <alignment vertical="center"/>
    </xf>
    <xf numFmtId="0" fontId="4" fillId="3" borderId="7" xfId="0" applyFont="1" applyFill="1" applyBorder="1" applyAlignment="1">
      <alignment horizontal="center" vertical="center"/>
    </xf>
    <xf numFmtId="0" fontId="16" fillId="0" borderId="4" xfId="0" applyFont="1" applyBorder="1" applyAlignment="1">
      <alignment horizontal="left" vertical="center"/>
    </xf>
    <xf numFmtId="0" fontId="0" fillId="0" borderId="4" xfId="0" applyBorder="1" applyAlignment="1">
      <alignment vertical="center"/>
    </xf>
    <xf numFmtId="0" fontId="1" fillId="0" borderId="5" xfId="0" applyFont="1" applyBorder="1" applyAlignment="1">
      <alignment horizontal="left" vertical="center"/>
    </xf>
    <xf numFmtId="0" fontId="0" fillId="0" borderId="9" xfId="0" applyBorder="1" applyAlignment="1">
      <alignment vertical="center"/>
    </xf>
    <xf numFmtId="0" fontId="0" fillId="0" borderId="10" xfId="0" applyBorder="1" applyAlignment="1">
      <alignment vertical="center"/>
    </xf>
    <xf numFmtId="0" fontId="0" fillId="0" borderId="1" xfId="0" applyBorder="1" applyAlignment="1">
      <alignment vertical="center"/>
    </xf>
    <xf numFmtId="0" fontId="0" fillId="0" borderId="2" xfId="0" applyBorder="1" applyAlignment="1">
      <alignment vertical="center"/>
    </xf>
    <xf numFmtId="0" fontId="2" fillId="0" borderId="3"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left" vertical="center"/>
    </xf>
    <xf numFmtId="0" fontId="14" fillId="0" borderId="0" xfId="0" applyFont="1" applyAlignment="1">
      <alignment vertical="center"/>
    </xf>
    <xf numFmtId="165" fontId="2" fillId="0" borderId="0" xfId="0" applyNumberFormat="1" applyFont="1" applyAlignment="1">
      <alignment horizontal="left" vertical="center"/>
    </xf>
    <xf numFmtId="0" fontId="0" fillId="0" borderId="12" xfId="0" applyBorder="1" applyAlignment="1">
      <alignment vertical="center"/>
    </xf>
    <xf numFmtId="0" fontId="0" fillId="0" borderId="13" xfId="0" applyBorder="1" applyAlignment="1">
      <alignment vertical="center"/>
    </xf>
    <xf numFmtId="0" fontId="18" fillId="0" borderId="0" xfId="0" applyFont="1" applyAlignment="1">
      <alignment horizontal="left" vertical="center"/>
    </xf>
    <xf numFmtId="0" fontId="0" fillId="0" borderId="15" xfId="0" applyBorder="1" applyAlignment="1">
      <alignment vertical="center"/>
    </xf>
    <xf numFmtId="0" fontId="0" fillId="4" borderId="7" xfId="0" applyFill="1" applyBorder="1" applyAlignment="1">
      <alignment vertical="center"/>
    </xf>
    <xf numFmtId="0" fontId="19" fillId="4" borderId="0" xfId="0" applyFont="1" applyFill="1" applyAlignment="1">
      <alignment horizontal="center" vertical="center"/>
    </xf>
    <xf numFmtId="0" fontId="20" fillId="0" borderId="16" xfId="0" applyFont="1" applyBorder="1" applyAlignment="1">
      <alignment horizontal="center" vertical="center" wrapText="1"/>
    </xf>
    <xf numFmtId="0" fontId="20" fillId="0" borderId="17" xfId="0" applyFont="1" applyBorder="1" applyAlignment="1">
      <alignment horizontal="center" vertical="center" wrapText="1"/>
    </xf>
    <xf numFmtId="0" fontId="20" fillId="0" borderId="18" xfId="0" applyFont="1" applyBorder="1" applyAlignment="1">
      <alignment horizontal="center" vertical="center" wrapText="1"/>
    </xf>
    <xf numFmtId="0" fontId="0" fillId="0" borderId="11" xfId="0" applyBorder="1" applyAlignment="1">
      <alignment vertical="center"/>
    </xf>
    <xf numFmtId="0" fontId="4" fillId="0" borderId="3" xfId="0" applyFont="1" applyBorder="1" applyAlignment="1">
      <alignment vertical="center"/>
    </xf>
    <xf numFmtId="0" fontId="21" fillId="0" borderId="0" xfId="0" applyFont="1" applyAlignment="1">
      <alignment horizontal="left" vertical="center"/>
    </xf>
    <xf numFmtId="0" fontId="21" fillId="0" borderId="0" xfId="0" applyFont="1" applyAlignment="1">
      <alignment vertical="center"/>
    </xf>
    <xf numFmtId="4" fontId="21" fillId="0" borderId="0" xfId="0" applyNumberFormat="1" applyFont="1" applyAlignment="1">
      <alignment vertical="center"/>
    </xf>
    <xf numFmtId="0" fontId="4" fillId="0" borderId="0" xfId="0" applyFont="1" applyAlignment="1">
      <alignment horizontal="center" vertical="center"/>
    </xf>
    <xf numFmtId="4" fontId="17" fillId="0" borderId="14" xfId="0" applyNumberFormat="1" applyFont="1" applyBorder="1" applyAlignment="1">
      <alignment vertical="center"/>
    </xf>
    <xf numFmtId="4" fontId="17" fillId="0" borderId="0" xfId="0" applyNumberFormat="1" applyFont="1" applyAlignment="1">
      <alignment vertical="center"/>
    </xf>
    <xf numFmtId="166" fontId="17" fillId="0" borderId="0" xfId="0" applyNumberFormat="1" applyFont="1" applyAlignment="1">
      <alignment vertical="center"/>
    </xf>
    <xf numFmtId="4" fontId="17" fillId="0" borderId="15" xfId="0" applyNumberFormat="1" applyFont="1" applyBorder="1" applyAlignment="1">
      <alignment vertical="center"/>
    </xf>
    <xf numFmtId="0" fontId="4" fillId="0" borderId="0" xfId="0" applyFont="1" applyAlignment="1">
      <alignment horizontal="left" vertical="center"/>
    </xf>
    <xf numFmtId="0" fontId="22" fillId="0" borderId="0" xfId="0" applyFont="1" applyAlignment="1">
      <alignment horizontal="left" vertical="center"/>
    </xf>
    <xf numFmtId="0" fontId="23" fillId="0" borderId="0" xfId="1" applyFont="1" applyAlignment="1">
      <alignment horizontal="center" vertical="center"/>
    </xf>
    <xf numFmtId="0" fontId="5" fillId="0" borderId="3" xfId="0" applyFont="1" applyBorder="1" applyAlignment="1">
      <alignment vertical="center"/>
    </xf>
    <xf numFmtId="0" fontId="24" fillId="0" borderId="0" xfId="0" applyFont="1" applyAlignment="1">
      <alignment vertical="center"/>
    </xf>
    <xf numFmtId="0" fontId="25" fillId="0" borderId="0" xfId="0" applyFont="1" applyAlignment="1">
      <alignment vertical="center"/>
    </xf>
    <xf numFmtId="0" fontId="3" fillId="0" borderId="0" xfId="0" applyFont="1" applyAlignment="1">
      <alignment horizontal="center" vertical="center"/>
    </xf>
    <xf numFmtId="4" fontId="26" fillId="0" borderId="14" xfId="0" applyNumberFormat="1" applyFont="1" applyBorder="1" applyAlignment="1">
      <alignment vertical="center"/>
    </xf>
    <xf numFmtId="4" fontId="26" fillId="0" borderId="0" xfId="0" applyNumberFormat="1" applyFont="1" applyAlignment="1">
      <alignment vertical="center"/>
    </xf>
    <xf numFmtId="166" fontId="26" fillId="0" borderId="0" xfId="0" applyNumberFormat="1" applyFont="1" applyAlignment="1">
      <alignment vertical="center"/>
    </xf>
    <xf numFmtId="4" fontId="26" fillId="0" borderId="15" xfId="0" applyNumberFormat="1" applyFont="1" applyBorder="1" applyAlignment="1">
      <alignment vertical="center"/>
    </xf>
    <xf numFmtId="0" fontId="5" fillId="0" borderId="0" xfId="0" applyFont="1" applyAlignment="1">
      <alignment horizontal="left" vertical="center"/>
    </xf>
    <xf numFmtId="4" fontId="26" fillId="0" borderId="19" xfId="0" applyNumberFormat="1" applyFont="1" applyBorder="1" applyAlignment="1">
      <alignment vertical="center"/>
    </xf>
    <xf numFmtId="4" fontId="26" fillId="0" borderId="20" xfId="0" applyNumberFormat="1" applyFont="1" applyBorder="1" applyAlignment="1">
      <alignment vertical="center"/>
    </xf>
    <xf numFmtId="166" fontId="26" fillId="0" borderId="20" xfId="0" applyNumberFormat="1" applyFont="1" applyBorder="1" applyAlignment="1">
      <alignment vertical="center"/>
    </xf>
    <xf numFmtId="4" fontId="26" fillId="0" borderId="21" xfId="0" applyNumberFormat="1" applyFont="1" applyBorder="1" applyAlignment="1">
      <alignment vertical="center"/>
    </xf>
    <xf numFmtId="0" fontId="27" fillId="0" borderId="0" xfId="0" applyFont="1" applyAlignment="1">
      <alignment horizontal="left" vertical="center"/>
    </xf>
    <xf numFmtId="0" fontId="0" fillId="0" borderId="3" xfId="0" applyBorder="1" applyAlignment="1">
      <alignment vertical="center" wrapText="1"/>
    </xf>
    <xf numFmtId="0" fontId="14" fillId="0" borderId="0" xfId="0" applyFont="1" applyAlignment="1">
      <alignment horizontal="left" vertical="center"/>
    </xf>
    <xf numFmtId="4" fontId="1" fillId="0" borderId="0" xfId="0" applyNumberFormat="1" applyFont="1" applyAlignment="1">
      <alignment vertical="center"/>
    </xf>
    <xf numFmtId="164" fontId="1" fillId="0" borderId="0" xfId="0" applyNumberFormat="1" applyFont="1" applyAlignment="1">
      <alignment horizontal="right" vertical="center"/>
    </xf>
    <xf numFmtId="0" fontId="0" fillId="4" borderId="0" xfId="0" applyFill="1" applyAlignment="1">
      <alignment vertical="center"/>
    </xf>
    <xf numFmtId="0" fontId="4" fillId="4" borderId="6" xfId="0" applyFont="1" applyFill="1" applyBorder="1" applyAlignment="1">
      <alignment horizontal="left" vertical="center"/>
    </xf>
    <xf numFmtId="0" fontId="4" fillId="4" borderId="7" xfId="0" applyFont="1" applyFill="1" applyBorder="1" applyAlignment="1">
      <alignment horizontal="right" vertical="center"/>
    </xf>
    <xf numFmtId="0" fontId="4" fillId="4" borderId="7" xfId="0" applyFont="1" applyFill="1" applyBorder="1" applyAlignment="1">
      <alignment horizontal="center" vertical="center"/>
    </xf>
    <xf numFmtId="4" fontId="4" fillId="4" borderId="7" xfId="0" applyNumberFormat="1" applyFont="1" applyFill="1" applyBorder="1" applyAlignment="1">
      <alignment vertical="center"/>
    </xf>
    <xf numFmtId="0" fontId="0" fillId="4" borderId="8" xfId="0" applyFill="1" applyBorder="1" applyAlignment="1">
      <alignment vertical="center"/>
    </xf>
    <xf numFmtId="0" fontId="1" fillId="0" borderId="5" xfId="0" applyFont="1" applyBorder="1" applyAlignment="1">
      <alignment horizontal="center" vertical="center"/>
    </xf>
    <xf numFmtId="0" fontId="1" fillId="0" borderId="5" xfId="0" applyFont="1" applyBorder="1" applyAlignment="1">
      <alignment horizontal="right" vertical="center"/>
    </xf>
    <xf numFmtId="0" fontId="19" fillId="4" borderId="0" xfId="0" applyFont="1" applyFill="1" applyAlignment="1">
      <alignment horizontal="left" vertical="center"/>
    </xf>
    <xf numFmtId="0" fontId="19" fillId="4" borderId="0" xfId="0" applyFont="1" applyFill="1" applyAlignment="1">
      <alignment horizontal="right" vertical="center"/>
    </xf>
    <xf numFmtId="0" fontId="28" fillId="0" borderId="0" xfId="0" applyFont="1" applyAlignment="1">
      <alignment horizontal="left" vertical="center"/>
    </xf>
    <xf numFmtId="0" fontId="6" fillId="0" borderId="3" xfId="0" applyFont="1" applyBorder="1" applyAlignment="1">
      <alignment vertical="center"/>
    </xf>
    <xf numFmtId="0" fontId="6" fillId="0" borderId="20" xfId="0" applyFont="1" applyBorder="1" applyAlignment="1">
      <alignment horizontal="left" vertical="center"/>
    </xf>
    <xf numFmtId="0" fontId="6" fillId="0" borderId="20" xfId="0" applyFont="1" applyBorder="1" applyAlignment="1">
      <alignment vertical="center"/>
    </xf>
    <xf numFmtId="4" fontId="6" fillId="0" borderId="20" xfId="0" applyNumberFormat="1" applyFont="1" applyBorder="1" applyAlignment="1">
      <alignment vertical="center"/>
    </xf>
    <xf numFmtId="0" fontId="7" fillId="0" borderId="3" xfId="0" applyFont="1" applyBorder="1" applyAlignment="1">
      <alignment vertical="center"/>
    </xf>
    <xf numFmtId="0" fontId="7" fillId="0" borderId="20" xfId="0" applyFont="1" applyBorder="1" applyAlignment="1">
      <alignment horizontal="left" vertical="center"/>
    </xf>
    <xf numFmtId="0" fontId="7" fillId="0" borderId="20" xfId="0" applyFont="1" applyBorder="1" applyAlignment="1">
      <alignment vertical="center"/>
    </xf>
    <xf numFmtId="4" fontId="7" fillId="0" borderId="20" xfId="0" applyNumberFormat="1" applyFont="1" applyBorder="1" applyAlignment="1">
      <alignment vertical="center"/>
    </xf>
    <xf numFmtId="0" fontId="0" fillId="0" borderId="3" xfId="0" applyBorder="1" applyAlignment="1">
      <alignment horizontal="center" vertical="center" wrapText="1"/>
    </xf>
    <xf numFmtId="0" fontId="19" fillId="4" borderId="16" xfId="0" applyFont="1" applyFill="1" applyBorder="1" applyAlignment="1">
      <alignment horizontal="center" vertical="center" wrapText="1"/>
    </xf>
    <xf numFmtId="0" fontId="19" fillId="4" borderId="17" xfId="0" applyFont="1" applyFill="1" applyBorder="1" applyAlignment="1">
      <alignment horizontal="center" vertical="center" wrapText="1"/>
    </xf>
    <xf numFmtId="0" fontId="19" fillId="4" borderId="18" xfId="0" applyFont="1" applyFill="1" applyBorder="1" applyAlignment="1">
      <alignment horizontal="center" vertical="center" wrapText="1"/>
    </xf>
    <xf numFmtId="0" fontId="19" fillId="4" borderId="0" xfId="0" applyFont="1" applyFill="1" applyAlignment="1">
      <alignment horizontal="center" vertical="center" wrapText="1"/>
    </xf>
    <xf numFmtId="4" fontId="21" fillId="0" borderId="0" xfId="0" applyNumberFormat="1" applyFont="1"/>
    <xf numFmtId="166" fontId="29" fillId="0" borderId="12" xfId="0" applyNumberFormat="1" applyFont="1" applyBorder="1"/>
    <xf numFmtId="166" fontId="29" fillId="0" borderId="13" xfId="0" applyNumberFormat="1" applyFont="1" applyBorder="1"/>
    <xf numFmtId="4" fontId="30" fillId="0" borderId="0" xfId="0" applyNumberFormat="1" applyFont="1" applyAlignment="1">
      <alignment vertical="center"/>
    </xf>
    <xf numFmtId="0" fontId="8" fillId="0" borderId="3" xfId="0" applyFont="1" applyBorder="1"/>
    <xf numFmtId="0" fontId="8" fillId="0" borderId="0" xfId="0" applyFont="1" applyAlignment="1">
      <alignment horizontal="left"/>
    </xf>
    <xf numFmtId="0" fontId="6" fillId="0" borderId="0" xfId="0" applyFont="1" applyAlignment="1">
      <alignment horizontal="left"/>
    </xf>
    <xf numFmtId="0" fontId="8" fillId="0" borderId="0" xfId="0" applyFont="1" applyProtection="1">
      <protection locked="0"/>
    </xf>
    <xf numFmtId="4" fontId="6" fillId="0" borderId="0" xfId="0" applyNumberFormat="1" applyFont="1"/>
    <xf numFmtId="0" fontId="8" fillId="0" borderId="14" xfId="0" applyFont="1" applyBorder="1"/>
    <xf numFmtId="166" fontId="8" fillId="0" borderId="0" xfId="0" applyNumberFormat="1" applyFont="1"/>
    <xf numFmtId="166" fontId="8" fillId="0" borderId="15" xfId="0" applyNumberFormat="1" applyFont="1" applyBorder="1"/>
    <xf numFmtId="0" fontId="8" fillId="0" borderId="0" xfId="0" applyFont="1" applyAlignment="1">
      <alignment horizontal="center"/>
    </xf>
    <xf numFmtId="4" fontId="8" fillId="0" borderId="0" xfId="0" applyNumberFormat="1" applyFont="1" applyAlignment="1">
      <alignment vertical="center"/>
    </xf>
    <xf numFmtId="0" fontId="7" fillId="0" borderId="0" xfId="0" applyFont="1" applyAlignment="1">
      <alignment horizontal="left"/>
    </xf>
    <xf numFmtId="4" fontId="7" fillId="0" borderId="0" xfId="0" applyNumberFormat="1" applyFont="1"/>
    <xf numFmtId="0" fontId="19" fillId="0" borderId="22" xfId="0" applyFont="1" applyBorder="1" applyAlignment="1">
      <alignment horizontal="center" vertical="center"/>
    </xf>
    <xf numFmtId="49" fontId="19" fillId="0" borderId="22" xfId="0" applyNumberFormat="1" applyFont="1" applyBorder="1" applyAlignment="1">
      <alignment horizontal="left" vertical="center" wrapText="1"/>
    </xf>
    <xf numFmtId="0" fontId="19" fillId="0" borderId="22" xfId="0" applyFont="1" applyBorder="1" applyAlignment="1">
      <alignment horizontal="left" vertical="center" wrapText="1"/>
    </xf>
    <xf numFmtId="0" fontId="19" fillId="0" borderId="22" xfId="0" applyFont="1" applyBorder="1" applyAlignment="1">
      <alignment horizontal="center" vertical="center" wrapText="1"/>
    </xf>
    <xf numFmtId="167" fontId="19" fillId="0" borderId="22" xfId="0" applyNumberFormat="1" applyFont="1" applyBorder="1" applyAlignment="1">
      <alignment vertical="center"/>
    </xf>
    <xf numFmtId="4" fontId="19" fillId="2" borderId="22" xfId="0" applyNumberFormat="1" applyFont="1" applyFill="1" applyBorder="1" applyAlignment="1" applyProtection="1">
      <alignment vertical="center"/>
      <protection locked="0"/>
    </xf>
    <xf numFmtId="4" fontId="19" fillId="0" borderId="22" xfId="0" applyNumberFormat="1" applyFont="1" applyBorder="1" applyAlignment="1">
      <alignment vertical="center"/>
    </xf>
    <xf numFmtId="0" fontId="0" fillId="0" borderId="22" xfId="0" applyBorder="1" applyAlignment="1">
      <alignment vertical="center"/>
    </xf>
    <xf numFmtId="0" fontId="20" fillId="2" borderId="14" xfId="0" applyFont="1" applyFill="1" applyBorder="1" applyAlignment="1" applyProtection="1">
      <alignment horizontal="left" vertical="center"/>
      <protection locked="0"/>
    </xf>
    <xf numFmtId="0" fontId="20" fillId="0" borderId="0" xfId="0" applyFont="1" applyAlignment="1">
      <alignment horizontal="center" vertical="center"/>
    </xf>
    <xf numFmtId="166" fontId="20" fillId="0" borderId="0" xfId="0" applyNumberFormat="1" applyFont="1" applyAlignment="1">
      <alignment vertical="center"/>
    </xf>
    <xf numFmtId="166" fontId="20" fillId="0" borderId="15" xfId="0" applyNumberFormat="1" applyFont="1" applyBorder="1" applyAlignment="1">
      <alignment vertical="center"/>
    </xf>
    <xf numFmtId="0" fontId="19" fillId="0" borderId="0" xfId="0" applyFont="1" applyAlignment="1">
      <alignment horizontal="left" vertical="center"/>
    </xf>
    <xf numFmtId="4" fontId="0" fillId="0" borderId="0" xfId="0" applyNumberFormat="1" applyAlignment="1">
      <alignment vertical="center"/>
    </xf>
    <xf numFmtId="0" fontId="31" fillId="0" borderId="22" xfId="0" applyFont="1" applyBorder="1" applyAlignment="1">
      <alignment horizontal="center" vertical="center"/>
    </xf>
    <xf numFmtId="49" fontId="31" fillId="0" borderId="22" xfId="0" applyNumberFormat="1" applyFont="1" applyBorder="1" applyAlignment="1">
      <alignment horizontal="left" vertical="center" wrapText="1"/>
    </xf>
    <xf numFmtId="0" fontId="31" fillId="0" borderId="22" xfId="0" applyFont="1" applyBorder="1" applyAlignment="1">
      <alignment horizontal="left" vertical="center" wrapText="1"/>
    </xf>
    <xf numFmtId="0" fontId="31" fillId="0" borderId="22" xfId="0" applyFont="1" applyBorder="1" applyAlignment="1">
      <alignment horizontal="center" vertical="center" wrapText="1"/>
    </xf>
    <xf numFmtId="167" fontId="31" fillId="0" borderId="22" xfId="0" applyNumberFormat="1" applyFont="1" applyBorder="1" applyAlignment="1">
      <alignment vertical="center"/>
    </xf>
    <xf numFmtId="4" fontId="31" fillId="2" borderId="22" xfId="0" applyNumberFormat="1" applyFont="1" applyFill="1" applyBorder="1" applyAlignment="1" applyProtection="1">
      <alignment vertical="center"/>
      <protection locked="0"/>
    </xf>
    <xf numFmtId="4" fontId="31" fillId="0" borderId="22" xfId="0" applyNumberFormat="1" applyFont="1" applyBorder="1" applyAlignment="1">
      <alignment vertical="center"/>
    </xf>
    <xf numFmtId="0" fontId="32" fillId="0" borderId="22" xfId="0" applyFont="1" applyBorder="1" applyAlignment="1">
      <alignment vertical="center"/>
    </xf>
    <xf numFmtId="0" fontId="32" fillId="0" borderId="3" xfId="0" applyFont="1" applyBorder="1" applyAlignment="1">
      <alignment vertical="center"/>
    </xf>
    <xf numFmtId="0" fontId="31" fillId="2" borderId="14" xfId="0" applyFont="1" applyFill="1" applyBorder="1" applyAlignment="1" applyProtection="1">
      <alignment horizontal="left" vertical="center"/>
      <protection locked="0"/>
    </xf>
    <xf numFmtId="0" fontId="31" fillId="0" borderId="0" xfId="0" applyFont="1" applyAlignment="1">
      <alignment horizontal="center" vertical="center"/>
    </xf>
    <xf numFmtId="0" fontId="33" fillId="0" borderId="0" xfId="0" applyFont="1" applyAlignment="1">
      <alignment horizontal="left" vertical="center"/>
    </xf>
    <xf numFmtId="0" fontId="34" fillId="0" borderId="0" xfId="0" applyFont="1" applyAlignment="1">
      <alignment vertical="center" wrapText="1"/>
    </xf>
    <xf numFmtId="0" fontId="0" fillId="0" borderId="0" xfId="0" applyAlignment="1" applyProtection="1">
      <alignment vertical="center"/>
      <protection locked="0"/>
    </xf>
    <xf numFmtId="0" fontId="0" fillId="0" borderId="14" xfId="0" applyBorder="1" applyAlignment="1">
      <alignment vertical="center"/>
    </xf>
    <xf numFmtId="167" fontId="19" fillId="2" borderId="22" xfId="0" applyNumberFormat="1" applyFont="1" applyFill="1" applyBorder="1" applyAlignment="1" applyProtection="1">
      <alignment vertical="center"/>
      <protection locked="0"/>
    </xf>
    <xf numFmtId="0" fontId="20" fillId="2" borderId="19" xfId="0" applyFont="1" applyFill="1" applyBorder="1" applyAlignment="1" applyProtection="1">
      <alignment horizontal="left" vertical="center"/>
      <protection locked="0"/>
    </xf>
    <xf numFmtId="0" fontId="20" fillId="0" borderId="20" xfId="0" applyFont="1" applyBorder="1" applyAlignment="1">
      <alignment horizontal="center" vertical="center"/>
    </xf>
    <xf numFmtId="0" fontId="0" fillId="0" borderId="20" xfId="0" applyBorder="1" applyAlignment="1">
      <alignment vertical="center"/>
    </xf>
    <xf numFmtId="166" fontId="20" fillId="0" borderId="20" xfId="0" applyNumberFormat="1" applyFont="1" applyBorder="1" applyAlignment="1">
      <alignment vertical="center"/>
    </xf>
    <xf numFmtId="166" fontId="20" fillId="0" borderId="21" xfId="0" applyNumberFormat="1" applyFont="1" applyBorder="1" applyAlignment="1">
      <alignment vertical="center"/>
    </xf>
    <xf numFmtId="0" fontId="0" fillId="0" borderId="19" xfId="0" applyBorder="1" applyAlignment="1">
      <alignment vertical="center"/>
    </xf>
    <xf numFmtId="0" fontId="0" fillId="0" borderId="21" xfId="0" applyBorder="1" applyAlignment="1">
      <alignment vertical="center"/>
    </xf>
    <xf numFmtId="0" fontId="3" fillId="0" borderId="0" xfId="0" applyFont="1" applyAlignment="1">
      <alignment horizontal="left" vertical="center" wrapText="1"/>
    </xf>
    <xf numFmtId="0" fontId="3" fillId="0" borderId="0" xfId="0" applyFont="1" applyAlignment="1">
      <alignment vertical="center"/>
    </xf>
    <xf numFmtId="165" fontId="2" fillId="0" borderId="0" xfId="0" applyNumberFormat="1" applyFont="1" applyAlignment="1">
      <alignment horizontal="left" vertical="center"/>
    </xf>
    <xf numFmtId="0" fontId="2" fillId="0" borderId="0" xfId="0" applyFont="1" applyAlignment="1">
      <alignment vertical="center" wrapText="1"/>
    </xf>
    <xf numFmtId="0" fontId="2" fillId="0" borderId="0" xfId="0" applyFont="1" applyAlignment="1">
      <alignment vertical="center"/>
    </xf>
    <xf numFmtId="0" fontId="17" fillId="0" borderId="11" xfId="0" applyFont="1" applyBorder="1" applyAlignment="1">
      <alignment horizontal="center" vertical="center"/>
    </xf>
    <xf numFmtId="0" fontId="17" fillId="0" borderId="12" xfId="0" applyFont="1" applyBorder="1" applyAlignment="1">
      <alignment horizontal="left" vertical="center"/>
    </xf>
    <xf numFmtId="0" fontId="18" fillId="0" borderId="14" xfId="0" applyFont="1" applyBorder="1" applyAlignment="1">
      <alignment horizontal="left" vertical="center"/>
    </xf>
    <xf numFmtId="0" fontId="18" fillId="0" borderId="0" xfId="0" applyFont="1" applyAlignment="1">
      <alignment horizontal="left" vertical="center"/>
    </xf>
    <xf numFmtId="0" fontId="19" fillId="4" borderId="6" xfId="0" applyFont="1" applyFill="1" applyBorder="1" applyAlignment="1">
      <alignment horizontal="center" vertical="center"/>
    </xf>
    <xf numFmtId="0" fontId="19" fillId="4" borderId="7" xfId="0" applyFont="1" applyFill="1" applyBorder="1" applyAlignment="1">
      <alignment horizontal="left" vertical="center"/>
    </xf>
    <xf numFmtId="0" fontId="19" fillId="4" borderId="7" xfId="0" applyFont="1" applyFill="1" applyBorder="1" applyAlignment="1">
      <alignment horizontal="right" vertical="center"/>
    </xf>
    <xf numFmtId="0" fontId="19" fillId="4" borderId="7" xfId="0" applyFont="1" applyFill="1" applyBorder="1" applyAlignment="1">
      <alignment horizontal="center" vertical="center"/>
    </xf>
    <xf numFmtId="0" fontId="19" fillId="4" borderId="8" xfId="0" applyFont="1" applyFill="1" applyBorder="1" applyAlignment="1">
      <alignment horizontal="left" vertical="center"/>
    </xf>
    <xf numFmtId="0" fontId="24" fillId="0" borderId="0" xfId="0" applyFont="1" applyAlignment="1">
      <alignment horizontal="left" vertical="center" wrapText="1"/>
    </xf>
    <xf numFmtId="4" fontId="25" fillId="0" borderId="0" xfId="0" applyNumberFormat="1" applyFont="1" applyAlignment="1">
      <alignment vertical="center"/>
    </xf>
    <xf numFmtId="0" fontId="25" fillId="0" borderId="0" xfId="0" applyFont="1" applyAlignment="1">
      <alignment vertical="center"/>
    </xf>
    <xf numFmtId="4" fontId="21" fillId="0" borderId="0" xfId="0" applyNumberFormat="1" applyFont="1" applyAlignment="1">
      <alignment horizontal="right" vertical="center"/>
    </xf>
    <xf numFmtId="4" fontId="21" fillId="0" borderId="0" xfId="0" applyNumberFormat="1" applyFont="1" applyAlignment="1">
      <alignment vertical="center"/>
    </xf>
    <xf numFmtId="0" fontId="13" fillId="0" borderId="0" xfId="0" applyFont="1" applyAlignment="1">
      <alignment horizontal="left" vertical="top" wrapText="1"/>
    </xf>
    <xf numFmtId="0" fontId="13" fillId="0" borderId="0" xfId="0" applyFont="1" applyAlignment="1">
      <alignment horizontal="left" vertical="center"/>
    </xf>
    <xf numFmtId="0" fontId="15" fillId="0" borderId="0" xfId="0" applyFont="1" applyAlignment="1">
      <alignment horizontal="left" vertical="center"/>
    </xf>
    <xf numFmtId="0" fontId="2" fillId="0" borderId="0" xfId="0" applyFont="1" applyAlignment="1">
      <alignment horizontal="left" vertical="center"/>
    </xf>
    <xf numFmtId="0" fontId="0" fillId="0" borderId="0" xfId="0"/>
    <xf numFmtId="0" fontId="3" fillId="0" borderId="0" xfId="0" applyFont="1" applyAlignment="1">
      <alignment horizontal="left" vertical="top" wrapText="1"/>
    </xf>
    <xf numFmtId="49" fontId="2" fillId="2" borderId="0" xfId="0" applyNumberFormat="1" applyFont="1" applyFill="1" applyAlignment="1" applyProtection="1">
      <alignment horizontal="left" vertical="center"/>
      <protection locked="0"/>
    </xf>
    <xf numFmtId="49" fontId="2" fillId="0" borderId="0" xfId="0" applyNumberFormat="1" applyFont="1" applyAlignment="1">
      <alignment horizontal="left" vertical="center"/>
    </xf>
    <xf numFmtId="0" fontId="2" fillId="0" borderId="0" xfId="0" applyFont="1" applyAlignment="1">
      <alignment horizontal="left" vertical="center" wrapText="1"/>
    </xf>
    <xf numFmtId="4" fontId="14" fillId="0" borderId="5" xfId="0" applyNumberFormat="1" applyFont="1" applyBorder="1" applyAlignment="1">
      <alignment vertical="center"/>
    </xf>
    <xf numFmtId="0" fontId="0" fillId="0" borderId="5" xfId="0" applyBorder="1" applyAlignment="1">
      <alignment vertical="center"/>
    </xf>
    <xf numFmtId="0" fontId="1" fillId="0" borderId="0" xfId="0" applyFont="1" applyAlignment="1">
      <alignment horizontal="right" vertical="center"/>
    </xf>
    <xf numFmtId="4" fontId="15" fillId="0" borderId="0" xfId="0" applyNumberFormat="1" applyFont="1" applyAlignment="1">
      <alignment vertical="center"/>
    </xf>
    <xf numFmtId="0" fontId="1" fillId="0" borderId="0" xfId="0" applyFont="1" applyAlignment="1">
      <alignment vertical="center"/>
    </xf>
    <xf numFmtId="164" fontId="1" fillId="0" borderId="0" xfId="0" applyNumberFormat="1" applyFont="1" applyAlignment="1">
      <alignment horizontal="left" vertical="center"/>
    </xf>
    <xf numFmtId="4" fontId="4" fillId="3" borderId="7" xfId="0" applyNumberFormat="1" applyFont="1" applyFill="1" applyBorder="1" applyAlignment="1">
      <alignment vertical="center"/>
    </xf>
    <xf numFmtId="0" fontId="0" fillId="3" borderId="7" xfId="0" applyFill="1" applyBorder="1" applyAlignment="1">
      <alignment vertical="center"/>
    </xf>
    <xf numFmtId="0" fontId="0" fillId="3" borderId="8" xfId="0" applyFill="1" applyBorder="1" applyAlignment="1">
      <alignment vertical="center"/>
    </xf>
    <xf numFmtId="0" fontId="4" fillId="3" borderId="7" xfId="0" applyFont="1" applyFill="1" applyBorder="1" applyAlignment="1">
      <alignment horizontal="left" vertical="center"/>
    </xf>
    <xf numFmtId="0" fontId="1" fillId="0" borderId="0" xfId="0" applyFont="1" applyAlignment="1">
      <alignment horizontal="left" vertical="center" wrapText="1"/>
    </xf>
    <xf numFmtId="0" fontId="1" fillId="0" borderId="0" xfId="0" applyFont="1" applyAlignment="1">
      <alignment horizontal="left" vertical="center"/>
    </xf>
    <xf numFmtId="0" fontId="0" fillId="0" borderId="0" xfId="0" applyAlignment="1">
      <alignment vertical="center"/>
    </xf>
    <xf numFmtId="0" fontId="2" fillId="2" borderId="0" xfId="0" applyFont="1" applyFill="1" applyAlignment="1" applyProtection="1">
      <alignment horizontal="left" vertical="center"/>
      <protection locked="0"/>
    </xf>
  </cellXfs>
  <cellStyles count="2">
    <cellStyle name="Hypertextový odkaz" xfId="1" builtinId="8"/>
    <cellStyle name="Normální"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6.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7.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_rels/drawing8.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app.urs.cz/products/kros4" TargetMode="External"/></Relationships>
</file>

<file path=xl/drawings/drawing1.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2.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3.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4.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3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5.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6.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7.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6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drawings/drawing8.xml><?xml version="1.0" encoding="utf-8"?>
<xdr:wsDr xmlns:xdr="http://schemas.openxmlformats.org/drawingml/2006/spreadsheetDrawing" xmlns:a="http://schemas.openxmlformats.org/drawingml/2006/main">
  <xdr:absoluteAnchor>
    <xdr:pos x="0" y="0"/>
    <xdr:ext cx="285750" cy="285750"/>
    <xdr:pic>
      <xdr:nvPicPr>
        <xdr:cNvPr id="2" name="Picture 1">
          <a:hlinkClick xmlns:r="http://schemas.openxmlformats.org/officeDocument/2006/relationships" r:id="rId1" tooltip="https://app.urs.cz/products/kros4"/>
          <a:extLst>
            <a:ext uri="{FF2B5EF4-FFF2-40B4-BE49-F238E27FC236}">
              <a16:creationId xmlns:a16="http://schemas.microsoft.com/office/drawing/2014/main" id="{00000000-0008-0000-0700-000002000000}"/>
            </a:ext>
          </a:extLst>
        </xdr:cNvPr>
        <xdr:cNvPicPr/>
      </xdr:nvPicPr>
      <xdr:blipFill>
        <a:blip xmlns:r="http://schemas.openxmlformats.org/officeDocument/2006/relationships" r:embed="rId2"/>
        <a:stretch>
          <a:fillRect/>
        </a:stretch>
      </xdr:blipFill>
      <xdr:spPr>
        <a:prstGeom prst="rect">
          <a:avLst/>
        </a:prstGeom>
      </xdr:spPr>
    </xdr:pic>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M103"/>
  <sheetViews>
    <sheetView showGridLines="0" workbookViewId="0"/>
  </sheetViews>
  <sheetFormatPr defaultRowHeight="15"/>
  <cols>
    <col min="1" max="1" width="8.33203125" customWidth="1"/>
    <col min="2" max="2" width="1.6640625" customWidth="1"/>
    <col min="3" max="3" width="4.1640625" customWidth="1"/>
    <col min="4" max="33" width="2.6640625" customWidth="1"/>
    <col min="34" max="34" width="3.33203125" customWidth="1"/>
    <col min="35" max="35" width="31.6640625" customWidth="1"/>
    <col min="36" max="37" width="2.5" customWidth="1"/>
    <col min="38" max="38" width="8.33203125" customWidth="1"/>
    <col min="39" max="39" width="3.33203125" customWidth="1"/>
    <col min="40" max="40" width="13.33203125" customWidth="1"/>
    <col min="41" max="41" width="7.5" customWidth="1"/>
    <col min="42" max="42" width="4.1640625" customWidth="1"/>
    <col min="43" max="43" width="15.6640625" hidden="1" customWidth="1"/>
    <col min="44" max="44" width="13.6640625" customWidth="1"/>
    <col min="45" max="47" width="25.83203125" hidden="1" customWidth="1"/>
    <col min="48" max="49" width="21.6640625" hidden="1" customWidth="1"/>
    <col min="50" max="51" width="25" hidden="1" customWidth="1"/>
    <col min="52" max="52" width="21.6640625" hidden="1" customWidth="1"/>
    <col min="53" max="53" width="19.1640625" hidden="1" customWidth="1"/>
    <col min="54" max="54" width="25" hidden="1" customWidth="1"/>
    <col min="55" max="55" width="21.6640625" hidden="1" customWidth="1"/>
    <col min="56" max="56" width="19.1640625" hidden="1" customWidth="1"/>
    <col min="57" max="57" width="66.5" customWidth="1"/>
    <col min="71" max="91" width="9.33203125" hidden="1"/>
  </cols>
  <sheetData>
    <row r="1" spans="1:74" ht="11.25">
      <c r="A1" s="12" t="s">
        <v>0</v>
      </c>
      <c r="AZ1" s="12" t="s">
        <v>1</v>
      </c>
      <c r="BA1" s="12" t="s">
        <v>2</v>
      </c>
      <c r="BB1" s="12" t="s">
        <v>3</v>
      </c>
      <c r="BT1" s="12" t="s">
        <v>4</v>
      </c>
      <c r="BU1" s="12" t="s">
        <v>4</v>
      </c>
      <c r="BV1" s="12" t="s">
        <v>5</v>
      </c>
    </row>
    <row r="2" spans="1:74" ht="36.950000000000003" customHeight="1">
      <c r="AR2" s="189"/>
      <c r="AS2" s="189"/>
      <c r="AT2" s="189"/>
      <c r="AU2" s="189"/>
      <c r="AV2" s="189"/>
      <c r="AW2" s="189"/>
      <c r="AX2" s="189"/>
      <c r="AY2" s="189"/>
      <c r="AZ2" s="189"/>
      <c r="BA2" s="189"/>
      <c r="BB2" s="189"/>
      <c r="BC2" s="189"/>
      <c r="BD2" s="189"/>
      <c r="BE2" s="189"/>
      <c r="BS2" s="13" t="s">
        <v>6</v>
      </c>
      <c r="BT2" s="13" t="s">
        <v>7</v>
      </c>
    </row>
    <row r="3" spans="1:74" ht="6.95" customHeight="1">
      <c r="B3" s="14"/>
      <c r="C3" s="15"/>
      <c r="D3" s="15"/>
      <c r="E3" s="15"/>
      <c r="F3" s="15"/>
      <c r="G3" s="15"/>
      <c r="H3" s="15"/>
      <c r="I3" s="15"/>
      <c r="J3" s="15"/>
      <c r="K3" s="15"/>
      <c r="L3" s="15"/>
      <c r="M3" s="15"/>
      <c r="N3" s="15"/>
      <c r="O3" s="15"/>
      <c r="P3" s="15"/>
      <c r="Q3" s="15"/>
      <c r="R3" s="15"/>
      <c r="S3" s="15"/>
      <c r="T3" s="15"/>
      <c r="U3" s="15"/>
      <c r="V3" s="15"/>
      <c r="W3" s="15"/>
      <c r="X3" s="15"/>
      <c r="Y3" s="15"/>
      <c r="Z3" s="15"/>
      <c r="AA3" s="15"/>
      <c r="AB3" s="15"/>
      <c r="AC3" s="15"/>
      <c r="AD3" s="15"/>
      <c r="AE3" s="15"/>
      <c r="AF3" s="15"/>
      <c r="AG3" s="15"/>
      <c r="AH3" s="15"/>
      <c r="AI3" s="15"/>
      <c r="AJ3" s="15"/>
      <c r="AK3" s="15"/>
      <c r="AL3" s="15"/>
      <c r="AM3" s="15"/>
      <c r="AN3" s="15"/>
      <c r="AO3" s="15"/>
      <c r="AP3" s="15"/>
      <c r="AQ3" s="15"/>
      <c r="AR3" s="16"/>
      <c r="BS3" s="13" t="s">
        <v>6</v>
      </c>
      <c r="BT3" s="13" t="s">
        <v>8</v>
      </c>
    </row>
    <row r="4" spans="1:74" ht="24.95" customHeight="1">
      <c r="B4" s="16"/>
      <c r="D4" s="17" t="s">
        <v>9</v>
      </c>
      <c r="AR4" s="16"/>
      <c r="AS4" s="18" t="s">
        <v>10</v>
      </c>
      <c r="BE4" s="19" t="s">
        <v>11</v>
      </c>
      <c r="BS4" s="13" t="s">
        <v>12</v>
      </c>
    </row>
    <row r="5" spans="1:74" ht="12" customHeight="1">
      <c r="B5" s="16"/>
      <c r="D5" s="20" t="s">
        <v>13</v>
      </c>
      <c r="K5" s="188" t="s">
        <v>14</v>
      </c>
      <c r="L5" s="189"/>
      <c r="M5" s="189"/>
      <c r="N5" s="189"/>
      <c r="O5" s="189"/>
      <c r="P5" s="189"/>
      <c r="Q5" s="189"/>
      <c r="R5" s="189"/>
      <c r="S5" s="189"/>
      <c r="T5" s="189"/>
      <c r="U5" s="189"/>
      <c r="V5" s="189"/>
      <c r="W5" s="189"/>
      <c r="X5" s="189"/>
      <c r="Y5" s="189"/>
      <c r="Z5" s="189"/>
      <c r="AA5" s="189"/>
      <c r="AB5" s="189"/>
      <c r="AC5" s="189"/>
      <c r="AD5" s="189"/>
      <c r="AE5" s="189"/>
      <c r="AF5" s="189"/>
      <c r="AG5" s="189"/>
      <c r="AH5" s="189"/>
      <c r="AI5" s="189"/>
      <c r="AJ5" s="189"/>
      <c r="AK5" s="189"/>
      <c r="AL5" s="189"/>
      <c r="AM5" s="189"/>
      <c r="AN5" s="189"/>
      <c r="AO5" s="189"/>
      <c r="AR5" s="16"/>
      <c r="BE5" s="185" t="s">
        <v>15</v>
      </c>
      <c r="BS5" s="13" t="s">
        <v>6</v>
      </c>
    </row>
    <row r="6" spans="1:74" ht="36.950000000000003" customHeight="1">
      <c r="B6" s="16"/>
      <c r="D6" s="22" t="s">
        <v>16</v>
      </c>
      <c r="K6" s="190" t="s">
        <v>17</v>
      </c>
      <c r="L6" s="189"/>
      <c r="M6" s="189"/>
      <c r="N6" s="189"/>
      <c r="O6" s="189"/>
      <c r="P6" s="189"/>
      <c r="Q6" s="189"/>
      <c r="R6" s="189"/>
      <c r="S6" s="189"/>
      <c r="T6" s="189"/>
      <c r="U6" s="189"/>
      <c r="V6" s="189"/>
      <c r="W6" s="189"/>
      <c r="X6" s="189"/>
      <c r="Y6" s="189"/>
      <c r="Z6" s="189"/>
      <c r="AA6" s="189"/>
      <c r="AB6" s="189"/>
      <c r="AC6" s="189"/>
      <c r="AD6" s="189"/>
      <c r="AE6" s="189"/>
      <c r="AF6" s="189"/>
      <c r="AG6" s="189"/>
      <c r="AH6" s="189"/>
      <c r="AI6" s="189"/>
      <c r="AJ6" s="189"/>
      <c r="AK6" s="189"/>
      <c r="AL6" s="189"/>
      <c r="AM6" s="189"/>
      <c r="AN6" s="189"/>
      <c r="AO6" s="189"/>
      <c r="AR6" s="16"/>
      <c r="BE6" s="186"/>
      <c r="BS6" s="13" t="s">
        <v>6</v>
      </c>
    </row>
    <row r="7" spans="1:74" ht="12" customHeight="1">
      <c r="B7" s="16"/>
      <c r="D7" s="23" t="s">
        <v>18</v>
      </c>
      <c r="K7" s="21" t="s">
        <v>1</v>
      </c>
      <c r="AK7" s="23" t="s">
        <v>19</v>
      </c>
      <c r="AN7" s="21" t="s">
        <v>1</v>
      </c>
      <c r="AR7" s="16"/>
      <c r="BE7" s="186"/>
      <c r="BS7" s="13" t="s">
        <v>6</v>
      </c>
    </row>
    <row r="8" spans="1:74" ht="12" customHeight="1">
      <c r="B8" s="16"/>
      <c r="D8" s="23" t="s">
        <v>20</v>
      </c>
      <c r="K8" s="21" t="s">
        <v>21</v>
      </c>
      <c r="AK8" s="23" t="s">
        <v>22</v>
      </c>
      <c r="AN8" s="24" t="s">
        <v>23</v>
      </c>
      <c r="AR8" s="16"/>
      <c r="BE8" s="186"/>
      <c r="BS8" s="13" t="s">
        <v>6</v>
      </c>
    </row>
    <row r="9" spans="1:74" ht="14.45" customHeight="1">
      <c r="B9" s="16"/>
      <c r="AR9" s="16"/>
      <c r="BE9" s="186"/>
      <c r="BS9" s="13" t="s">
        <v>6</v>
      </c>
    </row>
    <row r="10" spans="1:74" ht="12" customHeight="1">
      <c r="B10" s="16"/>
      <c r="D10" s="23" t="s">
        <v>24</v>
      </c>
      <c r="AK10" s="23" t="s">
        <v>25</v>
      </c>
      <c r="AN10" s="21" t="s">
        <v>1</v>
      </c>
      <c r="AR10" s="16"/>
      <c r="BE10" s="186"/>
      <c r="BS10" s="13" t="s">
        <v>6</v>
      </c>
    </row>
    <row r="11" spans="1:74" ht="18.399999999999999" customHeight="1">
      <c r="B11" s="16"/>
      <c r="E11" s="21" t="s">
        <v>26</v>
      </c>
      <c r="AK11" s="23" t="s">
        <v>27</v>
      </c>
      <c r="AN11" s="21" t="s">
        <v>1</v>
      </c>
      <c r="AR11" s="16"/>
      <c r="BE11" s="186"/>
      <c r="BS11" s="13" t="s">
        <v>6</v>
      </c>
    </row>
    <row r="12" spans="1:74" ht="6.95" customHeight="1">
      <c r="B12" s="16"/>
      <c r="AR12" s="16"/>
      <c r="BE12" s="186"/>
      <c r="BS12" s="13" t="s">
        <v>6</v>
      </c>
    </row>
    <row r="13" spans="1:74" ht="12" customHeight="1">
      <c r="B13" s="16"/>
      <c r="D13" s="23" t="s">
        <v>28</v>
      </c>
      <c r="AK13" s="23" t="s">
        <v>25</v>
      </c>
      <c r="AN13" s="25" t="s">
        <v>29</v>
      </c>
      <c r="AR13" s="16"/>
      <c r="BE13" s="186"/>
      <c r="BS13" s="13" t="s">
        <v>6</v>
      </c>
    </row>
    <row r="14" spans="1:74" ht="12.75">
      <c r="B14" s="16"/>
      <c r="E14" s="191" t="s">
        <v>29</v>
      </c>
      <c r="F14" s="192"/>
      <c r="G14" s="192"/>
      <c r="H14" s="192"/>
      <c r="I14" s="192"/>
      <c r="J14" s="192"/>
      <c r="K14" s="192"/>
      <c r="L14" s="192"/>
      <c r="M14" s="192"/>
      <c r="N14" s="192"/>
      <c r="O14" s="192"/>
      <c r="P14" s="192"/>
      <c r="Q14" s="192"/>
      <c r="R14" s="192"/>
      <c r="S14" s="192"/>
      <c r="T14" s="192"/>
      <c r="U14" s="192"/>
      <c r="V14" s="192"/>
      <c r="W14" s="192"/>
      <c r="X14" s="192"/>
      <c r="Y14" s="192"/>
      <c r="Z14" s="192"/>
      <c r="AA14" s="192"/>
      <c r="AB14" s="192"/>
      <c r="AC14" s="192"/>
      <c r="AD14" s="192"/>
      <c r="AE14" s="192"/>
      <c r="AF14" s="192"/>
      <c r="AG14" s="192"/>
      <c r="AH14" s="192"/>
      <c r="AI14" s="192"/>
      <c r="AJ14" s="192"/>
      <c r="AK14" s="23" t="s">
        <v>27</v>
      </c>
      <c r="AN14" s="25" t="s">
        <v>29</v>
      </c>
      <c r="AR14" s="16"/>
      <c r="BE14" s="186"/>
      <c r="BS14" s="13" t="s">
        <v>6</v>
      </c>
    </row>
    <row r="15" spans="1:74" ht="6.95" customHeight="1">
      <c r="B15" s="16"/>
      <c r="AR15" s="16"/>
      <c r="BE15" s="186"/>
      <c r="BS15" s="13" t="s">
        <v>4</v>
      </c>
    </row>
    <row r="16" spans="1:74" ht="12" customHeight="1">
      <c r="B16" s="16"/>
      <c r="D16" s="23" t="s">
        <v>30</v>
      </c>
      <c r="AK16" s="23" t="s">
        <v>25</v>
      </c>
      <c r="AN16" s="21" t="s">
        <v>1</v>
      </c>
      <c r="AR16" s="16"/>
      <c r="BE16" s="186"/>
      <c r="BS16" s="13" t="s">
        <v>4</v>
      </c>
    </row>
    <row r="17" spans="2:71" ht="18.399999999999999" customHeight="1">
      <c r="B17" s="16"/>
      <c r="E17" s="21" t="s">
        <v>31</v>
      </c>
      <c r="AK17" s="23" t="s">
        <v>27</v>
      </c>
      <c r="AN17" s="21" t="s">
        <v>1</v>
      </c>
      <c r="AR17" s="16"/>
      <c r="BE17" s="186"/>
      <c r="BS17" s="13" t="s">
        <v>32</v>
      </c>
    </row>
    <row r="18" spans="2:71" ht="6.95" customHeight="1">
      <c r="B18" s="16"/>
      <c r="AR18" s="16"/>
      <c r="BE18" s="186"/>
      <c r="BS18" s="13" t="s">
        <v>6</v>
      </c>
    </row>
    <row r="19" spans="2:71" ht="12" customHeight="1">
      <c r="B19" s="16"/>
      <c r="D19" s="23" t="s">
        <v>33</v>
      </c>
      <c r="AK19" s="23" t="s">
        <v>25</v>
      </c>
      <c r="AN19" s="21" t="s">
        <v>1</v>
      </c>
      <c r="AR19" s="16"/>
      <c r="BE19" s="186"/>
      <c r="BS19" s="13" t="s">
        <v>6</v>
      </c>
    </row>
    <row r="20" spans="2:71" ht="18.399999999999999" customHeight="1">
      <c r="B20" s="16"/>
      <c r="E20" s="21" t="s">
        <v>31</v>
      </c>
      <c r="AK20" s="23" t="s">
        <v>27</v>
      </c>
      <c r="AN20" s="21" t="s">
        <v>1</v>
      </c>
      <c r="AR20" s="16"/>
      <c r="BE20" s="186"/>
      <c r="BS20" s="13" t="s">
        <v>32</v>
      </c>
    </row>
    <row r="21" spans="2:71" ht="6.95" customHeight="1">
      <c r="B21" s="16"/>
      <c r="AR21" s="16"/>
      <c r="BE21" s="186"/>
    </row>
    <row r="22" spans="2:71" ht="12" customHeight="1">
      <c r="B22" s="16"/>
      <c r="D22" s="23" t="s">
        <v>34</v>
      </c>
      <c r="AR22" s="16"/>
      <c r="BE22" s="186"/>
    </row>
    <row r="23" spans="2:71" ht="16.5" customHeight="1">
      <c r="B23" s="16"/>
      <c r="E23" s="193" t="s">
        <v>1</v>
      </c>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R23" s="16"/>
      <c r="BE23" s="186"/>
    </row>
    <row r="24" spans="2:71" ht="6.95" customHeight="1">
      <c r="B24" s="16"/>
      <c r="AR24" s="16"/>
      <c r="BE24" s="186"/>
    </row>
    <row r="25" spans="2:71" ht="6.95" customHeight="1">
      <c r="B25" s="16"/>
      <c r="D25" s="27"/>
      <c r="E25" s="27"/>
      <c r="F25" s="27"/>
      <c r="G25" s="27"/>
      <c r="H25" s="27"/>
      <c r="I25" s="27"/>
      <c r="J25" s="27"/>
      <c r="K25" s="27"/>
      <c r="L25" s="27"/>
      <c r="M25" s="27"/>
      <c r="N25" s="27"/>
      <c r="O25" s="27"/>
      <c r="P25" s="27"/>
      <c r="Q25" s="27"/>
      <c r="R25" s="27"/>
      <c r="S25" s="27"/>
      <c r="T25" s="27"/>
      <c r="U25" s="27"/>
      <c r="V25" s="27"/>
      <c r="W25" s="27"/>
      <c r="X25" s="27"/>
      <c r="Y25" s="27"/>
      <c r="Z25" s="27"/>
      <c r="AA25" s="27"/>
      <c r="AB25" s="27"/>
      <c r="AC25" s="27"/>
      <c r="AD25" s="27"/>
      <c r="AE25" s="27"/>
      <c r="AF25" s="27"/>
      <c r="AG25" s="27"/>
      <c r="AH25" s="27"/>
      <c r="AI25" s="27"/>
      <c r="AJ25" s="27"/>
      <c r="AK25" s="27"/>
      <c r="AL25" s="27"/>
      <c r="AM25" s="27"/>
      <c r="AN25" s="27"/>
      <c r="AO25" s="27"/>
      <c r="AR25" s="16"/>
      <c r="BE25" s="186"/>
    </row>
    <row r="26" spans="2:71" s="1" customFormat="1" ht="25.9" customHeight="1">
      <c r="B26" s="28"/>
      <c r="D26" s="29" t="s">
        <v>35</v>
      </c>
      <c r="E26" s="30"/>
      <c r="F26" s="30"/>
      <c r="G26" s="30"/>
      <c r="H26" s="30"/>
      <c r="I26" s="30"/>
      <c r="J26" s="30"/>
      <c r="K26" s="30"/>
      <c r="L26" s="30"/>
      <c r="M26" s="30"/>
      <c r="N26" s="30"/>
      <c r="O26" s="30"/>
      <c r="P26" s="30"/>
      <c r="Q26" s="30"/>
      <c r="R26" s="30"/>
      <c r="S26" s="30"/>
      <c r="T26" s="30"/>
      <c r="U26" s="30"/>
      <c r="V26" s="30"/>
      <c r="W26" s="30"/>
      <c r="X26" s="30"/>
      <c r="Y26" s="30"/>
      <c r="Z26" s="30"/>
      <c r="AA26" s="30"/>
      <c r="AB26" s="30"/>
      <c r="AC26" s="30"/>
      <c r="AD26" s="30"/>
      <c r="AE26" s="30"/>
      <c r="AF26" s="30"/>
      <c r="AG26" s="30"/>
      <c r="AH26" s="30"/>
      <c r="AI26" s="30"/>
      <c r="AJ26" s="30"/>
      <c r="AK26" s="194">
        <f>ROUND(AG94,2)</f>
        <v>0</v>
      </c>
      <c r="AL26" s="195"/>
      <c r="AM26" s="195"/>
      <c r="AN26" s="195"/>
      <c r="AO26" s="195"/>
      <c r="AR26" s="28"/>
      <c r="BE26" s="186"/>
    </row>
    <row r="27" spans="2:71" s="1" customFormat="1" ht="6.95" customHeight="1">
      <c r="B27" s="28"/>
      <c r="AR27" s="28"/>
      <c r="BE27" s="186"/>
    </row>
    <row r="28" spans="2:71" s="1" customFormat="1" ht="12.75">
      <c r="B28" s="28"/>
      <c r="L28" s="196" t="s">
        <v>36</v>
      </c>
      <c r="M28" s="196"/>
      <c r="N28" s="196"/>
      <c r="O28" s="196"/>
      <c r="P28" s="196"/>
      <c r="W28" s="196" t="s">
        <v>37</v>
      </c>
      <c r="X28" s="196"/>
      <c r="Y28" s="196"/>
      <c r="Z28" s="196"/>
      <c r="AA28" s="196"/>
      <c r="AB28" s="196"/>
      <c r="AC28" s="196"/>
      <c r="AD28" s="196"/>
      <c r="AE28" s="196"/>
      <c r="AK28" s="196" t="s">
        <v>38</v>
      </c>
      <c r="AL28" s="196"/>
      <c r="AM28" s="196"/>
      <c r="AN28" s="196"/>
      <c r="AO28" s="196"/>
      <c r="AR28" s="28"/>
      <c r="BE28" s="186"/>
    </row>
    <row r="29" spans="2:71" s="2" customFormat="1" ht="14.45" customHeight="1">
      <c r="B29" s="32"/>
      <c r="D29" s="23" t="s">
        <v>39</v>
      </c>
      <c r="F29" s="23" t="s">
        <v>40</v>
      </c>
      <c r="L29" s="199">
        <v>0.21</v>
      </c>
      <c r="M29" s="198"/>
      <c r="N29" s="198"/>
      <c r="O29" s="198"/>
      <c r="P29" s="198"/>
      <c r="W29" s="197">
        <f>ROUND(AZ94, 2)</f>
        <v>0</v>
      </c>
      <c r="X29" s="198"/>
      <c r="Y29" s="198"/>
      <c r="Z29" s="198"/>
      <c r="AA29" s="198"/>
      <c r="AB29" s="198"/>
      <c r="AC29" s="198"/>
      <c r="AD29" s="198"/>
      <c r="AE29" s="198"/>
      <c r="AK29" s="197">
        <f>ROUND(AV94, 2)</f>
        <v>0</v>
      </c>
      <c r="AL29" s="198"/>
      <c r="AM29" s="198"/>
      <c r="AN29" s="198"/>
      <c r="AO29" s="198"/>
      <c r="AR29" s="32"/>
      <c r="BE29" s="187"/>
    </row>
    <row r="30" spans="2:71" s="2" customFormat="1" ht="14.45" customHeight="1">
      <c r="B30" s="32"/>
      <c r="F30" s="23" t="s">
        <v>41</v>
      </c>
      <c r="L30" s="199">
        <v>0.15</v>
      </c>
      <c r="M30" s="198"/>
      <c r="N30" s="198"/>
      <c r="O30" s="198"/>
      <c r="P30" s="198"/>
      <c r="W30" s="197">
        <f>ROUND(BA94, 2)</f>
        <v>0</v>
      </c>
      <c r="X30" s="198"/>
      <c r="Y30" s="198"/>
      <c r="Z30" s="198"/>
      <c r="AA30" s="198"/>
      <c r="AB30" s="198"/>
      <c r="AC30" s="198"/>
      <c r="AD30" s="198"/>
      <c r="AE30" s="198"/>
      <c r="AK30" s="197">
        <f>ROUND(AW94, 2)</f>
        <v>0</v>
      </c>
      <c r="AL30" s="198"/>
      <c r="AM30" s="198"/>
      <c r="AN30" s="198"/>
      <c r="AO30" s="198"/>
      <c r="AR30" s="32"/>
      <c r="BE30" s="187"/>
    </row>
    <row r="31" spans="2:71" s="2" customFormat="1" ht="14.45" hidden="1" customHeight="1">
      <c r="B31" s="32"/>
      <c r="F31" s="23" t="s">
        <v>42</v>
      </c>
      <c r="L31" s="199">
        <v>0.21</v>
      </c>
      <c r="M31" s="198"/>
      <c r="N31" s="198"/>
      <c r="O31" s="198"/>
      <c r="P31" s="198"/>
      <c r="W31" s="197">
        <f>ROUND(BB94, 2)</f>
        <v>0</v>
      </c>
      <c r="X31" s="198"/>
      <c r="Y31" s="198"/>
      <c r="Z31" s="198"/>
      <c r="AA31" s="198"/>
      <c r="AB31" s="198"/>
      <c r="AC31" s="198"/>
      <c r="AD31" s="198"/>
      <c r="AE31" s="198"/>
      <c r="AK31" s="197">
        <v>0</v>
      </c>
      <c r="AL31" s="198"/>
      <c r="AM31" s="198"/>
      <c r="AN31" s="198"/>
      <c r="AO31" s="198"/>
      <c r="AR31" s="32"/>
      <c r="BE31" s="187"/>
    </row>
    <row r="32" spans="2:71" s="2" customFormat="1" ht="14.45" hidden="1" customHeight="1">
      <c r="B32" s="32"/>
      <c r="F32" s="23" t="s">
        <v>43</v>
      </c>
      <c r="L32" s="199">
        <v>0.15</v>
      </c>
      <c r="M32" s="198"/>
      <c r="N32" s="198"/>
      <c r="O32" s="198"/>
      <c r="P32" s="198"/>
      <c r="W32" s="197">
        <f>ROUND(BC94, 2)</f>
        <v>0</v>
      </c>
      <c r="X32" s="198"/>
      <c r="Y32" s="198"/>
      <c r="Z32" s="198"/>
      <c r="AA32" s="198"/>
      <c r="AB32" s="198"/>
      <c r="AC32" s="198"/>
      <c r="AD32" s="198"/>
      <c r="AE32" s="198"/>
      <c r="AK32" s="197">
        <v>0</v>
      </c>
      <c r="AL32" s="198"/>
      <c r="AM32" s="198"/>
      <c r="AN32" s="198"/>
      <c r="AO32" s="198"/>
      <c r="AR32" s="32"/>
      <c r="BE32" s="187"/>
    </row>
    <row r="33" spans="2:57" s="2" customFormat="1" ht="14.45" hidden="1" customHeight="1">
      <c r="B33" s="32"/>
      <c r="F33" s="23" t="s">
        <v>44</v>
      </c>
      <c r="L33" s="199">
        <v>0</v>
      </c>
      <c r="M33" s="198"/>
      <c r="N33" s="198"/>
      <c r="O33" s="198"/>
      <c r="P33" s="198"/>
      <c r="W33" s="197">
        <f>ROUND(BD94, 2)</f>
        <v>0</v>
      </c>
      <c r="X33" s="198"/>
      <c r="Y33" s="198"/>
      <c r="Z33" s="198"/>
      <c r="AA33" s="198"/>
      <c r="AB33" s="198"/>
      <c r="AC33" s="198"/>
      <c r="AD33" s="198"/>
      <c r="AE33" s="198"/>
      <c r="AK33" s="197">
        <v>0</v>
      </c>
      <c r="AL33" s="198"/>
      <c r="AM33" s="198"/>
      <c r="AN33" s="198"/>
      <c r="AO33" s="198"/>
      <c r="AR33" s="32"/>
      <c r="BE33" s="187"/>
    </row>
    <row r="34" spans="2:57" s="1" customFormat="1" ht="6.95" customHeight="1">
      <c r="B34" s="28"/>
      <c r="AR34" s="28"/>
      <c r="BE34" s="186"/>
    </row>
    <row r="35" spans="2:57" s="1" customFormat="1" ht="25.9" customHeight="1">
      <c r="B35" s="28"/>
      <c r="C35" s="33"/>
      <c r="D35" s="34" t="s">
        <v>45</v>
      </c>
      <c r="E35" s="35"/>
      <c r="F35" s="35"/>
      <c r="G35" s="35"/>
      <c r="H35" s="35"/>
      <c r="I35" s="35"/>
      <c r="J35" s="35"/>
      <c r="K35" s="35"/>
      <c r="L35" s="35"/>
      <c r="M35" s="35"/>
      <c r="N35" s="35"/>
      <c r="O35" s="35"/>
      <c r="P35" s="35"/>
      <c r="Q35" s="35"/>
      <c r="R35" s="35"/>
      <c r="S35" s="35"/>
      <c r="T35" s="36" t="s">
        <v>46</v>
      </c>
      <c r="U35" s="35"/>
      <c r="V35" s="35"/>
      <c r="W35" s="35"/>
      <c r="X35" s="203" t="s">
        <v>47</v>
      </c>
      <c r="Y35" s="201"/>
      <c r="Z35" s="201"/>
      <c r="AA35" s="201"/>
      <c r="AB35" s="201"/>
      <c r="AC35" s="35"/>
      <c r="AD35" s="35"/>
      <c r="AE35" s="35"/>
      <c r="AF35" s="35"/>
      <c r="AG35" s="35"/>
      <c r="AH35" s="35"/>
      <c r="AI35" s="35"/>
      <c r="AJ35" s="35"/>
      <c r="AK35" s="200">
        <f>SUM(AK26:AK33)</f>
        <v>0</v>
      </c>
      <c r="AL35" s="201"/>
      <c r="AM35" s="201"/>
      <c r="AN35" s="201"/>
      <c r="AO35" s="202"/>
      <c r="AP35" s="33"/>
      <c r="AQ35" s="33"/>
      <c r="AR35" s="28"/>
    </row>
    <row r="36" spans="2:57" s="1" customFormat="1" ht="6.95" customHeight="1">
      <c r="B36" s="28"/>
      <c r="AR36" s="28"/>
    </row>
    <row r="37" spans="2:57" s="1" customFormat="1" ht="14.45" customHeight="1">
      <c r="B37" s="28"/>
      <c r="AR37" s="28"/>
    </row>
    <row r="38" spans="2:57" ht="14.45" customHeight="1">
      <c r="B38" s="16"/>
      <c r="AR38" s="16"/>
    </row>
    <row r="39" spans="2:57" ht="14.45" customHeight="1">
      <c r="B39" s="16"/>
      <c r="AR39" s="16"/>
    </row>
    <row r="40" spans="2:57" ht="14.45" customHeight="1">
      <c r="B40" s="16"/>
      <c r="AR40" s="16"/>
    </row>
    <row r="41" spans="2:57" ht="14.45" customHeight="1">
      <c r="B41" s="16"/>
      <c r="AR41" s="16"/>
    </row>
    <row r="42" spans="2:57" ht="14.45" customHeight="1">
      <c r="B42" s="16"/>
      <c r="AR42" s="16"/>
    </row>
    <row r="43" spans="2:57" ht="14.45" customHeight="1">
      <c r="B43" s="16"/>
      <c r="AR43" s="16"/>
    </row>
    <row r="44" spans="2:57" ht="14.45" customHeight="1">
      <c r="B44" s="16"/>
      <c r="AR44" s="16"/>
    </row>
    <row r="45" spans="2:57" ht="14.45" customHeight="1">
      <c r="B45" s="16"/>
      <c r="AR45" s="16"/>
    </row>
    <row r="46" spans="2:57" ht="14.45" customHeight="1">
      <c r="B46" s="16"/>
      <c r="AR46" s="16"/>
    </row>
    <row r="47" spans="2:57" ht="14.45" customHeight="1">
      <c r="B47" s="16"/>
      <c r="AR47" s="16"/>
    </row>
    <row r="48" spans="2:57" ht="14.45" customHeight="1">
      <c r="B48" s="16"/>
      <c r="AR48" s="16"/>
    </row>
    <row r="49" spans="2:44" s="1" customFormat="1" ht="14.45" customHeight="1">
      <c r="B49" s="28"/>
      <c r="D49" s="37" t="s">
        <v>48</v>
      </c>
      <c r="E49" s="38"/>
      <c r="F49" s="38"/>
      <c r="G49" s="38"/>
      <c r="H49" s="38"/>
      <c r="I49" s="38"/>
      <c r="J49" s="38"/>
      <c r="K49" s="38"/>
      <c r="L49" s="38"/>
      <c r="M49" s="38"/>
      <c r="N49" s="38"/>
      <c r="O49" s="38"/>
      <c r="P49" s="38"/>
      <c r="Q49" s="38"/>
      <c r="R49" s="38"/>
      <c r="S49" s="38"/>
      <c r="T49" s="38"/>
      <c r="U49" s="38"/>
      <c r="V49" s="38"/>
      <c r="W49" s="38"/>
      <c r="X49" s="38"/>
      <c r="Y49" s="38"/>
      <c r="Z49" s="38"/>
      <c r="AA49" s="38"/>
      <c r="AB49" s="38"/>
      <c r="AC49" s="38"/>
      <c r="AD49" s="38"/>
      <c r="AE49" s="38"/>
      <c r="AF49" s="38"/>
      <c r="AG49" s="38"/>
      <c r="AH49" s="37" t="s">
        <v>49</v>
      </c>
      <c r="AI49" s="38"/>
      <c r="AJ49" s="38"/>
      <c r="AK49" s="38"/>
      <c r="AL49" s="38"/>
      <c r="AM49" s="38"/>
      <c r="AN49" s="38"/>
      <c r="AO49" s="38"/>
      <c r="AR49" s="28"/>
    </row>
    <row r="50" spans="2:44" ht="11.25">
      <c r="B50" s="16"/>
      <c r="AR50" s="16"/>
    </row>
    <row r="51" spans="2:44" ht="11.25">
      <c r="B51" s="16"/>
      <c r="AR51" s="16"/>
    </row>
    <row r="52" spans="2:44" ht="11.25">
      <c r="B52" s="16"/>
      <c r="AR52" s="16"/>
    </row>
    <row r="53" spans="2:44" ht="11.25">
      <c r="B53" s="16"/>
      <c r="AR53" s="16"/>
    </row>
    <row r="54" spans="2:44" ht="11.25">
      <c r="B54" s="16"/>
      <c r="AR54" s="16"/>
    </row>
    <row r="55" spans="2:44" ht="11.25">
      <c r="B55" s="16"/>
      <c r="AR55" s="16"/>
    </row>
    <row r="56" spans="2:44" ht="11.25">
      <c r="B56" s="16"/>
      <c r="AR56" s="16"/>
    </row>
    <row r="57" spans="2:44" ht="11.25">
      <c r="B57" s="16"/>
      <c r="AR57" s="16"/>
    </row>
    <row r="58" spans="2:44" ht="11.25">
      <c r="B58" s="16"/>
      <c r="AR58" s="16"/>
    </row>
    <row r="59" spans="2:44" ht="11.25">
      <c r="B59" s="16"/>
      <c r="AR59" s="16"/>
    </row>
    <row r="60" spans="2:44" s="1" customFormat="1" ht="12.75">
      <c r="B60" s="28"/>
      <c r="D60" s="39" t="s">
        <v>50</v>
      </c>
      <c r="E60" s="30"/>
      <c r="F60" s="30"/>
      <c r="G60" s="30"/>
      <c r="H60" s="30"/>
      <c r="I60" s="30"/>
      <c r="J60" s="30"/>
      <c r="K60" s="30"/>
      <c r="L60" s="30"/>
      <c r="M60" s="30"/>
      <c r="N60" s="30"/>
      <c r="O60" s="30"/>
      <c r="P60" s="30"/>
      <c r="Q60" s="30"/>
      <c r="R60" s="30"/>
      <c r="S60" s="30"/>
      <c r="T60" s="30"/>
      <c r="U60" s="30"/>
      <c r="V60" s="39" t="s">
        <v>51</v>
      </c>
      <c r="W60" s="30"/>
      <c r="X60" s="30"/>
      <c r="Y60" s="30"/>
      <c r="Z60" s="30"/>
      <c r="AA60" s="30"/>
      <c r="AB60" s="30"/>
      <c r="AC60" s="30"/>
      <c r="AD60" s="30"/>
      <c r="AE60" s="30"/>
      <c r="AF60" s="30"/>
      <c r="AG60" s="30"/>
      <c r="AH60" s="39" t="s">
        <v>50</v>
      </c>
      <c r="AI60" s="30"/>
      <c r="AJ60" s="30"/>
      <c r="AK60" s="30"/>
      <c r="AL60" s="30"/>
      <c r="AM60" s="39" t="s">
        <v>51</v>
      </c>
      <c r="AN60" s="30"/>
      <c r="AO60" s="30"/>
      <c r="AR60" s="28"/>
    </row>
    <row r="61" spans="2:44" ht="11.25">
      <c r="B61" s="16"/>
      <c r="AR61" s="16"/>
    </row>
    <row r="62" spans="2:44" ht="11.25">
      <c r="B62" s="16"/>
      <c r="AR62" s="16"/>
    </row>
    <row r="63" spans="2:44" ht="11.25">
      <c r="B63" s="16"/>
      <c r="AR63" s="16"/>
    </row>
    <row r="64" spans="2:44" s="1" customFormat="1" ht="12.75">
      <c r="B64" s="28"/>
      <c r="D64" s="37" t="s">
        <v>52</v>
      </c>
      <c r="E64" s="38"/>
      <c r="F64" s="38"/>
      <c r="G64" s="38"/>
      <c r="H64" s="38"/>
      <c r="I64" s="38"/>
      <c r="J64" s="38"/>
      <c r="K64" s="38"/>
      <c r="L64" s="38"/>
      <c r="M64" s="38"/>
      <c r="N64" s="38"/>
      <c r="O64" s="38"/>
      <c r="P64" s="38"/>
      <c r="Q64" s="38"/>
      <c r="R64" s="38"/>
      <c r="S64" s="38"/>
      <c r="T64" s="38"/>
      <c r="U64" s="38"/>
      <c r="V64" s="38"/>
      <c r="W64" s="38"/>
      <c r="X64" s="38"/>
      <c r="Y64" s="38"/>
      <c r="Z64" s="38"/>
      <c r="AA64" s="38"/>
      <c r="AB64" s="38"/>
      <c r="AC64" s="38"/>
      <c r="AD64" s="38"/>
      <c r="AE64" s="38"/>
      <c r="AF64" s="38"/>
      <c r="AG64" s="38"/>
      <c r="AH64" s="37" t="s">
        <v>53</v>
      </c>
      <c r="AI64" s="38"/>
      <c r="AJ64" s="38"/>
      <c r="AK64" s="38"/>
      <c r="AL64" s="38"/>
      <c r="AM64" s="38"/>
      <c r="AN64" s="38"/>
      <c r="AO64" s="38"/>
      <c r="AR64" s="28"/>
    </row>
    <row r="65" spans="2:44" ht="11.25">
      <c r="B65" s="16"/>
      <c r="AR65" s="16"/>
    </row>
    <row r="66" spans="2:44" ht="11.25">
      <c r="B66" s="16"/>
      <c r="AR66" s="16"/>
    </row>
    <row r="67" spans="2:44" ht="11.25">
      <c r="B67" s="16"/>
      <c r="AR67" s="16"/>
    </row>
    <row r="68" spans="2:44" ht="11.25">
      <c r="B68" s="16"/>
      <c r="AR68" s="16"/>
    </row>
    <row r="69" spans="2:44" ht="11.25">
      <c r="B69" s="16"/>
      <c r="AR69" s="16"/>
    </row>
    <row r="70" spans="2:44" ht="11.25">
      <c r="B70" s="16"/>
      <c r="AR70" s="16"/>
    </row>
    <row r="71" spans="2:44" ht="11.25">
      <c r="B71" s="16"/>
      <c r="AR71" s="16"/>
    </row>
    <row r="72" spans="2:44" ht="11.25">
      <c r="B72" s="16"/>
      <c r="AR72" s="16"/>
    </row>
    <row r="73" spans="2:44" ht="11.25">
      <c r="B73" s="16"/>
      <c r="AR73" s="16"/>
    </row>
    <row r="74" spans="2:44" ht="11.25">
      <c r="B74" s="16"/>
      <c r="AR74" s="16"/>
    </row>
    <row r="75" spans="2:44" s="1" customFormat="1" ht="12.75">
      <c r="B75" s="28"/>
      <c r="D75" s="39" t="s">
        <v>50</v>
      </c>
      <c r="E75" s="30"/>
      <c r="F75" s="30"/>
      <c r="G75" s="30"/>
      <c r="H75" s="30"/>
      <c r="I75" s="30"/>
      <c r="J75" s="30"/>
      <c r="K75" s="30"/>
      <c r="L75" s="30"/>
      <c r="M75" s="30"/>
      <c r="N75" s="30"/>
      <c r="O75" s="30"/>
      <c r="P75" s="30"/>
      <c r="Q75" s="30"/>
      <c r="R75" s="30"/>
      <c r="S75" s="30"/>
      <c r="T75" s="30"/>
      <c r="U75" s="30"/>
      <c r="V75" s="39" t="s">
        <v>51</v>
      </c>
      <c r="W75" s="30"/>
      <c r="X75" s="30"/>
      <c r="Y75" s="30"/>
      <c r="Z75" s="30"/>
      <c r="AA75" s="30"/>
      <c r="AB75" s="30"/>
      <c r="AC75" s="30"/>
      <c r="AD75" s="30"/>
      <c r="AE75" s="30"/>
      <c r="AF75" s="30"/>
      <c r="AG75" s="30"/>
      <c r="AH75" s="39" t="s">
        <v>50</v>
      </c>
      <c r="AI75" s="30"/>
      <c r="AJ75" s="30"/>
      <c r="AK75" s="30"/>
      <c r="AL75" s="30"/>
      <c r="AM75" s="39" t="s">
        <v>51</v>
      </c>
      <c r="AN75" s="30"/>
      <c r="AO75" s="30"/>
      <c r="AR75" s="28"/>
    </row>
    <row r="76" spans="2:44" s="1" customFormat="1" ht="11.25">
      <c r="B76" s="28"/>
      <c r="AR76" s="28"/>
    </row>
    <row r="77" spans="2:44" s="1" customFormat="1" ht="6.95" customHeight="1">
      <c r="B77" s="40"/>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28"/>
    </row>
    <row r="81" spans="1:91" s="1" customFormat="1" ht="6.95" customHeight="1">
      <c r="B81" s="42"/>
      <c r="C81" s="43"/>
      <c r="D81" s="43"/>
      <c r="E81" s="43"/>
      <c r="F81" s="43"/>
      <c r="G81" s="43"/>
      <c r="H81" s="43"/>
      <c r="I81" s="43"/>
      <c r="J81" s="43"/>
      <c r="K81" s="43"/>
      <c r="L81" s="43"/>
      <c r="M81" s="43"/>
      <c r="N81" s="43"/>
      <c r="O81" s="43"/>
      <c r="P81" s="43"/>
      <c r="Q81" s="43"/>
      <c r="R81" s="43"/>
      <c r="S81" s="43"/>
      <c r="T81" s="43"/>
      <c r="U81" s="43"/>
      <c r="V81" s="43"/>
      <c r="W81" s="43"/>
      <c r="X81" s="43"/>
      <c r="Y81" s="43"/>
      <c r="Z81" s="43"/>
      <c r="AA81" s="43"/>
      <c r="AB81" s="43"/>
      <c r="AC81" s="43"/>
      <c r="AD81" s="43"/>
      <c r="AE81" s="43"/>
      <c r="AF81" s="43"/>
      <c r="AG81" s="43"/>
      <c r="AH81" s="43"/>
      <c r="AI81" s="43"/>
      <c r="AJ81" s="43"/>
      <c r="AK81" s="43"/>
      <c r="AL81" s="43"/>
      <c r="AM81" s="43"/>
      <c r="AN81" s="43"/>
      <c r="AO81" s="43"/>
      <c r="AP81" s="43"/>
      <c r="AQ81" s="43"/>
      <c r="AR81" s="28"/>
    </row>
    <row r="82" spans="1:91" s="1" customFormat="1" ht="24.95" customHeight="1">
      <c r="B82" s="28"/>
      <c r="C82" s="17" t="s">
        <v>54</v>
      </c>
      <c r="AR82" s="28"/>
    </row>
    <row r="83" spans="1:91" s="1" customFormat="1" ht="6.95" customHeight="1">
      <c r="B83" s="28"/>
      <c r="AR83" s="28"/>
    </row>
    <row r="84" spans="1:91" s="3" customFormat="1" ht="12" customHeight="1">
      <c r="B84" s="44"/>
      <c r="C84" s="23" t="s">
        <v>13</v>
      </c>
      <c r="L84" s="3" t="str">
        <f>K5</f>
        <v>2025/109</v>
      </c>
      <c r="AR84" s="44"/>
    </row>
    <row r="85" spans="1:91" s="4" customFormat="1" ht="36.950000000000003" customHeight="1">
      <c r="B85" s="45"/>
      <c r="C85" s="46" t="s">
        <v>16</v>
      </c>
      <c r="L85" s="166" t="str">
        <f>K6</f>
        <v>Stavební úpravy a snížení energetické náročnosti - Knihovna-V2</v>
      </c>
      <c r="M85" s="167"/>
      <c r="N85" s="167"/>
      <c r="O85" s="167"/>
      <c r="P85" s="167"/>
      <c r="Q85" s="167"/>
      <c r="R85" s="167"/>
      <c r="S85" s="167"/>
      <c r="T85" s="167"/>
      <c r="U85" s="167"/>
      <c r="V85" s="167"/>
      <c r="W85" s="167"/>
      <c r="X85" s="167"/>
      <c r="Y85" s="167"/>
      <c r="Z85" s="167"/>
      <c r="AA85" s="167"/>
      <c r="AB85" s="167"/>
      <c r="AC85" s="167"/>
      <c r="AD85" s="167"/>
      <c r="AE85" s="167"/>
      <c r="AF85" s="167"/>
      <c r="AG85" s="167"/>
      <c r="AH85" s="167"/>
      <c r="AI85" s="167"/>
      <c r="AJ85" s="167"/>
      <c r="AK85" s="167"/>
      <c r="AL85" s="167"/>
      <c r="AM85" s="167"/>
      <c r="AN85" s="167"/>
      <c r="AO85" s="167"/>
      <c r="AR85" s="45"/>
    </row>
    <row r="86" spans="1:91" s="1" customFormat="1" ht="6.95" customHeight="1">
      <c r="B86" s="28"/>
      <c r="AR86" s="28"/>
    </row>
    <row r="87" spans="1:91" s="1" customFormat="1" ht="12" customHeight="1">
      <c r="B87" s="28"/>
      <c r="C87" s="23" t="s">
        <v>20</v>
      </c>
      <c r="L87" s="47" t="str">
        <f>IF(K8="","",K8)</f>
        <v>p.č. 410, k.ú. Kolovraty</v>
      </c>
      <c r="AI87" s="23" t="s">
        <v>22</v>
      </c>
      <c r="AM87" s="168" t="str">
        <f>IF(AN8= "","",AN8)</f>
        <v>24. 7. 2025</v>
      </c>
      <c r="AN87" s="168"/>
      <c r="AR87" s="28"/>
    </row>
    <row r="88" spans="1:91" s="1" customFormat="1" ht="6.95" customHeight="1">
      <c r="B88" s="28"/>
      <c r="AR88" s="28"/>
    </row>
    <row r="89" spans="1:91" s="1" customFormat="1" ht="15.2" customHeight="1">
      <c r="B89" s="28"/>
      <c r="C89" s="23" t="s">
        <v>24</v>
      </c>
      <c r="L89" s="3" t="str">
        <f>IF(E11= "","",E11)</f>
        <v>Městská část Praha-Kolovraty</v>
      </c>
      <c r="AI89" s="23" t="s">
        <v>30</v>
      </c>
      <c r="AM89" s="169" t="str">
        <f>IF(E17="","",E17)</f>
        <v>KFJ project s.r.o.</v>
      </c>
      <c r="AN89" s="170"/>
      <c r="AO89" s="170"/>
      <c r="AP89" s="170"/>
      <c r="AR89" s="28"/>
      <c r="AS89" s="171" t="s">
        <v>55</v>
      </c>
      <c r="AT89" s="172"/>
      <c r="AU89" s="49"/>
      <c r="AV89" s="49"/>
      <c r="AW89" s="49"/>
      <c r="AX89" s="49"/>
      <c r="AY89" s="49"/>
      <c r="AZ89" s="49"/>
      <c r="BA89" s="49"/>
      <c r="BB89" s="49"/>
      <c r="BC89" s="49"/>
      <c r="BD89" s="50"/>
    </row>
    <row r="90" spans="1:91" s="1" customFormat="1" ht="15.2" customHeight="1">
      <c r="B90" s="28"/>
      <c r="C90" s="23" t="s">
        <v>28</v>
      </c>
      <c r="L90" s="3" t="str">
        <f>IF(E14= "Vyplň údaj","",E14)</f>
        <v/>
      </c>
      <c r="AI90" s="23" t="s">
        <v>33</v>
      </c>
      <c r="AM90" s="169" t="str">
        <f>IF(E20="","",E20)</f>
        <v>KFJ project s.r.o.</v>
      </c>
      <c r="AN90" s="170"/>
      <c r="AO90" s="170"/>
      <c r="AP90" s="170"/>
      <c r="AR90" s="28"/>
      <c r="AS90" s="173"/>
      <c r="AT90" s="174"/>
      <c r="BD90" s="52"/>
    </row>
    <row r="91" spans="1:91" s="1" customFormat="1" ht="10.9" customHeight="1">
      <c r="B91" s="28"/>
      <c r="AR91" s="28"/>
      <c r="AS91" s="173"/>
      <c r="AT91" s="174"/>
      <c r="BD91" s="52"/>
    </row>
    <row r="92" spans="1:91" s="1" customFormat="1" ht="29.25" customHeight="1">
      <c r="B92" s="28"/>
      <c r="C92" s="175" t="s">
        <v>56</v>
      </c>
      <c r="D92" s="176"/>
      <c r="E92" s="176"/>
      <c r="F92" s="176"/>
      <c r="G92" s="176"/>
      <c r="H92" s="53"/>
      <c r="I92" s="178" t="s">
        <v>57</v>
      </c>
      <c r="J92" s="176"/>
      <c r="K92" s="176"/>
      <c r="L92" s="176"/>
      <c r="M92" s="176"/>
      <c r="N92" s="176"/>
      <c r="O92" s="176"/>
      <c r="P92" s="176"/>
      <c r="Q92" s="176"/>
      <c r="R92" s="176"/>
      <c r="S92" s="176"/>
      <c r="T92" s="176"/>
      <c r="U92" s="176"/>
      <c r="V92" s="176"/>
      <c r="W92" s="176"/>
      <c r="X92" s="176"/>
      <c r="Y92" s="176"/>
      <c r="Z92" s="176"/>
      <c r="AA92" s="176"/>
      <c r="AB92" s="176"/>
      <c r="AC92" s="176"/>
      <c r="AD92" s="176"/>
      <c r="AE92" s="176"/>
      <c r="AF92" s="176"/>
      <c r="AG92" s="177" t="s">
        <v>58</v>
      </c>
      <c r="AH92" s="176"/>
      <c r="AI92" s="176"/>
      <c r="AJ92" s="176"/>
      <c r="AK92" s="176"/>
      <c r="AL92" s="176"/>
      <c r="AM92" s="176"/>
      <c r="AN92" s="178" t="s">
        <v>59</v>
      </c>
      <c r="AO92" s="176"/>
      <c r="AP92" s="179"/>
      <c r="AQ92" s="54" t="s">
        <v>60</v>
      </c>
      <c r="AR92" s="28"/>
      <c r="AS92" s="55" t="s">
        <v>61</v>
      </c>
      <c r="AT92" s="56" t="s">
        <v>62</v>
      </c>
      <c r="AU92" s="56" t="s">
        <v>63</v>
      </c>
      <c r="AV92" s="56" t="s">
        <v>64</v>
      </c>
      <c r="AW92" s="56" t="s">
        <v>65</v>
      </c>
      <c r="AX92" s="56" t="s">
        <v>66</v>
      </c>
      <c r="AY92" s="56" t="s">
        <v>67</v>
      </c>
      <c r="AZ92" s="56" t="s">
        <v>68</v>
      </c>
      <c r="BA92" s="56" t="s">
        <v>69</v>
      </c>
      <c r="BB92" s="56" t="s">
        <v>70</v>
      </c>
      <c r="BC92" s="56" t="s">
        <v>71</v>
      </c>
      <c r="BD92" s="57" t="s">
        <v>72</v>
      </c>
    </row>
    <row r="93" spans="1:91" s="1" customFormat="1" ht="10.9" customHeight="1">
      <c r="B93" s="28"/>
      <c r="AR93" s="28"/>
      <c r="AS93" s="58"/>
      <c r="AT93" s="49"/>
      <c r="AU93" s="49"/>
      <c r="AV93" s="49"/>
      <c r="AW93" s="49"/>
      <c r="AX93" s="49"/>
      <c r="AY93" s="49"/>
      <c r="AZ93" s="49"/>
      <c r="BA93" s="49"/>
      <c r="BB93" s="49"/>
      <c r="BC93" s="49"/>
      <c r="BD93" s="50"/>
    </row>
    <row r="94" spans="1:91" s="5" customFormat="1" ht="32.450000000000003" customHeight="1">
      <c r="B94" s="59"/>
      <c r="C94" s="60" t="s">
        <v>73</v>
      </c>
      <c r="D94" s="61"/>
      <c r="E94" s="61"/>
      <c r="F94" s="61"/>
      <c r="G94" s="61"/>
      <c r="H94" s="61"/>
      <c r="I94" s="61"/>
      <c r="J94" s="61"/>
      <c r="K94" s="61"/>
      <c r="L94" s="61"/>
      <c r="M94" s="61"/>
      <c r="N94" s="61"/>
      <c r="O94" s="61"/>
      <c r="P94" s="61"/>
      <c r="Q94" s="61"/>
      <c r="R94" s="61"/>
      <c r="S94" s="61"/>
      <c r="T94" s="61"/>
      <c r="U94" s="61"/>
      <c r="V94" s="61"/>
      <c r="W94" s="61"/>
      <c r="X94" s="61"/>
      <c r="Y94" s="61"/>
      <c r="Z94" s="61"/>
      <c r="AA94" s="61"/>
      <c r="AB94" s="61"/>
      <c r="AC94" s="61"/>
      <c r="AD94" s="61"/>
      <c r="AE94" s="61"/>
      <c r="AF94" s="61"/>
      <c r="AG94" s="183">
        <f>ROUND(SUM(AG95:AG101),2)</f>
        <v>0</v>
      </c>
      <c r="AH94" s="183"/>
      <c r="AI94" s="183"/>
      <c r="AJ94" s="183"/>
      <c r="AK94" s="183"/>
      <c r="AL94" s="183"/>
      <c r="AM94" s="183"/>
      <c r="AN94" s="184">
        <f t="shared" ref="AN94:AN101" si="0">SUM(AG94,AT94)</f>
        <v>0</v>
      </c>
      <c r="AO94" s="184"/>
      <c r="AP94" s="184"/>
      <c r="AQ94" s="63" t="s">
        <v>1</v>
      </c>
      <c r="AR94" s="59"/>
      <c r="AS94" s="64">
        <f>ROUND(SUM(AS95:AS101),2)</f>
        <v>0</v>
      </c>
      <c r="AT94" s="65">
        <f t="shared" ref="AT94:AT101" si="1">ROUND(SUM(AV94:AW94),2)</f>
        <v>0</v>
      </c>
      <c r="AU94" s="66">
        <f>ROUND(SUM(AU95:AU101),5)</f>
        <v>0</v>
      </c>
      <c r="AV94" s="65">
        <f>ROUND(AZ94*L29,2)</f>
        <v>0</v>
      </c>
      <c r="AW94" s="65">
        <f>ROUND(BA94*L30,2)</f>
        <v>0</v>
      </c>
      <c r="AX94" s="65">
        <f>ROUND(BB94*L29,2)</f>
        <v>0</v>
      </c>
      <c r="AY94" s="65">
        <f>ROUND(BC94*L30,2)</f>
        <v>0</v>
      </c>
      <c r="AZ94" s="65">
        <f>ROUND(SUM(AZ95:AZ101),2)</f>
        <v>0</v>
      </c>
      <c r="BA94" s="65">
        <f>ROUND(SUM(BA95:BA101),2)</f>
        <v>0</v>
      </c>
      <c r="BB94" s="65">
        <f>ROUND(SUM(BB95:BB101),2)</f>
        <v>0</v>
      </c>
      <c r="BC94" s="65">
        <f>ROUND(SUM(BC95:BC101),2)</f>
        <v>0</v>
      </c>
      <c r="BD94" s="67">
        <f>ROUND(SUM(BD95:BD101),2)</f>
        <v>0</v>
      </c>
      <c r="BS94" s="68" t="s">
        <v>74</v>
      </c>
      <c r="BT94" s="68" t="s">
        <v>75</v>
      </c>
      <c r="BU94" s="69" t="s">
        <v>76</v>
      </c>
      <c r="BV94" s="68" t="s">
        <v>77</v>
      </c>
      <c r="BW94" s="68" t="s">
        <v>5</v>
      </c>
      <c r="BX94" s="68" t="s">
        <v>78</v>
      </c>
      <c r="CL94" s="68" t="s">
        <v>1</v>
      </c>
    </row>
    <row r="95" spans="1:91" s="6" customFormat="1" ht="24.75" customHeight="1">
      <c r="A95" s="70" t="s">
        <v>79</v>
      </c>
      <c r="B95" s="71"/>
      <c r="C95" s="72"/>
      <c r="D95" s="180" t="s">
        <v>80</v>
      </c>
      <c r="E95" s="180"/>
      <c r="F95" s="180"/>
      <c r="G95" s="180"/>
      <c r="H95" s="180"/>
      <c r="I95" s="73"/>
      <c r="J95" s="180" t="s">
        <v>81</v>
      </c>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1">
        <f>'01a - Architektonicko sta...'!J30</f>
        <v>0</v>
      </c>
      <c r="AH95" s="182"/>
      <c r="AI95" s="182"/>
      <c r="AJ95" s="182"/>
      <c r="AK95" s="182"/>
      <c r="AL95" s="182"/>
      <c r="AM95" s="182"/>
      <c r="AN95" s="181">
        <f t="shared" si="0"/>
        <v>0</v>
      </c>
      <c r="AO95" s="182"/>
      <c r="AP95" s="182"/>
      <c r="AQ95" s="74" t="s">
        <v>82</v>
      </c>
      <c r="AR95" s="71"/>
      <c r="AS95" s="75">
        <v>0</v>
      </c>
      <c r="AT95" s="76">
        <f t="shared" si="1"/>
        <v>0</v>
      </c>
      <c r="AU95" s="77">
        <f>'01a - Architektonicko sta...'!P132</f>
        <v>0</v>
      </c>
      <c r="AV95" s="76">
        <f>'01a - Architektonicko sta...'!J33</f>
        <v>0</v>
      </c>
      <c r="AW95" s="76">
        <f>'01a - Architektonicko sta...'!J34</f>
        <v>0</v>
      </c>
      <c r="AX95" s="76">
        <f>'01a - Architektonicko sta...'!J35</f>
        <v>0</v>
      </c>
      <c r="AY95" s="76">
        <f>'01a - Architektonicko sta...'!J36</f>
        <v>0</v>
      </c>
      <c r="AZ95" s="76">
        <f>'01a - Architektonicko sta...'!F33</f>
        <v>0</v>
      </c>
      <c r="BA95" s="76">
        <f>'01a - Architektonicko sta...'!F34</f>
        <v>0</v>
      </c>
      <c r="BB95" s="76">
        <f>'01a - Architektonicko sta...'!F35</f>
        <v>0</v>
      </c>
      <c r="BC95" s="76">
        <f>'01a - Architektonicko sta...'!F36</f>
        <v>0</v>
      </c>
      <c r="BD95" s="78">
        <f>'01a - Architektonicko sta...'!F37</f>
        <v>0</v>
      </c>
      <c r="BT95" s="79" t="s">
        <v>83</v>
      </c>
      <c r="BV95" s="79" t="s">
        <v>77</v>
      </c>
      <c r="BW95" s="79" t="s">
        <v>84</v>
      </c>
      <c r="BX95" s="79" t="s">
        <v>5</v>
      </c>
      <c r="CL95" s="79" t="s">
        <v>1</v>
      </c>
      <c r="CM95" s="79" t="s">
        <v>85</v>
      </c>
    </row>
    <row r="96" spans="1:91" s="6" customFormat="1" ht="24.75" customHeight="1">
      <c r="A96" s="70" t="s">
        <v>79</v>
      </c>
      <c r="B96" s="71"/>
      <c r="C96" s="72"/>
      <c r="D96" s="180" t="s">
        <v>86</v>
      </c>
      <c r="E96" s="180"/>
      <c r="F96" s="180"/>
      <c r="G96" s="180"/>
      <c r="H96" s="180"/>
      <c r="I96" s="73"/>
      <c r="J96" s="180" t="s">
        <v>87</v>
      </c>
      <c r="K96" s="180"/>
      <c r="L96" s="180"/>
      <c r="M96" s="180"/>
      <c r="N96" s="180"/>
      <c r="O96" s="180"/>
      <c r="P96" s="180"/>
      <c r="Q96" s="180"/>
      <c r="R96" s="180"/>
      <c r="S96" s="180"/>
      <c r="T96" s="180"/>
      <c r="U96" s="180"/>
      <c r="V96" s="180"/>
      <c r="W96" s="180"/>
      <c r="X96" s="180"/>
      <c r="Y96" s="180"/>
      <c r="Z96" s="180"/>
      <c r="AA96" s="180"/>
      <c r="AB96" s="180"/>
      <c r="AC96" s="180"/>
      <c r="AD96" s="180"/>
      <c r="AE96" s="180"/>
      <c r="AF96" s="180"/>
      <c r="AG96" s="181">
        <f>'01b - Architektonicko sta...'!J30</f>
        <v>0</v>
      </c>
      <c r="AH96" s="182"/>
      <c r="AI96" s="182"/>
      <c r="AJ96" s="182"/>
      <c r="AK96" s="182"/>
      <c r="AL96" s="182"/>
      <c r="AM96" s="182"/>
      <c r="AN96" s="181">
        <f t="shared" si="0"/>
        <v>0</v>
      </c>
      <c r="AO96" s="182"/>
      <c r="AP96" s="182"/>
      <c r="AQ96" s="74" t="s">
        <v>82</v>
      </c>
      <c r="AR96" s="71"/>
      <c r="AS96" s="75">
        <v>0</v>
      </c>
      <c r="AT96" s="76">
        <f t="shared" si="1"/>
        <v>0</v>
      </c>
      <c r="AU96" s="77">
        <f>'01b - Architektonicko sta...'!P142</f>
        <v>0</v>
      </c>
      <c r="AV96" s="76">
        <f>'01b - Architektonicko sta...'!J33</f>
        <v>0</v>
      </c>
      <c r="AW96" s="76">
        <f>'01b - Architektonicko sta...'!J34</f>
        <v>0</v>
      </c>
      <c r="AX96" s="76">
        <f>'01b - Architektonicko sta...'!J35</f>
        <v>0</v>
      </c>
      <c r="AY96" s="76">
        <f>'01b - Architektonicko sta...'!J36</f>
        <v>0</v>
      </c>
      <c r="AZ96" s="76">
        <f>'01b - Architektonicko sta...'!F33</f>
        <v>0</v>
      </c>
      <c r="BA96" s="76">
        <f>'01b - Architektonicko sta...'!F34</f>
        <v>0</v>
      </c>
      <c r="BB96" s="76">
        <f>'01b - Architektonicko sta...'!F35</f>
        <v>0</v>
      </c>
      <c r="BC96" s="76">
        <f>'01b - Architektonicko sta...'!F36</f>
        <v>0</v>
      </c>
      <c r="BD96" s="78">
        <f>'01b - Architektonicko sta...'!F37</f>
        <v>0</v>
      </c>
      <c r="BT96" s="79" t="s">
        <v>83</v>
      </c>
      <c r="BV96" s="79" t="s">
        <v>77</v>
      </c>
      <c r="BW96" s="79" t="s">
        <v>88</v>
      </c>
      <c r="BX96" s="79" t="s">
        <v>5</v>
      </c>
      <c r="CL96" s="79" t="s">
        <v>1</v>
      </c>
      <c r="CM96" s="79" t="s">
        <v>85</v>
      </c>
    </row>
    <row r="97" spans="1:91" s="6" customFormat="1" ht="16.5" customHeight="1">
      <c r="A97" s="70" t="s">
        <v>79</v>
      </c>
      <c r="B97" s="71"/>
      <c r="C97" s="72"/>
      <c r="D97" s="180" t="s">
        <v>89</v>
      </c>
      <c r="E97" s="180"/>
      <c r="F97" s="180"/>
      <c r="G97" s="180"/>
      <c r="H97" s="180"/>
      <c r="I97" s="73"/>
      <c r="J97" s="180" t="s">
        <v>90</v>
      </c>
      <c r="K97" s="180"/>
      <c r="L97" s="180"/>
      <c r="M97" s="180"/>
      <c r="N97" s="180"/>
      <c r="O97" s="180"/>
      <c r="P97" s="180"/>
      <c r="Q97" s="180"/>
      <c r="R97" s="180"/>
      <c r="S97" s="180"/>
      <c r="T97" s="180"/>
      <c r="U97" s="180"/>
      <c r="V97" s="180"/>
      <c r="W97" s="180"/>
      <c r="X97" s="180"/>
      <c r="Y97" s="180"/>
      <c r="Z97" s="180"/>
      <c r="AA97" s="180"/>
      <c r="AB97" s="180"/>
      <c r="AC97" s="180"/>
      <c r="AD97" s="180"/>
      <c r="AE97" s="180"/>
      <c r="AF97" s="180"/>
      <c r="AG97" s="181">
        <f>'02 - Elektroinstalace - u...'!J30</f>
        <v>0</v>
      </c>
      <c r="AH97" s="182"/>
      <c r="AI97" s="182"/>
      <c r="AJ97" s="182"/>
      <c r="AK97" s="182"/>
      <c r="AL97" s="182"/>
      <c r="AM97" s="182"/>
      <c r="AN97" s="181">
        <f t="shared" si="0"/>
        <v>0</v>
      </c>
      <c r="AO97" s="182"/>
      <c r="AP97" s="182"/>
      <c r="AQ97" s="74" t="s">
        <v>82</v>
      </c>
      <c r="AR97" s="71"/>
      <c r="AS97" s="75">
        <v>0</v>
      </c>
      <c r="AT97" s="76">
        <f t="shared" si="1"/>
        <v>0</v>
      </c>
      <c r="AU97" s="77">
        <f>'02 - Elektroinstalace - u...'!P127</f>
        <v>0</v>
      </c>
      <c r="AV97" s="76">
        <f>'02 - Elektroinstalace - u...'!J33</f>
        <v>0</v>
      </c>
      <c r="AW97" s="76">
        <f>'02 - Elektroinstalace - u...'!J34</f>
        <v>0</v>
      </c>
      <c r="AX97" s="76">
        <f>'02 - Elektroinstalace - u...'!J35</f>
        <v>0</v>
      </c>
      <c r="AY97" s="76">
        <f>'02 - Elektroinstalace - u...'!J36</f>
        <v>0</v>
      </c>
      <c r="AZ97" s="76">
        <f>'02 - Elektroinstalace - u...'!F33</f>
        <v>0</v>
      </c>
      <c r="BA97" s="76">
        <f>'02 - Elektroinstalace - u...'!F34</f>
        <v>0</v>
      </c>
      <c r="BB97" s="76">
        <f>'02 - Elektroinstalace - u...'!F35</f>
        <v>0</v>
      </c>
      <c r="BC97" s="76">
        <f>'02 - Elektroinstalace - u...'!F36</f>
        <v>0</v>
      </c>
      <c r="BD97" s="78">
        <f>'02 - Elektroinstalace - u...'!F37</f>
        <v>0</v>
      </c>
      <c r="BT97" s="79" t="s">
        <v>83</v>
      </c>
      <c r="BV97" s="79" t="s">
        <v>77</v>
      </c>
      <c r="BW97" s="79" t="s">
        <v>91</v>
      </c>
      <c r="BX97" s="79" t="s">
        <v>5</v>
      </c>
      <c r="CL97" s="79" t="s">
        <v>1</v>
      </c>
      <c r="CM97" s="79" t="s">
        <v>85</v>
      </c>
    </row>
    <row r="98" spans="1:91" s="6" customFormat="1" ht="16.5" customHeight="1">
      <c r="A98" s="70" t="s">
        <v>79</v>
      </c>
      <c r="B98" s="71"/>
      <c r="C98" s="72"/>
      <c r="D98" s="180" t="s">
        <v>92</v>
      </c>
      <c r="E98" s="180"/>
      <c r="F98" s="180"/>
      <c r="G98" s="180"/>
      <c r="H98" s="180"/>
      <c r="I98" s="73"/>
      <c r="J98" s="180" t="s">
        <v>93</v>
      </c>
      <c r="K98" s="180"/>
      <c r="L98" s="180"/>
      <c r="M98" s="180"/>
      <c r="N98" s="180"/>
      <c r="O98" s="180"/>
      <c r="P98" s="180"/>
      <c r="Q98" s="180"/>
      <c r="R98" s="180"/>
      <c r="S98" s="180"/>
      <c r="T98" s="180"/>
      <c r="U98" s="180"/>
      <c r="V98" s="180"/>
      <c r="W98" s="180"/>
      <c r="X98" s="180"/>
      <c r="Y98" s="180"/>
      <c r="Z98" s="180"/>
      <c r="AA98" s="180"/>
      <c r="AB98" s="180"/>
      <c r="AC98" s="180"/>
      <c r="AD98" s="180"/>
      <c r="AE98" s="180"/>
      <c r="AF98" s="180"/>
      <c r="AG98" s="181">
        <f>'03 - Vzduchotechnika - uz...'!J30</f>
        <v>0</v>
      </c>
      <c r="AH98" s="182"/>
      <c r="AI98" s="182"/>
      <c r="AJ98" s="182"/>
      <c r="AK98" s="182"/>
      <c r="AL98" s="182"/>
      <c r="AM98" s="182"/>
      <c r="AN98" s="181">
        <f t="shared" si="0"/>
        <v>0</v>
      </c>
      <c r="AO98" s="182"/>
      <c r="AP98" s="182"/>
      <c r="AQ98" s="74" t="s">
        <v>82</v>
      </c>
      <c r="AR98" s="71"/>
      <c r="AS98" s="75">
        <v>0</v>
      </c>
      <c r="AT98" s="76">
        <f t="shared" si="1"/>
        <v>0</v>
      </c>
      <c r="AU98" s="77">
        <f>'03 - Vzduchotechnika - uz...'!P118</f>
        <v>0</v>
      </c>
      <c r="AV98" s="76">
        <f>'03 - Vzduchotechnika - uz...'!J33</f>
        <v>0</v>
      </c>
      <c r="AW98" s="76">
        <f>'03 - Vzduchotechnika - uz...'!J34</f>
        <v>0</v>
      </c>
      <c r="AX98" s="76">
        <f>'03 - Vzduchotechnika - uz...'!J35</f>
        <v>0</v>
      </c>
      <c r="AY98" s="76">
        <f>'03 - Vzduchotechnika - uz...'!J36</f>
        <v>0</v>
      </c>
      <c r="AZ98" s="76">
        <f>'03 - Vzduchotechnika - uz...'!F33</f>
        <v>0</v>
      </c>
      <c r="BA98" s="76">
        <f>'03 - Vzduchotechnika - uz...'!F34</f>
        <v>0</v>
      </c>
      <c r="BB98" s="76">
        <f>'03 - Vzduchotechnika - uz...'!F35</f>
        <v>0</v>
      </c>
      <c r="BC98" s="76">
        <f>'03 - Vzduchotechnika - uz...'!F36</f>
        <v>0</v>
      </c>
      <c r="BD98" s="78">
        <f>'03 - Vzduchotechnika - uz...'!F37</f>
        <v>0</v>
      </c>
      <c r="BT98" s="79" t="s">
        <v>83</v>
      </c>
      <c r="BV98" s="79" t="s">
        <v>77</v>
      </c>
      <c r="BW98" s="79" t="s">
        <v>94</v>
      </c>
      <c r="BX98" s="79" t="s">
        <v>5</v>
      </c>
      <c r="CL98" s="79" t="s">
        <v>1</v>
      </c>
      <c r="CM98" s="79" t="s">
        <v>85</v>
      </c>
    </row>
    <row r="99" spans="1:91" s="6" customFormat="1" ht="16.5" customHeight="1">
      <c r="A99" s="70" t="s">
        <v>79</v>
      </c>
      <c r="B99" s="71"/>
      <c r="C99" s="72"/>
      <c r="D99" s="180" t="s">
        <v>95</v>
      </c>
      <c r="E99" s="180"/>
      <c r="F99" s="180"/>
      <c r="G99" s="180"/>
      <c r="H99" s="180"/>
      <c r="I99" s="73"/>
      <c r="J99" s="180" t="s">
        <v>96</v>
      </c>
      <c r="K99" s="180"/>
      <c r="L99" s="180"/>
      <c r="M99" s="180"/>
      <c r="N99" s="180"/>
      <c r="O99" s="180"/>
      <c r="P99" s="180"/>
      <c r="Q99" s="180"/>
      <c r="R99" s="180"/>
      <c r="S99" s="180"/>
      <c r="T99" s="180"/>
      <c r="U99" s="180"/>
      <c r="V99" s="180"/>
      <c r="W99" s="180"/>
      <c r="X99" s="180"/>
      <c r="Y99" s="180"/>
      <c r="Z99" s="180"/>
      <c r="AA99" s="180"/>
      <c r="AB99" s="180"/>
      <c r="AC99" s="180"/>
      <c r="AD99" s="180"/>
      <c r="AE99" s="180"/>
      <c r="AF99" s="180"/>
      <c r="AG99" s="181">
        <f>'04 - Fotovoltaika - uznat...'!J30</f>
        <v>0</v>
      </c>
      <c r="AH99" s="182"/>
      <c r="AI99" s="182"/>
      <c r="AJ99" s="182"/>
      <c r="AK99" s="182"/>
      <c r="AL99" s="182"/>
      <c r="AM99" s="182"/>
      <c r="AN99" s="181">
        <f t="shared" si="0"/>
        <v>0</v>
      </c>
      <c r="AO99" s="182"/>
      <c r="AP99" s="182"/>
      <c r="AQ99" s="74" t="s">
        <v>82</v>
      </c>
      <c r="AR99" s="71"/>
      <c r="AS99" s="75">
        <v>0</v>
      </c>
      <c r="AT99" s="76">
        <f t="shared" si="1"/>
        <v>0</v>
      </c>
      <c r="AU99" s="77">
        <f>'04 - Fotovoltaika - uznat...'!P118</f>
        <v>0</v>
      </c>
      <c r="AV99" s="76">
        <f>'04 - Fotovoltaika - uznat...'!J33</f>
        <v>0</v>
      </c>
      <c r="AW99" s="76">
        <f>'04 - Fotovoltaika - uznat...'!J34</f>
        <v>0</v>
      </c>
      <c r="AX99" s="76">
        <f>'04 - Fotovoltaika - uznat...'!J35</f>
        <v>0</v>
      </c>
      <c r="AY99" s="76">
        <f>'04 - Fotovoltaika - uznat...'!J36</f>
        <v>0</v>
      </c>
      <c r="AZ99" s="76">
        <f>'04 - Fotovoltaika - uznat...'!F33</f>
        <v>0</v>
      </c>
      <c r="BA99" s="76">
        <f>'04 - Fotovoltaika - uznat...'!F34</f>
        <v>0</v>
      </c>
      <c r="BB99" s="76">
        <f>'04 - Fotovoltaika - uznat...'!F35</f>
        <v>0</v>
      </c>
      <c r="BC99" s="76">
        <f>'04 - Fotovoltaika - uznat...'!F36</f>
        <v>0</v>
      </c>
      <c r="BD99" s="78">
        <f>'04 - Fotovoltaika - uznat...'!F37</f>
        <v>0</v>
      </c>
      <c r="BT99" s="79" t="s">
        <v>83</v>
      </c>
      <c r="BV99" s="79" t="s">
        <v>77</v>
      </c>
      <c r="BW99" s="79" t="s">
        <v>97</v>
      </c>
      <c r="BX99" s="79" t="s">
        <v>5</v>
      </c>
      <c r="CL99" s="79" t="s">
        <v>1</v>
      </c>
      <c r="CM99" s="79" t="s">
        <v>85</v>
      </c>
    </row>
    <row r="100" spans="1:91" s="6" customFormat="1" ht="16.5" customHeight="1">
      <c r="A100" s="70" t="s">
        <v>79</v>
      </c>
      <c r="B100" s="71"/>
      <c r="C100" s="72"/>
      <c r="D100" s="180" t="s">
        <v>98</v>
      </c>
      <c r="E100" s="180"/>
      <c r="F100" s="180"/>
      <c r="G100" s="180"/>
      <c r="H100" s="180"/>
      <c r="I100" s="73"/>
      <c r="J100" s="180" t="s">
        <v>99</v>
      </c>
      <c r="K100" s="180"/>
      <c r="L100" s="180"/>
      <c r="M100" s="180"/>
      <c r="N100" s="180"/>
      <c r="O100" s="180"/>
      <c r="P100" s="180"/>
      <c r="Q100" s="180"/>
      <c r="R100" s="180"/>
      <c r="S100" s="180"/>
      <c r="T100" s="180"/>
      <c r="U100" s="180"/>
      <c r="V100" s="180"/>
      <c r="W100" s="180"/>
      <c r="X100" s="180"/>
      <c r="Y100" s="180"/>
      <c r="Z100" s="180"/>
      <c r="AA100" s="180"/>
      <c r="AB100" s="180"/>
      <c r="AC100" s="180"/>
      <c r="AD100" s="180"/>
      <c r="AE100" s="180"/>
      <c r="AF100" s="180"/>
      <c r="AG100" s="181">
        <f>'05a - VRN - uznatelné nák...'!J30</f>
        <v>0</v>
      </c>
      <c r="AH100" s="182"/>
      <c r="AI100" s="182"/>
      <c r="AJ100" s="182"/>
      <c r="AK100" s="182"/>
      <c r="AL100" s="182"/>
      <c r="AM100" s="182"/>
      <c r="AN100" s="181">
        <f t="shared" si="0"/>
        <v>0</v>
      </c>
      <c r="AO100" s="182"/>
      <c r="AP100" s="182"/>
      <c r="AQ100" s="74" t="s">
        <v>82</v>
      </c>
      <c r="AR100" s="71"/>
      <c r="AS100" s="75">
        <v>0</v>
      </c>
      <c r="AT100" s="76">
        <f t="shared" si="1"/>
        <v>0</v>
      </c>
      <c r="AU100" s="77">
        <f>'05a - VRN - uznatelné nák...'!P124</f>
        <v>0</v>
      </c>
      <c r="AV100" s="76">
        <f>'05a - VRN - uznatelné nák...'!J33</f>
        <v>0</v>
      </c>
      <c r="AW100" s="76">
        <f>'05a - VRN - uznatelné nák...'!J34</f>
        <v>0</v>
      </c>
      <c r="AX100" s="76">
        <f>'05a - VRN - uznatelné nák...'!J35</f>
        <v>0</v>
      </c>
      <c r="AY100" s="76">
        <f>'05a - VRN - uznatelné nák...'!J36</f>
        <v>0</v>
      </c>
      <c r="AZ100" s="76">
        <f>'05a - VRN - uznatelné nák...'!F33</f>
        <v>0</v>
      </c>
      <c r="BA100" s="76">
        <f>'05a - VRN - uznatelné nák...'!F34</f>
        <v>0</v>
      </c>
      <c r="BB100" s="76">
        <f>'05a - VRN - uznatelné nák...'!F35</f>
        <v>0</v>
      </c>
      <c r="BC100" s="76">
        <f>'05a - VRN - uznatelné nák...'!F36</f>
        <v>0</v>
      </c>
      <c r="BD100" s="78">
        <f>'05a - VRN - uznatelné nák...'!F37</f>
        <v>0</v>
      </c>
      <c r="BT100" s="79" t="s">
        <v>83</v>
      </c>
      <c r="BV100" s="79" t="s">
        <v>77</v>
      </c>
      <c r="BW100" s="79" t="s">
        <v>100</v>
      </c>
      <c r="BX100" s="79" t="s">
        <v>5</v>
      </c>
      <c r="CL100" s="79" t="s">
        <v>1</v>
      </c>
      <c r="CM100" s="79" t="s">
        <v>85</v>
      </c>
    </row>
    <row r="101" spans="1:91" s="6" customFormat="1" ht="16.5" customHeight="1">
      <c r="A101" s="70" t="s">
        <v>79</v>
      </c>
      <c r="B101" s="71"/>
      <c r="C101" s="72"/>
      <c r="D101" s="180" t="s">
        <v>101</v>
      </c>
      <c r="E101" s="180"/>
      <c r="F101" s="180"/>
      <c r="G101" s="180"/>
      <c r="H101" s="180"/>
      <c r="I101" s="73"/>
      <c r="J101" s="180" t="s">
        <v>102</v>
      </c>
      <c r="K101" s="180"/>
      <c r="L101" s="180"/>
      <c r="M101" s="180"/>
      <c r="N101" s="180"/>
      <c r="O101" s="180"/>
      <c r="P101" s="180"/>
      <c r="Q101" s="180"/>
      <c r="R101" s="180"/>
      <c r="S101" s="180"/>
      <c r="T101" s="180"/>
      <c r="U101" s="180"/>
      <c r="V101" s="180"/>
      <c r="W101" s="180"/>
      <c r="X101" s="180"/>
      <c r="Y101" s="180"/>
      <c r="Z101" s="180"/>
      <c r="AA101" s="180"/>
      <c r="AB101" s="180"/>
      <c r="AC101" s="180"/>
      <c r="AD101" s="180"/>
      <c r="AE101" s="180"/>
      <c r="AF101" s="180"/>
      <c r="AG101" s="181">
        <f>'05b - VRN - neuznatelné n...'!J30</f>
        <v>0</v>
      </c>
      <c r="AH101" s="182"/>
      <c r="AI101" s="182"/>
      <c r="AJ101" s="182"/>
      <c r="AK101" s="182"/>
      <c r="AL101" s="182"/>
      <c r="AM101" s="182"/>
      <c r="AN101" s="181">
        <f t="shared" si="0"/>
        <v>0</v>
      </c>
      <c r="AO101" s="182"/>
      <c r="AP101" s="182"/>
      <c r="AQ101" s="74" t="s">
        <v>82</v>
      </c>
      <c r="AR101" s="71"/>
      <c r="AS101" s="80">
        <v>0</v>
      </c>
      <c r="AT101" s="81">
        <f t="shared" si="1"/>
        <v>0</v>
      </c>
      <c r="AU101" s="82">
        <f>'05b - VRN - neuznatelné n...'!P118</f>
        <v>0</v>
      </c>
      <c r="AV101" s="81">
        <f>'05b - VRN - neuznatelné n...'!J33</f>
        <v>0</v>
      </c>
      <c r="AW101" s="81">
        <f>'05b - VRN - neuznatelné n...'!J34</f>
        <v>0</v>
      </c>
      <c r="AX101" s="81">
        <f>'05b - VRN - neuznatelné n...'!J35</f>
        <v>0</v>
      </c>
      <c r="AY101" s="81">
        <f>'05b - VRN - neuznatelné n...'!J36</f>
        <v>0</v>
      </c>
      <c r="AZ101" s="81">
        <f>'05b - VRN - neuznatelné n...'!F33</f>
        <v>0</v>
      </c>
      <c r="BA101" s="81">
        <f>'05b - VRN - neuznatelné n...'!F34</f>
        <v>0</v>
      </c>
      <c r="BB101" s="81">
        <f>'05b - VRN - neuznatelné n...'!F35</f>
        <v>0</v>
      </c>
      <c r="BC101" s="81">
        <f>'05b - VRN - neuznatelné n...'!F36</f>
        <v>0</v>
      </c>
      <c r="BD101" s="83">
        <f>'05b - VRN - neuznatelné n...'!F37</f>
        <v>0</v>
      </c>
      <c r="BT101" s="79" t="s">
        <v>83</v>
      </c>
      <c r="BV101" s="79" t="s">
        <v>77</v>
      </c>
      <c r="BW101" s="79" t="s">
        <v>103</v>
      </c>
      <c r="BX101" s="79" t="s">
        <v>5</v>
      </c>
      <c r="CL101" s="79" t="s">
        <v>1</v>
      </c>
      <c r="CM101" s="79" t="s">
        <v>85</v>
      </c>
    </row>
    <row r="102" spans="1:91" s="1" customFormat="1" ht="30" customHeight="1">
      <c r="B102" s="28"/>
      <c r="AR102" s="28"/>
    </row>
    <row r="103" spans="1:91" s="1" customFormat="1" ht="6.95" customHeight="1">
      <c r="B103" s="40"/>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28"/>
    </row>
  </sheetData>
  <sheetProtection algorithmName="SHA-512" hashValue="E0LOWxzzy+7NGgU3Lcl4c5mqm8j2m9zWIFtN47G6yr1NrkFk6a5NZdiL4i2eLAgt1hwG4GQom0W/GoOA1VhegA==" saltValue="3BoYWiJnOfontedRTIqY8RATOfk55Ozv4zpv0VtYRrXwNzNQgYJo+F97D/5I6Tll11U8PNziFe5ELXI2dCuICQ==" spinCount="100000" sheet="1" objects="1" scenarios="1" formatColumns="0" formatRows="0"/>
  <mergeCells count="66">
    <mergeCell ref="AR2:BE2"/>
    <mergeCell ref="AK33:AO33"/>
    <mergeCell ref="L33:P33"/>
    <mergeCell ref="W33:AE33"/>
    <mergeCell ref="AK35:AO35"/>
    <mergeCell ref="X35:AB35"/>
    <mergeCell ref="W31:AE31"/>
    <mergeCell ref="AK31:AO31"/>
    <mergeCell ref="AK32:AO32"/>
    <mergeCell ref="L32:P32"/>
    <mergeCell ref="W32:AE32"/>
    <mergeCell ref="BE5:BE34"/>
    <mergeCell ref="K5:AO5"/>
    <mergeCell ref="K6:AO6"/>
    <mergeCell ref="E14:AJ14"/>
    <mergeCell ref="E23:AN23"/>
    <mergeCell ref="AK26:AO26"/>
    <mergeCell ref="L28:P28"/>
    <mergeCell ref="W28:AE28"/>
    <mergeCell ref="AK28:AO28"/>
    <mergeCell ref="W29:AE29"/>
    <mergeCell ref="L29:P29"/>
    <mergeCell ref="AK29:AO29"/>
    <mergeCell ref="AK30:AO30"/>
    <mergeCell ref="L30:P30"/>
    <mergeCell ref="W30:AE30"/>
    <mergeCell ref="L31:P31"/>
    <mergeCell ref="AN100:AP100"/>
    <mergeCell ref="AG100:AM100"/>
    <mergeCell ref="D100:H100"/>
    <mergeCell ref="J100:AF100"/>
    <mergeCell ref="AN101:AP101"/>
    <mergeCell ref="AG101:AM101"/>
    <mergeCell ref="D101:H101"/>
    <mergeCell ref="J101:AF101"/>
    <mergeCell ref="AN98:AP98"/>
    <mergeCell ref="AG98:AM98"/>
    <mergeCell ref="D98:H98"/>
    <mergeCell ref="J98:AF98"/>
    <mergeCell ref="AN99:AP99"/>
    <mergeCell ref="AG99:AM99"/>
    <mergeCell ref="D99:H99"/>
    <mergeCell ref="J99:AF99"/>
    <mergeCell ref="J96:AF96"/>
    <mergeCell ref="D96:H96"/>
    <mergeCell ref="AG96:AM96"/>
    <mergeCell ref="AN96:AP96"/>
    <mergeCell ref="AN97:AP97"/>
    <mergeCell ref="D97:H97"/>
    <mergeCell ref="J97:AF97"/>
    <mergeCell ref="AG97:AM97"/>
    <mergeCell ref="C92:G92"/>
    <mergeCell ref="AG92:AM92"/>
    <mergeCell ref="I92:AF92"/>
    <mergeCell ref="AN92:AP92"/>
    <mergeCell ref="D95:H95"/>
    <mergeCell ref="AG95:AM95"/>
    <mergeCell ref="J95:AF95"/>
    <mergeCell ref="AN95:AP95"/>
    <mergeCell ref="AG94:AM94"/>
    <mergeCell ref="AN94:AP94"/>
    <mergeCell ref="L85:AO85"/>
    <mergeCell ref="AM87:AN87"/>
    <mergeCell ref="AM89:AP89"/>
    <mergeCell ref="AS89:AT91"/>
    <mergeCell ref="AM90:AP90"/>
  </mergeCells>
  <hyperlinks>
    <hyperlink ref="A95" location="'01a - Architektonicko sta...'!C2" display="/" xr:uid="{00000000-0004-0000-0000-000000000000}"/>
    <hyperlink ref="A96" location="'01b - Architektonicko sta...'!C2" display="/" xr:uid="{00000000-0004-0000-0000-000001000000}"/>
    <hyperlink ref="A97" location="'02 - Elektroinstalace - u...'!C2" display="/" xr:uid="{00000000-0004-0000-0000-000002000000}"/>
    <hyperlink ref="A98" location="'03 - Vzduchotechnika - uz...'!C2" display="/" xr:uid="{00000000-0004-0000-0000-000003000000}"/>
    <hyperlink ref="A99" location="'04 - Fotovoltaika - uznat...'!C2" display="/" xr:uid="{00000000-0004-0000-0000-000004000000}"/>
    <hyperlink ref="A100" location="'05a - VRN - uznatelné nák...'!C2" display="/" xr:uid="{00000000-0004-0000-0000-000005000000}"/>
    <hyperlink ref="A101" location="'05b - VRN - neuznatelné n...'!C2" display="/" xr:uid="{00000000-0004-0000-0000-000006000000}"/>
  </hyperlink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2:BM320"/>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84</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16.5" hidden="1" customHeight="1">
      <c r="B9" s="28"/>
      <c r="E9" s="166" t="s">
        <v>106</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ROUND(J132,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ROUND((SUM(BE132:BE319)),  2)</f>
        <v>0</v>
      </c>
      <c r="I33" s="88">
        <v>0.21</v>
      </c>
      <c r="J33" s="87">
        <f>ROUND(((SUM(BE132:BE319))*I33),  2)</f>
        <v>0</v>
      </c>
      <c r="L33" s="28"/>
    </row>
    <row r="34" spans="2:12" s="1" customFormat="1" ht="14.45" hidden="1" customHeight="1">
      <c r="B34" s="28"/>
      <c r="E34" s="23" t="s">
        <v>41</v>
      </c>
      <c r="F34" s="87">
        <f>ROUND((SUM(BF132:BF319)),  2)</f>
        <v>0</v>
      </c>
      <c r="I34" s="88">
        <v>0.15</v>
      </c>
      <c r="J34" s="87">
        <f>ROUND(((SUM(BF132:BF319))*I34),  2)</f>
        <v>0</v>
      </c>
      <c r="L34" s="28"/>
    </row>
    <row r="35" spans="2:12" s="1" customFormat="1" ht="14.45" hidden="1" customHeight="1">
      <c r="B35" s="28"/>
      <c r="E35" s="23" t="s">
        <v>42</v>
      </c>
      <c r="F35" s="87">
        <f>ROUND((SUM(BG132:BG319)),  2)</f>
        <v>0</v>
      </c>
      <c r="I35" s="88">
        <v>0.21</v>
      </c>
      <c r="J35" s="87">
        <f>0</f>
        <v>0</v>
      </c>
      <c r="L35" s="28"/>
    </row>
    <row r="36" spans="2:12" s="1" customFormat="1" ht="14.45" hidden="1" customHeight="1">
      <c r="B36" s="28"/>
      <c r="E36" s="23" t="s">
        <v>43</v>
      </c>
      <c r="F36" s="87">
        <f>ROUND((SUM(BH132:BH319)),  2)</f>
        <v>0</v>
      </c>
      <c r="I36" s="88">
        <v>0.15</v>
      </c>
      <c r="J36" s="87">
        <f>0</f>
        <v>0</v>
      </c>
      <c r="L36" s="28"/>
    </row>
    <row r="37" spans="2:12" s="1" customFormat="1" ht="14.45" hidden="1" customHeight="1">
      <c r="B37" s="28"/>
      <c r="E37" s="23" t="s">
        <v>44</v>
      </c>
      <c r="F37" s="87">
        <f>ROUND((SUM(BI132:BI319)),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16.5" customHeight="1">
      <c r="B87" s="28"/>
      <c r="E87" s="166" t="str">
        <f>E9</f>
        <v>01a - Architektonicko stavební část - uznatelné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J132</f>
        <v>0</v>
      </c>
      <c r="L96" s="28"/>
      <c r="AU96" s="13" t="s">
        <v>111</v>
      </c>
    </row>
    <row r="97" spans="2:12" s="8" customFormat="1" ht="24.95" customHeight="1">
      <c r="B97" s="100"/>
      <c r="D97" s="101" t="s">
        <v>112</v>
      </c>
      <c r="E97" s="102"/>
      <c r="F97" s="102"/>
      <c r="G97" s="102"/>
      <c r="H97" s="102"/>
      <c r="I97" s="102"/>
      <c r="J97" s="103">
        <f>J133</f>
        <v>0</v>
      </c>
      <c r="L97" s="100"/>
    </row>
    <row r="98" spans="2:12" s="9" customFormat="1" ht="19.899999999999999" customHeight="1">
      <c r="B98" s="104"/>
      <c r="D98" s="105" t="s">
        <v>113</v>
      </c>
      <c r="E98" s="106"/>
      <c r="F98" s="106"/>
      <c r="G98" s="106"/>
      <c r="H98" s="106"/>
      <c r="I98" s="106"/>
      <c r="J98" s="107">
        <f>J134</f>
        <v>0</v>
      </c>
      <c r="L98" s="104"/>
    </row>
    <row r="99" spans="2:12" s="9" customFormat="1" ht="19.899999999999999" customHeight="1">
      <c r="B99" s="104"/>
      <c r="D99" s="105" t="s">
        <v>114</v>
      </c>
      <c r="E99" s="106"/>
      <c r="F99" s="106"/>
      <c r="G99" s="106"/>
      <c r="H99" s="106"/>
      <c r="I99" s="106"/>
      <c r="J99" s="107">
        <f>J158</f>
        <v>0</v>
      </c>
      <c r="L99" s="104"/>
    </row>
    <row r="100" spans="2:12" s="9" customFormat="1" ht="19.899999999999999" customHeight="1">
      <c r="B100" s="104"/>
      <c r="D100" s="105" t="s">
        <v>115</v>
      </c>
      <c r="E100" s="106"/>
      <c r="F100" s="106"/>
      <c r="G100" s="106"/>
      <c r="H100" s="106"/>
      <c r="I100" s="106"/>
      <c r="J100" s="107">
        <f>J185</f>
        <v>0</v>
      </c>
      <c r="L100" s="104"/>
    </row>
    <row r="101" spans="2:12" s="9" customFormat="1" ht="19.899999999999999" customHeight="1">
      <c r="B101" s="104"/>
      <c r="D101" s="105" t="s">
        <v>116</v>
      </c>
      <c r="E101" s="106"/>
      <c r="F101" s="106"/>
      <c r="G101" s="106"/>
      <c r="H101" s="106"/>
      <c r="I101" s="106"/>
      <c r="J101" s="107">
        <f>J197</f>
        <v>0</v>
      </c>
      <c r="L101" s="104"/>
    </row>
    <row r="102" spans="2:12" s="8" customFormat="1" ht="24.95" customHeight="1">
      <c r="B102" s="100"/>
      <c r="D102" s="101" t="s">
        <v>117</v>
      </c>
      <c r="E102" s="102"/>
      <c r="F102" s="102"/>
      <c r="G102" s="102"/>
      <c r="H102" s="102"/>
      <c r="I102" s="102"/>
      <c r="J102" s="103">
        <f>J199</f>
        <v>0</v>
      </c>
      <c r="L102" s="100"/>
    </row>
    <row r="103" spans="2:12" s="9" customFormat="1" ht="19.899999999999999" customHeight="1">
      <c r="B103" s="104"/>
      <c r="D103" s="105" t="s">
        <v>118</v>
      </c>
      <c r="E103" s="106"/>
      <c r="F103" s="106"/>
      <c r="G103" s="106"/>
      <c r="H103" s="106"/>
      <c r="I103" s="106"/>
      <c r="J103" s="107">
        <f>J200</f>
        <v>0</v>
      </c>
      <c r="L103" s="104"/>
    </row>
    <row r="104" spans="2:12" s="9" customFormat="1" ht="19.899999999999999" customHeight="1">
      <c r="B104" s="104"/>
      <c r="D104" s="105" t="s">
        <v>119</v>
      </c>
      <c r="E104" s="106"/>
      <c r="F104" s="106"/>
      <c r="G104" s="106"/>
      <c r="H104" s="106"/>
      <c r="I104" s="106"/>
      <c r="J104" s="107">
        <f>J207</f>
        <v>0</v>
      </c>
      <c r="L104" s="104"/>
    </row>
    <row r="105" spans="2:12" s="9" customFormat="1" ht="19.899999999999999" customHeight="1">
      <c r="B105" s="104"/>
      <c r="D105" s="105" t="s">
        <v>120</v>
      </c>
      <c r="E105" s="106"/>
      <c r="F105" s="106"/>
      <c r="G105" s="106"/>
      <c r="H105" s="106"/>
      <c r="I105" s="106"/>
      <c r="J105" s="107">
        <f>J215</f>
        <v>0</v>
      </c>
      <c r="L105" s="104"/>
    </row>
    <row r="106" spans="2:12" s="9" customFormat="1" ht="19.899999999999999" customHeight="1">
      <c r="B106" s="104"/>
      <c r="D106" s="105" t="s">
        <v>121</v>
      </c>
      <c r="E106" s="106"/>
      <c r="F106" s="106"/>
      <c r="G106" s="106"/>
      <c r="H106" s="106"/>
      <c r="I106" s="106"/>
      <c r="J106" s="107">
        <f>J220</f>
        <v>0</v>
      </c>
      <c r="L106" s="104"/>
    </row>
    <row r="107" spans="2:12" s="9" customFormat="1" ht="19.899999999999999" customHeight="1">
      <c r="B107" s="104"/>
      <c r="D107" s="105" t="s">
        <v>122</v>
      </c>
      <c r="E107" s="106"/>
      <c r="F107" s="106"/>
      <c r="G107" s="106"/>
      <c r="H107" s="106"/>
      <c r="I107" s="106"/>
      <c r="J107" s="107">
        <f>J223</f>
        <v>0</v>
      </c>
      <c r="L107" s="104"/>
    </row>
    <row r="108" spans="2:12" s="9" customFormat="1" ht="19.899999999999999" customHeight="1">
      <c r="B108" s="104"/>
      <c r="D108" s="105" t="s">
        <v>123</v>
      </c>
      <c r="E108" s="106"/>
      <c r="F108" s="106"/>
      <c r="G108" s="106"/>
      <c r="H108" s="106"/>
      <c r="I108" s="106"/>
      <c r="J108" s="107">
        <f>J231</f>
        <v>0</v>
      </c>
      <c r="L108" s="104"/>
    </row>
    <row r="109" spans="2:12" s="9" customFormat="1" ht="19.899999999999999" customHeight="1">
      <c r="B109" s="104"/>
      <c r="D109" s="105" t="s">
        <v>124</v>
      </c>
      <c r="E109" s="106"/>
      <c r="F109" s="106"/>
      <c r="G109" s="106"/>
      <c r="H109" s="106"/>
      <c r="I109" s="106"/>
      <c r="J109" s="107">
        <f>J246</f>
        <v>0</v>
      </c>
      <c r="L109" s="104"/>
    </row>
    <row r="110" spans="2:12" s="9" customFormat="1" ht="19.899999999999999" customHeight="1">
      <c r="B110" s="104"/>
      <c r="D110" s="105" t="s">
        <v>125</v>
      </c>
      <c r="E110" s="106"/>
      <c r="F110" s="106"/>
      <c r="G110" s="106"/>
      <c r="H110" s="106"/>
      <c r="I110" s="106"/>
      <c r="J110" s="107">
        <f>J270</f>
        <v>0</v>
      </c>
      <c r="L110" s="104"/>
    </row>
    <row r="111" spans="2:12" s="9" customFormat="1" ht="19.899999999999999" customHeight="1">
      <c r="B111" s="104"/>
      <c r="D111" s="105" t="s">
        <v>126</v>
      </c>
      <c r="E111" s="106"/>
      <c r="F111" s="106"/>
      <c r="G111" s="106"/>
      <c r="H111" s="106"/>
      <c r="I111" s="106"/>
      <c r="J111" s="107">
        <f>J293</f>
        <v>0</v>
      </c>
      <c r="L111" s="104"/>
    </row>
    <row r="112" spans="2:12" s="9" customFormat="1" ht="19.899999999999999" customHeight="1">
      <c r="B112" s="104"/>
      <c r="D112" s="105" t="s">
        <v>127</v>
      </c>
      <c r="E112" s="106"/>
      <c r="F112" s="106"/>
      <c r="G112" s="106"/>
      <c r="H112" s="106"/>
      <c r="I112" s="106"/>
      <c r="J112" s="107">
        <f>J306</f>
        <v>0</v>
      </c>
      <c r="L112" s="104"/>
    </row>
    <row r="113" spans="2:12" s="1" customFormat="1" ht="21.75" customHeight="1">
      <c r="B113" s="28"/>
      <c r="L113" s="28"/>
    </row>
    <row r="114" spans="2:12" s="1" customFormat="1" ht="6.95" customHeight="1">
      <c r="B114" s="40"/>
      <c r="C114" s="41"/>
      <c r="D114" s="41"/>
      <c r="E114" s="41"/>
      <c r="F114" s="41"/>
      <c r="G114" s="41"/>
      <c r="H114" s="41"/>
      <c r="I114" s="41"/>
      <c r="J114" s="41"/>
      <c r="K114" s="41"/>
      <c r="L114" s="28"/>
    </row>
    <row r="118" spans="2:12" s="1" customFormat="1" ht="6.95" customHeight="1">
      <c r="B118" s="42"/>
      <c r="C118" s="43"/>
      <c r="D118" s="43"/>
      <c r="E118" s="43"/>
      <c r="F118" s="43"/>
      <c r="G118" s="43"/>
      <c r="H118" s="43"/>
      <c r="I118" s="43"/>
      <c r="J118" s="43"/>
      <c r="K118" s="43"/>
      <c r="L118" s="28"/>
    </row>
    <row r="119" spans="2:12" s="1" customFormat="1" ht="24.95" customHeight="1">
      <c r="B119" s="28"/>
      <c r="C119" s="17" t="s">
        <v>128</v>
      </c>
      <c r="L119" s="28"/>
    </row>
    <row r="120" spans="2:12" s="1" customFormat="1" ht="6.95" customHeight="1">
      <c r="B120" s="28"/>
      <c r="L120" s="28"/>
    </row>
    <row r="121" spans="2:12" s="1" customFormat="1" ht="12" customHeight="1">
      <c r="B121" s="28"/>
      <c r="C121" s="23" t="s">
        <v>16</v>
      </c>
      <c r="L121" s="28"/>
    </row>
    <row r="122" spans="2:12" s="1" customFormat="1" ht="16.5" customHeight="1">
      <c r="B122" s="28"/>
      <c r="E122" s="204" t="str">
        <f>E7</f>
        <v>Stavební úpravy a snížení energetické náročnosti - Knihovna-V2</v>
      </c>
      <c r="F122" s="205"/>
      <c r="G122" s="205"/>
      <c r="H122" s="205"/>
      <c r="L122" s="28"/>
    </row>
    <row r="123" spans="2:12" s="1" customFormat="1" ht="12" customHeight="1">
      <c r="B123" s="28"/>
      <c r="C123" s="23" t="s">
        <v>105</v>
      </c>
      <c r="L123" s="28"/>
    </row>
    <row r="124" spans="2:12" s="1" customFormat="1" ht="16.5" customHeight="1">
      <c r="B124" s="28"/>
      <c r="E124" s="166" t="str">
        <f>E9</f>
        <v>01a - Architektonicko stavební část - uznatelné náklady</v>
      </c>
      <c r="F124" s="206"/>
      <c r="G124" s="206"/>
      <c r="H124" s="206"/>
      <c r="L124" s="28"/>
    </row>
    <row r="125" spans="2:12" s="1" customFormat="1" ht="6.95" customHeight="1">
      <c r="B125" s="28"/>
      <c r="L125" s="28"/>
    </row>
    <row r="126" spans="2:12" s="1" customFormat="1" ht="12" customHeight="1">
      <c r="B126" s="28"/>
      <c r="C126" s="23" t="s">
        <v>20</v>
      </c>
      <c r="F126" s="21" t="str">
        <f>F12</f>
        <v>p.č. 410, k.ú. Kolovraty</v>
      </c>
      <c r="I126" s="23" t="s">
        <v>22</v>
      </c>
      <c r="J126" s="48" t="str">
        <f>IF(J12="","",J12)</f>
        <v>24. 7. 2025</v>
      </c>
      <c r="L126" s="28"/>
    </row>
    <row r="127" spans="2:12" s="1" customFormat="1" ht="6.95" customHeight="1">
      <c r="B127" s="28"/>
      <c r="L127" s="28"/>
    </row>
    <row r="128" spans="2:12" s="1" customFormat="1" ht="15.2" customHeight="1">
      <c r="B128" s="28"/>
      <c r="C128" s="23" t="s">
        <v>24</v>
      </c>
      <c r="F128" s="21" t="str">
        <f>E15</f>
        <v>Městská část Praha-Kolovraty</v>
      </c>
      <c r="I128" s="23" t="s">
        <v>30</v>
      </c>
      <c r="J128" s="26" t="str">
        <f>E21</f>
        <v>KFJ project s.r.o.</v>
      </c>
      <c r="L128" s="28"/>
    </row>
    <row r="129" spans="2:65" s="1" customFormat="1" ht="15.2" customHeight="1">
      <c r="B129" s="28"/>
      <c r="C129" s="23" t="s">
        <v>28</v>
      </c>
      <c r="F129" s="21" t="str">
        <f>IF(E18="","",E18)</f>
        <v>Vyplň údaj</v>
      </c>
      <c r="I129" s="23" t="s">
        <v>33</v>
      </c>
      <c r="J129" s="26" t="str">
        <f>E24</f>
        <v>KFJ project s.r.o.</v>
      </c>
      <c r="L129" s="28"/>
    </row>
    <row r="130" spans="2:65" s="1" customFormat="1" ht="10.35" customHeight="1">
      <c r="B130" s="28"/>
      <c r="L130" s="28"/>
    </row>
    <row r="131" spans="2:65" s="10" customFormat="1" ht="29.25" customHeight="1">
      <c r="B131" s="108"/>
      <c r="C131" s="109" t="s">
        <v>129</v>
      </c>
      <c r="D131" s="110" t="s">
        <v>60</v>
      </c>
      <c r="E131" s="110" t="s">
        <v>56</v>
      </c>
      <c r="F131" s="110" t="s">
        <v>57</v>
      </c>
      <c r="G131" s="110" t="s">
        <v>130</v>
      </c>
      <c r="H131" s="110" t="s">
        <v>131</v>
      </c>
      <c r="I131" s="110" t="s">
        <v>132</v>
      </c>
      <c r="J131" s="111" t="s">
        <v>109</v>
      </c>
      <c r="K131" s="112" t="s">
        <v>133</v>
      </c>
      <c r="L131" s="108"/>
      <c r="M131" s="55" t="s">
        <v>1</v>
      </c>
      <c r="N131" s="56" t="s">
        <v>39</v>
      </c>
      <c r="O131" s="56" t="s">
        <v>134</v>
      </c>
      <c r="P131" s="56" t="s">
        <v>135</v>
      </c>
      <c r="Q131" s="56" t="s">
        <v>136</v>
      </c>
      <c r="R131" s="56" t="s">
        <v>137</v>
      </c>
      <c r="S131" s="56" t="s">
        <v>138</v>
      </c>
      <c r="T131" s="57" t="s">
        <v>139</v>
      </c>
    </row>
    <row r="132" spans="2:65" s="1" customFormat="1" ht="22.9" customHeight="1">
      <c r="B132" s="28"/>
      <c r="C132" s="60" t="s">
        <v>140</v>
      </c>
      <c r="J132" s="113">
        <f>BK132</f>
        <v>0</v>
      </c>
      <c r="L132" s="28"/>
      <c r="M132" s="58"/>
      <c r="N132" s="49"/>
      <c r="O132" s="49"/>
      <c r="P132" s="114">
        <f>P133+P199</f>
        <v>0</v>
      </c>
      <c r="Q132" s="49"/>
      <c r="R132" s="114">
        <f>R133+R199</f>
        <v>30.229427872980004</v>
      </c>
      <c r="S132" s="49"/>
      <c r="T132" s="115">
        <f>T133+T199</f>
        <v>34.368319389999996</v>
      </c>
      <c r="AT132" s="13" t="s">
        <v>74</v>
      </c>
      <c r="AU132" s="13" t="s">
        <v>111</v>
      </c>
      <c r="BK132" s="116">
        <f>BK133+BK199</f>
        <v>0</v>
      </c>
    </row>
    <row r="133" spans="2:65" s="11" customFormat="1" ht="25.9" customHeight="1">
      <c r="B133" s="117"/>
      <c r="D133" s="118" t="s">
        <v>74</v>
      </c>
      <c r="E133" s="119" t="s">
        <v>141</v>
      </c>
      <c r="F133" s="119" t="s">
        <v>142</v>
      </c>
      <c r="I133" s="120"/>
      <c r="J133" s="121">
        <f>BK133</f>
        <v>0</v>
      </c>
      <c r="L133" s="117"/>
      <c r="M133" s="122"/>
      <c r="P133" s="123">
        <f>P134+P158+P185+P197</f>
        <v>0</v>
      </c>
      <c r="R133" s="123">
        <f>R134+R158+R185+R197</f>
        <v>5.9520685956800001</v>
      </c>
      <c r="T133" s="124">
        <f>T134+T158+T185+T197</f>
        <v>14.610676</v>
      </c>
      <c r="AR133" s="118" t="s">
        <v>83</v>
      </c>
      <c r="AT133" s="125" t="s">
        <v>74</v>
      </c>
      <c r="AU133" s="125" t="s">
        <v>75</v>
      </c>
      <c r="AY133" s="118" t="s">
        <v>143</v>
      </c>
      <c r="BK133" s="126">
        <f>BK134+BK158+BK185+BK197</f>
        <v>0</v>
      </c>
    </row>
    <row r="134" spans="2:65" s="11" customFormat="1" ht="22.9" customHeight="1">
      <c r="B134" s="117"/>
      <c r="D134" s="118" t="s">
        <v>74</v>
      </c>
      <c r="E134" s="127" t="s">
        <v>144</v>
      </c>
      <c r="F134" s="127" t="s">
        <v>145</v>
      </c>
      <c r="I134" s="120"/>
      <c r="J134" s="128">
        <f>BK134</f>
        <v>0</v>
      </c>
      <c r="L134" s="117"/>
      <c r="M134" s="122"/>
      <c r="P134" s="123">
        <f>SUM(P135:P157)</f>
        <v>0</v>
      </c>
      <c r="R134" s="123">
        <f>SUM(R135:R157)</f>
        <v>5.9301695956799998</v>
      </c>
      <c r="T134" s="124">
        <f>SUM(T135:T157)</f>
        <v>0</v>
      </c>
      <c r="AR134" s="118" t="s">
        <v>83</v>
      </c>
      <c r="AT134" s="125" t="s">
        <v>74</v>
      </c>
      <c r="AU134" s="125" t="s">
        <v>83</v>
      </c>
      <c r="AY134" s="118" t="s">
        <v>143</v>
      </c>
      <c r="BK134" s="126">
        <f>SUM(BK135:BK157)</f>
        <v>0</v>
      </c>
    </row>
    <row r="135" spans="2:65" s="1" customFormat="1" ht="24.2" customHeight="1">
      <c r="B135" s="28"/>
      <c r="C135" s="129" t="s">
        <v>83</v>
      </c>
      <c r="D135" s="129" t="s">
        <v>146</v>
      </c>
      <c r="E135" s="130" t="s">
        <v>147</v>
      </c>
      <c r="F135" s="131" t="s">
        <v>148</v>
      </c>
      <c r="G135" s="132" t="s">
        <v>149</v>
      </c>
      <c r="H135" s="133">
        <v>309.971</v>
      </c>
      <c r="I135" s="134"/>
      <c r="J135" s="135">
        <f t="shared" ref="J135:J157" si="0">ROUND(I135*H135,2)</f>
        <v>0</v>
      </c>
      <c r="K135" s="136"/>
      <c r="L135" s="28"/>
      <c r="M135" s="137" t="s">
        <v>1</v>
      </c>
      <c r="N135" s="138" t="s">
        <v>40</v>
      </c>
      <c r="P135" s="139">
        <f t="shared" ref="P135:P157" si="1">O135*H135</f>
        <v>0</v>
      </c>
      <c r="Q135" s="139">
        <v>2.0000000000000001E-4</v>
      </c>
      <c r="R135" s="139">
        <f t="shared" ref="R135:R157" si="2">Q135*H135</f>
        <v>6.1994200000000006E-2</v>
      </c>
      <c r="S135" s="139">
        <v>0</v>
      </c>
      <c r="T135" s="140">
        <f t="shared" ref="T135:T157" si="3">S135*H135</f>
        <v>0</v>
      </c>
      <c r="AR135" s="141" t="s">
        <v>150</v>
      </c>
      <c r="AT135" s="141" t="s">
        <v>146</v>
      </c>
      <c r="AU135" s="141" t="s">
        <v>85</v>
      </c>
      <c r="AY135" s="13" t="s">
        <v>143</v>
      </c>
      <c r="BE135" s="142">
        <f t="shared" ref="BE135:BE157" si="4">IF(N135="základní",J135,0)</f>
        <v>0</v>
      </c>
      <c r="BF135" s="142">
        <f t="shared" ref="BF135:BF157" si="5">IF(N135="snížená",J135,0)</f>
        <v>0</v>
      </c>
      <c r="BG135" s="142">
        <f t="shared" ref="BG135:BG157" si="6">IF(N135="zákl. přenesená",J135,0)</f>
        <v>0</v>
      </c>
      <c r="BH135" s="142">
        <f t="shared" ref="BH135:BH157" si="7">IF(N135="sníž. přenesená",J135,0)</f>
        <v>0</v>
      </c>
      <c r="BI135" s="142">
        <f t="shared" ref="BI135:BI157" si="8">IF(N135="nulová",J135,0)</f>
        <v>0</v>
      </c>
      <c r="BJ135" s="13" t="s">
        <v>83</v>
      </c>
      <c r="BK135" s="142">
        <f t="shared" ref="BK135:BK157" si="9">ROUND(I135*H135,2)</f>
        <v>0</v>
      </c>
      <c r="BL135" s="13" t="s">
        <v>150</v>
      </c>
      <c r="BM135" s="141" t="s">
        <v>151</v>
      </c>
    </row>
    <row r="136" spans="2:65" s="1" customFormat="1" ht="24.2" customHeight="1">
      <c r="B136" s="28"/>
      <c r="C136" s="129" t="s">
        <v>85</v>
      </c>
      <c r="D136" s="129" t="s">
        <v>146</v>
      </c>
      <c r="E136" s="130" t="s">
        <v>152</v>
      </c>
      <c r="F136" s="131" t="s">
        <v>153</v>
      </c>
      <c r="G136" s="132" t="s">
        <v>149</v>
      </c>
      <c r="H136" s="133">
        <v>20.928000000000001</v>
      </c>
      <c r="I136" s="134"/>
      <c r="J136" s="135">
        <f t="shared" si="0"/>
        <v>0</v>
      </c>
      <c r="K136" s="136"/>
      <c r="L136" s="28"/>
      <c r="M136" s="137" t="s">
        <v>1</v>
      </c>
      <c r="N136" s="138" t="s">
        <v>40</v>
      </c>
      <c r="P136" s="139">
        <f t="shared" si="1"/>
        <v>0</v>
      </c>
      <c r="Q136" s="139">
        <v>1.8000000000000001E-4</v>
      </c>
      <c r="R136" s="139">
        <f t="shared" si="2"/>
        <v>3.7670400000000006E-3</v>
      </c>
      <c r="S136" s="139">
        <v>0</v>
      </c>
      <c r="T136" s="140">
        <f t="shared" si="3"/>
        <v>0</v>
      </c>
      <c r="AR136" s="141" t="s">
        <v>150</v>
      </c>
      <c r="AT136" s="141" t="s">
        <v>146</v>
      </c>
      <c r="AU136" s="141" t="s">
        <v>85</v>
      </c>
      <c r="AY136" s="13" t="s">
        <v>143</v>
      </c>
      <c r="BE136" s="142">
        <f t="shared" si="4"/>
        <v>0</v>
      </c>
      <c r="BF136" s="142">
        <f t="shared" si="5"/>
        <v>0</v>
      </c>
      <c r="BG136" s="142">
        <f t="shared" si="6"/>
        <v>0</v>
      </c>
      <c r="BH136" s="142">
        <f t="shared" si="7"/>
        <v>0</v>
      </c>
      <c r="BI136" s="142">
        <f t="shared" si="8"/>
        <v>0</v>
      </c>
      <c r="BJ136" s="13" t="s">
        <v>83</v>
      </c>
      <c r="BK136" s="142">
        <f t="shared" si="9"/>
        <v>0</v>
      </c>
      <c r="BL136" s="13" t="s">
        <v>150</v>
      </c>
      <c r="BM136" s="141" t="s">
        <v>154</v>
      </c>
    </row>
    <row r="137" spans="2:65" s="1" customFormat="1" ht="44.25" customHeight="1">
      <c r="B137" s="28"/>
      <c r="C137" s="129" t="s">
        <v>155</v>
      </c>
      <c r="D137" s="129" t="s">
        <v>146</v>
      </c>
      <c r="E137" s="130" t="s">
        <v>156</v>
      </c>
      <c r="F137" s="131" t="s">
        <v>157</v>
      </c>
      <c r="G137" s="132" t="s">
        <v>149</v>
      </c>
      <c r="H137" s="133">
        <v>287.76799999999997</v>
      </c>
      <c r="I137" s="134"/>
      <c r="J137" s="135">
        <f t="shared" si="0"/>
        <v>0</v>
      </c>
      <c r="K137" s="136"/>
      <c r="L137" s="28"/>
      <c r="M137" s="137" t="s">
        <v>1</v>
      </c>
      <c r="N137" s="138" t="s">
        <v>40</v>
      </c>
      <c r="P137" s="139">
        <f t="shared" si="1"/>
        <v>0</v>
      </c>
      <c r="Q137" s="139">
        <v>8.5961600000000003E-3</v>
      </c>
      <c r="R137" s="139">
        <f t="shared" si="2"/>
        <v>2.4736997708799997</v>
      </c>
      <c r="S137" s="139">
        <v>0</v>
      </c>
      <c r="T137" s="140">
        <f t="shared" si="3"/>
        <v>0</v>
      </c>
      <c r="AR137" s="141" t="s">
        <v>150</v>
      </c>
      <c r="AT137" s="141" t="s">
        <v>146</v>
      </c>
      <c r="AU137" s="141" t="s">
        <v>85</v>
      </c>
      <c r="AY137" s="13" t="s">
        <v>143</v>
      </c>
      <c r="BE137" s="142">
        <f t="shared" si="4"/>
        <v>0</v>
      </c>
      <c r="BF137" s="142">
        <f t="shared" si="5"/>
        <v>0</v>
      </c>
      <c r="BG137" s="142">
        <f t="shared" si="6"/>
        <v>0</v>
      </c>
      <c r="BH137" s="142">
        <f t="shared" si="7"/>
        <v>0</v>
      </c>
      <c r="BI137" s="142">
        <f t="shared" si="8"/>
        <v>0</v>
      </c>
      <c r="BJ137" s="13" t="s">
        <v>83</v>
      </c>
      <c r="BK137" s="142">
        <f t="shared" si="9"/>
        <v>0</v>
      </c>
      <c r="BL137" s="13" t="s">
        <v>150</v>
      </c>
      <c r="BM137" s="141" t="s">
        <v>158</v>
      </c>
    </row>
    <row r="138" spans="2:65" s="1" customFormat="1" ht="16.5" customHeight="1">
      <c r="B138" s="28"/>
      <c r="C138" s="143" t="s">
        <v>150</v>
      </c>
      <c r="D138" s="143" t="s">
        <v>159</v>
      </c>
      <c r="E138" s="144" t="s">
        <v>160</v>
      </c>
      <c r="F138" s="145" t="s">
        <v>161</v>
      </c>
      <c r="G138" s="146" t="s">
        <v>149</v>
      </c>
      <c r="H138" s="147">
        <v>225.92400000000001</v>
      </c>
      <c r="I138" s="148"/>
      <c r="J138" s="149">
        <f t="shared" si="0"/>
        <v>0</v>
      </c>
      <c r="K138" s="150"/>
      <c r="L138" s="151"/>
      <c r="M138" s="152" t="s">
        <v>1</v>
      </c>
      <c r="N138" s="153" t="s">
        <v>40</v>
      </c>
      <c r="P138" s="139">
        <f t="shared" si="1"/>
        <v>0</v>
      </c>
      <c r="Q138" s="139">
        <v>3.2200000000000002E-3</v>
      </c>
      <c r="R138" s="139">
        <f t="shared" si="2"/>
        <v>0.72747528000000006</v>
      </c>
      <c r="S138" s="139">
        <v>0</v>
      </c>
      <c r="T138" s="140">
        <f t="shared" si="3"/>
        <v>0</v>
      </c>
      <c r="AR138" s="141" t="s">
        <v>162</v>
      </c>
      <c r="AT138" s="141" t="s">
        <v>159</v>
      </c>
      <c r="AU138" s="141" t="s">
        <v>85</v>
      </c>
      <c r="AY138" s="13" t="s">
        <v>143</v>
      </c>
      <c r="BE138" s="142">
        <f t="shared" si="4"/>
        <v>0</v>
      </c>
      <c r="BF138" s="142">
        <f t="shared" si="5"/>
        <v>0</v>
      </c>
      <c r="BG138" s="142">
        <f t="shared" si="6"/>
        <v>0</v>
      </c>
      <c r="BH138" s="142">
        <f t="shared" si="7"/>
        <v>0</v>
      </c>
      <c r="BI138" s="142">
        <f t="shared" si="8"/>
        <v>0</v>
      </c>
      <c r="BJ138" s="13" t="s">
        <v>83</v>
      </c>
      <c r="BK138" s="142">
        <f t="shared" si="9"/>
        <v>0</v>
      </c>
      <c r="BL138" s="13" t="s">
        <v>150</v>
      </c>
      <c r="BM138" s="141" t="s">
        <v>163</v>
      </c>
    </row>
    <row r="139" spans="2:65" s="1" customFormat="1" ht="16.5" customHeight="1">
      <c r="B139" s="28"/>
      <c r="C139" s="143" t="s">
        <v>164</v>
      </c>
      <c r="D139" s="143" t="s">
        <v>159</v>
      </c>
      <c r="E139" s="144" t="s">
        <v>165</v>
      </c>
      <c r="F139" s="145" t="s">
        <v>166</v>
      </c>
      <c r="G139" s="146" t="s">
        <v>149</v>
      </c>
      <c r="H139" s="147">
        <v>8.17</v>
      </c>
      <c r="I139" s="148"/>
      <c r="J139" s="149">
        <f t="shared" si="0"/>
        <v>0</v>
      </c>
      <c r="K139" s="150"/>
      <c r="L139" s="151"/>
      <c r="M139" s="152" t="s">
        <v>1</v>
      </c>
      <c r="N139" s="153" t="s">
        <v>40</v>
      </c>
      <c r="P139" s="139">
        <f t="shared" si="1"/>
        <v>0</v>
      </c>
      <c r="Q139" s="139">
        <v>2.7599999999999999E-3</v>
      </c>
      <c r="R139" s="139">
        <f t="shared" si="2"/>
        <v>2.2549199999999998E-2</v>
      </c>
      <c r="S139" s="139">
        <v>0</v>
      </c>
      <c r="T139" s="140">
        <f t="shared" si="3"/>
        <v>0</v>
      </c>
      <c r="AR139" s="141" t="s">
        <v>162</v>
      </c>
      <c r="AT139" s="141" t="s">
        <v>159</v>
      </c>
      <c r="AU139" s="141" t="s">
        <v>85</v>
      </c>
      <c r="AY139" s="13" t="s">
        <v>143</v>
      </c>
      <c r="BE139" s="142">
        <f t="shared" si="4"/>
        <v>0</v>
      </c>
      <c r="BF139" s="142">
        <f t="shared" si="5"/>
        <v>0</v>
      </c>
      <c r="BG139" s="142">
        <f t="shared" si="6"/>
        <v>0</v>
      </c>
      <c r="BH139" s="142">
        <f t="shared" si="7"/>
        <v>0</v>
      </c>
      <c r="BI139" s="142">
        <f t="shared" si="8"/>
        <v>0</v>
      </c>
      <c r="BJ139" s="13" t="s">
        <v>83</v>
      </c>
      <c r="BK139" s="142">
        <f t="shared" si="9"/>
        <v>0</v>
      </c>
      <c r="BL139" s="13" t="s">
        <v>150</v>
      </c>
      <c r="BM139" s="141" t="s">
        <v>167</v>
      </c>
    </row>
    <row r="140" spans="2:65" s="1" customFormat="1" ht="16.5" customHeight="1">
      <c r="B140" s="28"/>
      <c r="C140" s="143" t="s">
        <v>144</v>
      </c>
      <c r="D140" s="143" t="s">
        <v>159</v>
      </c>
      <c r="E140" s="144" t="s">
        <v>168</v>
      </c>
      <c r="F140" s="145" t="s">
        <v>169</v>
      </c>
      <c r="G140" s="146" t="s">
        <v>149</v>
      </c>
      <c r="H140" s="147">
        <v>22.576000000000001</v>
      </c>
      <c r="I140" s="148"/>
      <c r="J140" s="149">
        <f t="shared" si="0"/>
        <v>0</v>
      </c>
      <c r="K140" s="150"/>
      <c r="L140" s="151"/>
      <c r="M140" s="152" t="s">
        <v>1</v>
      </c>
      <c r="N140" s="153" t="s">
        <v>40</v>
      </c>
      <c r="P140" s="139">
        <f t="shared" si="1"/>
        <v>0</v>
      </c>
      <c r="Q140" s="139">
        <v>2.3E-3</v>
      </c>
      <c r="R140" s="139">
        <f t="shared" si="2"/>
        <v>5.19248E-2</v>
      </c>
      <c r="S140" s="139">
        <v>0</v>
      </c>
      <c r="T140" s="140">
        <f t="shared" si="3"/>
        <v>0</v>
      </c>
      <c r="AR140" s="141" t="s">
        <v>162</v>
      </c>
      <c r="AT140" s="141" t="s">
        <v>159</v>
      </c>
      <c r="AU140" s="141" t="s">
        <v>85</v>
      </c>
      <c r="AY140" s="13" t="s">
        <v>143</v>
      </c>
      <c r="BE140" s="142">
        <f t="shared" si="4"/>
        <v>0</v>
      </c>
      <c r="BF140" s="142">
        <f t="shared" si="5"/>
        <v>0</v>
      </c>
      <c r="BG140" s="142">
        <f t="shared" si="6"/>
        <v>0</v>
      </c>
      <c r="BH140" s="142">
        <f t="shared" si="7"/>
        <v>0</v>
      </c>
      <c r="BI140" s="142">
        <f t="shared" si="8"/>
        <v>0</v>
      </c>
      <c r="BJ140" s="13" t="s">
        <v>83</v>
      </c>
      <c r="BK140" s="142">
        <f t="shared" si="9"/>
        <v>0</v>
      </c>
      <c r="BL140" s="13" t="s">
        <v>150</v>
      </c>
      <c r="BM140" s="141" t="s">
        <v>170</v>
      </c>
    </row>
    <row r="141" spans="2:65" s="1" customFormat="1" ht="24.2" customHeight="1">
      <c r="B141" s="28"/>
      <c r="C141" s="143" t="s">
        <v>171</v>
      </c>
      <c r="D141" s="143" t="s">
        <v>159</v>
      </c>
      <c r="E141" s="144" t="s">
        <v>172</v>
      </c>
      <c r="F141" s="145" t="s">
        <v>173</v>
      </c>
      <c r="G141" s="146" t="s">
        <v>149</v>
      </c>
      <c r="H141" s="147">
        <v>43.948999999999998</v>
      </c>
      <c r="I141" s="148"/>
      <c r="J141" s="149">
        <f t="shared" si="0"/>
        <v>0</v>
      </c>
      <c r="K141" s="150"/>
      <c r="L141" s="151"/>
      <c r="M141" s="152" t="s">
        <v>1</v>
      </c>
      <c r="N141" s="153" t="s">
        <v>40</v>
      </c>
      <c r="P141" s="139">
        <f t="shared" si="1"/>
        <v>0</v>
      </c>
      <c r="Q141" s="139">
        <v>4.1000000000000003E-3</v>
      </c>
      <c r="R141" s="139">
        <f t="shared" si="2"/>
        <v>0.18019090000000001</v>
      </c>
      <c r="S141" s="139">
        <v>0</v>
      </c>
      <c r="T141" s="140">
        <f t="shared" si="3"/>
        <v>0</v>
      </c>
      <c r="AR141" s="141" t="s">
        <v>162</v>
      </c>
      <c r="AT141" s="141" t="s">
        <v>159</v>
      </c>
      <c r="AU141" s="141" t="s">
        <v>85</v>
      </c>
      <c r="AY141" s="13" t="s">
        <v>143</v>
      </c>
      <c r="BE141" s="142">
        <f t="shared" si="4"/>
        <v>0</v>
      </c>
      <c r="BF141" s="142">
        <f t="shared" si="5"/>
        <v>0</v>
      </c>
      <c r="BG141" s="142">
        <f t="shared" si="6"/>
        <v>0</v>
      </c>
      <c r="BH141" s="142">
        <f t="shared" si="7"/>
        <v>0</v>
      </c>
      <c r="BI141" s="142">
        <f t="shared" si="8"/>
        <v>0</v>
      </c>
      <c r="BJ141" s="13" t="s">
        <v>83</v>
      </c>
      <c r="BK141" s="142">
        <f t="shared" si="9"/>
        <v>0</v>
      </c>
      <c r="BL141" s="13" t="s">
        <v>150</v>
      </c>
      <c r="BM141" s="141" t="s">
        <v>174</v>
      </c>
    </row>
    <row r="142" spans="2:65" s="1" customFormat="1" ht="44.25" customHeight="1">
      <c r="B142" s="28"/>
      <c r="C142" s="129" t="s">
        <v>162</v>
      </c>
      <c r="D142" s="129" t="s">
        <v>146</v>
      </c>
      <c r="E142" s="130" t="s">
        <v>175</v>
      </c>
      <c r="F142" s="131" t="s">
        <v>176</v>
      </c>
      <c r="G142" s="132" t="s">
        <v>149</v>
      </c>
      <c r="H142" s="133">
        <v>43.012</v>
      </c>
      <c r="I142" s="134"/>
      <c r="J142" s="135">
        <f t="shared" si="0"/>
        <v>0</v>
      </c>
      <c r="K142" s="136"/>
      <c r="L142" s="28"/>
      <c r="M142" s="137" t="s">
        <v>1</v>
      </c>
      <c r="N142" s="138" t="s">
        <v>40</v>
      </c>
      <c r="P142" s="139">
        <f t="shared" si="1"/>
        <v>0</v>
      </c>
      <c r="Q142" s="139">
        <v>1.1520000000000001E-2</v>
      </c>
      <c r="R142" s="139">
        <f t="shared" si="2"/>
        <v>0.49549824000000003</v>
      </c>
      <c r="S142" s="139">
        <v>0</v>
      </c>
      <c r="T142" s="140">
        <f t="shared" si="3"/>
        <v>0</v>
      </c>
      <c r="AR142" s="141" t="s">
        <v>150</v>
      </c>
      <c r="AT142" s="141" t="s">
        <v>146</v>
      </c>
      <c r="AU142" s="141" t="s">
        <v>85</v>
      </c>
      <c r="AY142" s="13" t="s">
        <v>143</v>
      </c>
      <c r="BE142" s="142">
        <f t="shared" si="4"/>
        <v>0</v>
      </c>
      <c r="BF142" s="142">
        <f t="shared" si="5"/>
        <v>0</v>
      </c>
      <c r="BG142" s="142">
        <f t="shared" si="6"/>
        <v>0</v>
      </c>
      <c r="BH142" s="142">
        <f t="shared" si="7"/>
        <v>0</v>
      </c>
      <c r="BI142" s="142">
        <f t="shared" si="8"/>
        <v>0</v>
      </c>
      <c r="BJ142" s="13" t="s">
        <v>83</v>
      </c>
      <c r="BK142" s="142">
        <f t="shared" si="9"/>
        <v>0</v>
      </c>
      <c r="BL142" s="13" t="s">
        <v>150</v>
      </c>
      <c r="BM142" s="141" t="s">
        <v>177</v>
      </c>
    </row>
    <row r="143" spans="2:65" s="1" customFormat="1" ht="24.2" customHeight="1">
      <c r="B143" s="28"/>
      <c r="C143" s="143" t="s">
        <v>178</v>
      </c>
      <c r="D143" s="143" t="s">
        <v>159</v>
      </c>
      <c r="E143" s="144" t="s">
        <v>179</v>
      </c>
      <c r="F143" s="145" t="s">
        <v>180</v>
      </c>
      <c r="G143" s="146" t="s">
        <v>149</v>
      </c>
      <c r="H143" s="147">
        <v>46.011000000000003</v>
      </c>
      <c r="I143" s="148"/>
      <c r="J143" s="149">
        <f t="shared" si="0"/>
        <v>0</v>
      </c>
      <c r="K143" s="150"/>
      <c r="L143" s="151"/>
      <c r="M143" s="152" t="s">
        <v>1</v>
      </c>
      <c r="N143" s="153" t="s">
        <v>40</v>
      </c>
      <c r="P143" s="139">
        <f t="shared" si="1"/>
        <v>0</v>
      </c>
      <c r="Q143" s="139">
        <v>2.1999999999999999E-2</v>
      </c>
      <c r="R143" s="139">
        <f t="shared" si="2"/>
        <v>1.0122420000000001</v>
      </c>
      <c r="S143" s="139">
        <v>0</v>
      </c>
      <c r="T143" s="140">
        <f t="shared" si="3"/>
        <v>0</v>
      </c>
      <c r="AR143" s="141" t="s">
        <v>162</v>
      </c>
      <c r="AT143" s="141" t="s">
        <v>159</v>
      </c>
      <c r="AU143" s="141" t="s">
        <v>85</v>
      </c>
      <c r="AY143" s="13" t="s">
        <v>143</v>
      </c>
      <c r="BE143" s="142">
        <f t="shared" si="4"/>
        <v>0</v>
      </c>
      <c r="BF143" s="142">
        <f t="shared" si="5"/>
        <v>0</v>
      </c>
      <c r="BG143" s="142">
        <f t="shared" si="6"/>
        <v>0</v>
      </c>
      <c r="BH143" s="142">
        <f t="shared" si="7"/>
        <v>0</v>
      </c>
      <c r="BI143" s="142">
        <f t="shared" si="8"/>
        <v>0</v>
      </c>
      <c r="BJ143" s="13" t="s">
        <v>83</v>
      </c>
      <c r="BK143" s="142">
        <f t="shared" si="9"/>
        <v>0</v>
      </c>
      <c r="BL143" s="13" t="s">
        <v>150</v>
      </c>
      <c r="BM143" s="141" t="s">
        <v>181</v>
      </c>
    </row>
    <row r="144" spans="2:65" s="1" customFormat="1" ht="24.2" customHeight="1">
      <c r="B144" s="28"/>
      <c r="C144" s="143" t="s">
        <v>182</v>
      </c>
      <c r="D144" s="143" t="s">
        <v>159</v>
      </c>
      <c r="E144" s="144" t="s">
        <v>183</v>
      </c>
      <c r="F144" s="145" t="s">
        <v>184</v>
      </c>
      <c r="G144" s="146" t="s">
        <v>149</v>
      </c>
      <c r="H144" s="147">
        <v>2.5539999999999998</v>
      </c>
      <c r="I144" s="148"/>
      <c r="J144" s="149">
        <f t="shared" si="0"/>
        <v>0</v>
      </c>
      <c r="K144" s="150"/>
      <c r="L144" s="151"/>
      <c r="M144" s="152" t="s">
        <v>1</v>
      </c>
      <c r="N144" s="153" t="s">
        <v>40</v>
      </c>
      <c r="P144" s="139">
        <f t="shared" si="1"/>
        <v>0</v>
      </c>
      <c r="Q144" s="139">
        <v>1.9E-2</v>
      </c>
      <c r="R144" s="139">
        <f t="shared" si="2"/>
        <v>4.8525999999999993E-2</v>
      </c>
      <c r="S144" s="139">
        <v>0</v>
      </c>
      <c r="T144" s="140">
        <f t="shared" si="3"/>
        <v>0</v>
      </c>
      <c r="AR144" s="141" t="s">
        <v>162</v>
      </c>
      <c r="AT144" s="141" t="s">
        <v>159</v>
      </c>
      <c r="AU144" s="141" t="s">
        <v>85</v>
      </c>
      <c r="AY144" s="13" t="s">
        <v>143</v>
      </c>
      <c r="BE144" s="142">
        <f t="shared" si="4"/>
        <v>0</v>
      </c>
      <c r="BF144" s="142">
        <f t="shared" si="5"/>
        <v>0</v>
      </c>
      <c r="BG144" s="142">
        <f t="shared" si="6"/>
        <v>0</v>
      </c>
      <c r="BH144" s="142">
        <f t="shared" si="7"/>
        <v>0</v>
      </c>
      <c r="BI144" s="142">
        <f t="shared" si="8"/>
        <v>0</v>
      </c>
      <c r="BJ144" s="13" t="s">
        <v>83</v>
      </c>
      <c r="BK144" s="142">
        <f t="shared" si="9"/>
        <v>0</v>
      </c>
      <c r="BL144" s="13" t="s">
        <v>150</v>
      </c>
      <c r="BM144" s="141" t="s">
        <v>185</v>
      </c>
    </row>
    <row r="145" spans="2:65" s="1" customFormat="1" ht="37.9" customHeight="1">
      <c r="B145" s="28"/>
      <c r="C145" s="129" t="s">
        <v>186</v>
      </c>
      <c r="D145" s="129" t="s">
        <v>146</v>
      </c>
      <c r="E145" s="130" t="s">
        <v>187</v>
      </c>
      <c r="F145" s="131" t="s">
        <v>188</v>
      </c>
      <c r="G145" s="132" t="s">
        <v>149</v>
      </c>
      <c r="H145" s="133">
        <v>287.76799999999997</v>
      </c>
      <c r="I145" s="134"/>
      <c r="J145" s="135">
        <f t="shared" si="0"/>
        <v>0</v>
      </c>
      <c r="K145" s="136"/>
      <c r="L145" s="28"/>
      <c r="M145" s="137" t="s">
        <v>1</v>
      </c>
      <c r="N145" s="138" t="s">
        <v>40</v>
      </c>
      <c r="P145" s="139">
        <f t="shared" si="1"/>
        <v>0</v>
      </c>
      <c r="Q145" s="139">
        <v>8.0599999999999994E-5</v>
      </c>
      <c r="R145" s="139">
        <f t="shared" si="2"/>
        <v>2.3194100799999996E-2</v>
      </c>
      <c r="S145" s="139">
        <v>0</v>
      </c>
      <c r="T145" s="140">
        <f t="shared" si="3"/>
        <v>0</v>
      </c>
      <c r="AR145" s="141" t="s">
        <v>150</v>
      </c>
      <c r="AT145" s="141" t="s">
        <v>146</v>
      </c>
      <c r="AU145" s="141" t="s">
        <v>85</v>
      </c>
      <c r="AY145" s="13" t="s">
        <v>143</v>
      </c>
      <c r="BE145" s="142">
        <f t="shared" si="4"/>
        <v>0</v>
      </c>
      <c r="BF145" s="142">
        <f t="shared" si="5"/>
        <v>0</v>
      </c>
      <c r="BG145" s="142">
        <f t="shared" si="6"/>
        <v>0</v>
      </c>
      <c r="BH145" s="142">
        <f t="shared" si="7"/>
        <v>0</v>
      </c>
      <c r="BI145" s="142">
        <f t="shared" si="8"/>
        <v>0</v>
      </c>
      <c r="BJ145" s="13" t="s">
        <v>83</v>
      </c>
      <c r="BK145" s="142">
        <f t="shared" si="9"/>
        <v>0</v>
      </c>
      <c r="BL145" s="13" t="s">
        <v>150</v>
      </c>
      <c r="BM145" s="141" t="s">
        <v>189</v>
      </c>
    </row>
    <row r="146" spans="2:65" s="1" customFormat="1" ht="37.9" customHeight="1">
      <c r="B146" s="28"/>
      <c r="C146" s="129" t="s">
        <v>190</v>
      </c>
      <c r="D146" s="129" t="s">
        <v>146</v>
      </c>
      <c r="E146" s="130" t="s">
        <v>191</v>
      </c>
      <c r="F146" s="131" t="s">
        <v>192</v>
      </c>
      <c r="G146" s="132" t="s">
        <v>149</v>
      </c>
      <c r="H146" s="133">
        <v>43.012</v>
      </c>
      <c r="I146" s="134"/>
      <c r="J146" s="135">
        <f t="shared" si="0"/>
        <v>0</v>
      </c>
      <c r="K146" s="136"/>
      <c r="L146" s="28"/>
      <c r="M146" s="137" t="s">
        <v>1</v>
      </c>
      <c r="N146" s="138" t="s">
        <v>40</v>
      </c>
      <c r="P146" s="139">
        <f t="shared" si="1"/>
        <v>0</v>
      </c>
      <c r="Q146" s="139">
        <v>8.0000000000000007E-5</v>
      </c>
      <c r="R146" s="139">
        <f t="shared" si="2"/>
        <v>3.4409600000000003E-3</v>
      </c>
      <c r="S146" s="139">
        <v>0</v>
      </c>
      <c r="T146" s="140">
        <f t="shared" si="3"/>
        <v>0</v>
      </c>
      <c r="AR146" s="141" t="s">
        <v>150</v>
      </c>
      <c r="AT146" s="141" t="s">
        <v>146</v>
      </c>
      <c r="AU146" s="141" t="s">
        <v>85</v>
      </c>
      <c r="AY146" s="13" t="s">
        <v>143</v>
      </c>
      <c r="BE146" s="142">
        <f t="shared" si="4"/>
        <v>0</v>
      </c>
      <c r="BF146" s="142">
        <f t="shared" si="5"/>
        <v>0</v>
      </c>
      <c r="BG146" s="142">
        <f t="shared" si="6"/>
        <v>0</v>
      </c>
      <c r="BH146" s="142">
        <f t="shared" si="7"/>
        <v>0</v>
      </c>
      <c r="BI146" s="142">
        <f t="shared" si="8"/>
        <v>0</v>
      </c>
      <c r="BJ146" s="13" t="s">
        <v>83</v>
      </c>
      <c r="BK146" s="142">
        <f t="shared" si="9"/>
        <v>0</v>
      </c>
      <c r="BL146" s="13" t="s">
        <v>150</v>
      </c>
      <c r="BM146" s="141" t="s">
        <v>193</v>
      </c>
    </row>
    <row r="147" spans="2:65" s="1" customFormat="1" ht="24.2" customHeight="1">
      <c r="B147" s="28"/>
      <c r="C147" s="129" t="s">
        <v>194</v>
      </c>
      <c r="D147" s="129" t="s">
        <v>146</v>
      </c>
      <c r="E147" s="130" t="s">
        <v>195</v>
      </c>
      <c r="F147" s="131" t="s">
        <v>196</v>
      </c>
      <c r="G147" s="132" t="s">
        <v>197</v>
      </c>
      <c r="H147" s="133">
        <v>69.760000000000005</v>
      </c>
      <c r="I147" s="134"/>
      <c r="J147" s="135">
        <f t="shared" si="0"/>
        <v>0</v>
      </c>
      <c r="K147" s="136"/>
      <c r="L147" s="28"/>
      <c r="M147" s="137" t="s">
        <v>1</v>
      </c>
      <c r="N147" s="138" t="s">
        <v>40</v>
      </c>
      <c r="P147" s="139">
        <f t="shared" si="1"/>
        <v>0</v>
      </c>
      <c r="Q147" s="139">
        <v>9.7399999999999996E-5</v>
      </c>
      <c r="R147" s="139">
        <f t="shared" si="2"/>
        <v>6.794624E-3</v>
      </c>
      <c r="S147" s="139">
        <v>0</v>
      </c>
      <c r="T147" s="140">
        <f t="shared" si="3"/>
        <v>0</v>
      </c>
      <c r="AR147" s="141" t="s">
        <v>150</v>
      </c>
      <c r="AT147" s="141" t="s">
        <v>146</v>
      </c>
      <c r="AU147" s="141" t="s">
        <v>85</v>
      </c>
      <c r="AY147" s="13" t="s">
        <v>143</v>
      </c>
      <c r="BE147" s="142">
        <f t="shared" si="4"/>
        <v>0</v>
      </c>
      <c r="BF147" s="142">
        <f t="shared" si="5"/>
        <v>0</v>
      </c>
      <c r="BG147" s="142">
        <f t="shared" si="6"/>
        <v>0</v>
      </c>
      <c r="BH147" s="142">
        <f t="shared" si="7"/>
        <v>0</v>
      </c>
      <c r="BI147" s="142">
        <f t="shared" si="8"/>
        <v>0</v>
      </c>
      <c r="BJ147" s="13" t="s">
        <v>83</v>
      </c>
      <c r="BK147" s="142">
        <f t="shared" si="9"/>
        <v>0</v>
      </c>
      <c r="BL147" s="13" t="s">
        <v>150</v>
      </c>
      <c r="BM147" s="141" t="s">
        <v>198</v>
      </c>
    </row>
    <row r="148" spans="2:65" s="1" customFormat="1" ht="24.2" customHeight="1">
      <c r="B148" s="28"/>
      <c r="C148" s="143" t="s">
        <v>199</v>
      </c>
      <c r="D148" s="143" t="s">
        <v>159</v>
      </c>
      <c r="E148" s="144" t="s">
        <v>200</v>
      </c>
      <c r="F148" s="145" t="s">
        <v>201</v>
      </c>
      <c r="G148" s="146" t="s">
        <v>197</v>
      </c>
      <c r="H148" s="147">
        <v>73.248000000000005</v>
      </c>
      <c r="I148" s="148"/>
      <c r="J148" s="149">
        <f t="shared" si="0"/>
        <v>0</v>
      </c>
      <c r="K148" s="150"/>
      <c r="L148" s="151"/>
      <c r="M148" s="152" t="s">
        <v>1</v>
      </c>
      <c r="N148" s="153" t="s">
        <v>40</v>
      </c>
      <c r="P148" s="139">
        <f t="shared" si="1"/>
        <v>0</v>
      </c>
      <c r="Q148" s="139">
        <v>5.0000000000000001E-4</v>
      </c>
      <c r="R148" s="139">
        <f t="shared" si="2"/>
        <v>3.6624000000000004E-2</v>
      </c>
      <c r="S148" s="139">
        <v>0</v>
      </c>
      <c r="T148" s="140">
        <f t="shared" si="3"/>
        <v>0</v>
      </c>
      <c r="AR148" s="141" t="s">
        <v>162</v>
      </c>
      <c r="AT148" s="141" t="s">
        <v>159</v>
      </c>
      <c r="AU148" s="141" t="s">
        <v>85</v>
      </c>
      <c r="AY148" s="13" t="s">
        <v>143</v>
      </c>
      <c r="BE148" s="142">
        <f t="shared" si="4"/>
        <v>0</v>
      </c>
      <c r="BF148" s="142">
        <f t="shared" si="5"/>
        <v>0</v>
      </c>
      <c r="BG148" s="142">
        <f t="shared" si="6"/>
        <v>0</v>
      </c>
      <c r="BH148" s="142">
        <f t="shared" si="7"/>
        <v>0</v>
      </c>
      <c r="BI148" s="142">
        <f t="shared" si="8"/>
        <v>0</v>
      </c>
      <c r="BJ148" s="13" t="s">
        <v>83</v>
      </c>
      <c r="BK148" s="142">
        <f t="shared" si="9"/>
        <v>0</v>
      </c>
      <c r="BL148" s="13" t="s">
        <v>150</v>
      </c>
      <c r="BM148" s="141" t="s">
        <v>202</v>
      </c>
    </row>
    <row r="149" spans="2:65" s="1" customFormat="1" ht="16.5" customHeight="1">
      <c r="B149" s="28"/>
      <c r="C149" s="129" t="s">
        <v>8</v>
      </c>
      <c r="D149" s="129" t="s">
        <v>146</v>
      </c>
      <c r="E149" s="130" t="s">
        <v>203</v>
      </c>
      <c r="F149" s="131" t="s">
        <v>204</v>
      </c>
      <c r="G149" s="132" t="s">
        <v>197</v>
      </c>
      <c r="H149" s="133">
        <v>981.23800000000006</v>
      </c>
      <c r="I149" s="134"/>
      <c r="J149" s="135">
        <f t="shared" si="0"/>
        <v>0</v>
      </c>
      <c r="K149" s="136"/>
      <c r="L149" s="28"/>
      <c r="M149" s="137" t="s">
        <v>1</v>
      </c>
      <c r="N149" s="138" t="s">
        <v>40</v>
      </c>
      <c r="P149" s="139">
        <f t="shared" si="1"/>
        <v>0</v>
      </c>
      <c r="Q149" s="139">
        <v>0</v>
      </c>
      <c r="R149" s="139">
        <f t="shared" si="2"/>
        <v>0</v>
      </c>
      <c r="S149" s="139">
        <v>0</v>
      </c>
      <c r="T149" s="140">
        <f t="shared" si="3"/>
        <v>0</v>
      </c>
      <c r="AR149" s="141" t="s">
        <v>150</v>
      </c>
      <c r="AT149" s="141" t="s">
        <v>146</v>
      </c>
      <c r="AU149" s="141" t="s">
        <v>85</v>
      </c>
      <c r="AY149" s="13" t="s">
        <v>143</v>
      </c>
      <c r="BE149" s="142">
        <f t="shared" si="4"/>
        <v>0</v>
      </c>
      <c r="BF149" s="142">
        <f t="shared" si="5"/>
        <v>0</v>
      </c>
      <c r="BG149" s="142">
        <f t="shared" si="6"/>
        <v>0</v>
      </c>
      <c r="BH149" s="142">
        <f t="shared" si="7"/>
        <v>0</v>
      </c>
      <c r="BI149" s="142">
        <f t="shared" si="8"/>
        <v>0</v>
      </c>
      <c r="BJ149" s="13" t="s">
        <v>83</v>
      </c>
      <c r="BK149" s="142">
        <f t="shared" si="9"/>
        <v>0</v>
      </c>
      <c r="BL149" s="13" t="s">
        <v>150</v>
      </c>
      <c r="BM149" s="141" t="s">
        <v>205</v>
      </c>
    </row>
    <row r="150" spans="2:65" s="1" customFormat="1" ht="24.2" customHeight="1">
      <c r="B150" s="28"/>
      <c r="C150" s="143" t="s">
        <v>206</v>
      </c>
      <c r="D150" s="143" t="s">
        <v>159</v>
      </c>
      <c r="E150" s="144" t="s">
        <v>207</v>
      </c>
      <c r="F150" s="145" t="s">
        <v>208</v>
      </c>
      <c r="G150" s="146" t="s">
        <v>197</v>
      </c>
      <c r="H150" s="147">
        <v>676.95399999999995</v>
      </c>
      <c r="I150" s="148"/>
      <c r="J150" s="149">
        <f t="shared" si="0"/>
        <v>0</v>
      </c>
      <c r="K150" s="150"/>
      <c r="L150" s="151"/>
      <c r="M150" s="152" t="s">
        <v>1</v>
      </c>
      <c r="N150" s="153" t="s">
        <v>40</v>
      </c>
      <c r="P150" s="139">
        <f t="shared" si="1"/>
        <v>0</v>
      </c>
      <c r="Q150" s="139">
        <v>1E-4</v>
      </c>
      <c r="R150" s="139">
        <f t="shared" si="2"/>
        <v>6.7695400000000003E-2</v>
      </c>
      <c r="S150" s="139">
        <v>0</v>
      </c>
      <c r="T150" s="140">
        <f t="shared" si="3"/>
        <v>0</v>
      </c>
      <c r="AR150" s="141" t="s">
        <v>162</v>
      </c>
      <c r="AT150" s="141" t="s">
        <v>159</v>
      </c>
      <c r="AU150" s="141" t="s">
        <v>85</v>
      </c>
      <c r="AY150" s="13" t="s">
        <v>143</v>
      </c>
      <c r="BE150" s="142">
        <f t="shared" si="4"/>
        <v>0</v>
      </c>
      <c r="BF150" s="142">
        <f t="shared" si="5"/>
        <v>0</v>
      </c>
      <c r="BG150" s="142">
        <f t="shared" si="6"/>
        <v>0</v>
      </c>
      <c r="BH150" s="142">
        <f t="shared" si="7"/>
        <v>0</v>
      </c>
      <c r="BI150" s="142">
        <f t="shared" si="8"/>
        <v>0</v>
      </c>
      <c r="BJ150" s="13" t="s">
        <v>83</v>
      </c>
      <c r="BK150" s="142">
        <f t="shared" si="9"/>
        <v>0</v>
      </c>
      <c r="BL150" s="13" t="s">
        <v>150</v>
      </c>
      <c r="BM150" s="141" t="s">
        <v>209</v>
      </c>
    </row>
    <row r="151" spans="2:65" s="1" customFormat="1" ht="24.2" customHeight="1">
      <c r="B151" s="28"/>
      <c r="C151" s="143" t="s">
        <v>210</v>
      </c>
      <c r="D151" s="143" t="s">
        <v>159</v>
      </c>
      <c r="E151" s="144" t="s">
        <v>211</v>
      </c>
      <c r="F151" s="145" t="s">
        <v>212</v>
      </c>
      <c r="G151" s="146" t="s">
        <v>197</v>
      </c>
      <c r="H151" s="147">
        <v>157.143</v>
      </c>
      <c r="I151" s="148"/>
      <c r="J151" s="149">
        <f t="shared" si="0"/>
        <v>0</v>
      </c>
      <c r="K151" s="150"/>
      <c r="L151" s="151"/>
      <c r="M151" s="152" t="s">
        <v>1</v>
      </c>
      <c r="N151" s="153" t="s">
        <v>40</v>
      </c>
      <c r="P151" s="139">
        <f t="shared" si="1"/>
        <v>0</v>
      </c>
      <c r="Q151" s="139">
        <v>4.0000000000000003E-5</v>
      </c>
      <c r="R151" s="139">
        <f t="shared" si="2"/>
        <v>6.2857200000000007E-3</v>
      </c>
      <c r="S151" s="139">
        <v>0</v>
      </c>
      <c r="T151" s="140">
        <f t="shared" si="3"/>
        <v>0</v>
      </c>
      <c r="AR151" s="141" t="s">
        <v>162</v>
      </c>
      <c r="AT151" s="141" t="s">
        <v>159</v>
      </c>
      <c r="AU151" s="141" t="s">
        <v>85</v>
      </c>
      <c r="AY151" s="13" t="s">
        <v>143</v>
      </c>
      <c r="BE151" s="142">
        <f t="shared" si="4"/>
        <v>0</v>
      </c>
      <c r="BF151" s="142">
        <f t="shared" si="5"/>
        <v>0</v>
      </c>
      <c r="BG151" s="142">
        <f t="shared" si="6"/>
        <v>0</v>
      </c>
      <c r="BH151" s="142">
        <f t="shared" si="7"/>
        <v>0</v>
      </c>
      <c r="BI151" s="142">
        <f t="shared" si="8"/>
        <v>0</v>
      </c>
      <c r="BJ151" s="13" t="s">
        <v>83</v>
      </c>
      <c r="BK151" s="142">
        <f t="shared" si="9"/>
        <v>0</v>
      </c>
      <c r="BL151" s="13" t="s">
        <v>150</v>
      </c>
      <c r="BM151" s="141" t="s">
        <v>213</v>
      </c>
    </row>
    <row r="152" spans="2:65" s="1" customFormat="1" ht="24.2" customHeight="1">
      <c r="B152" s="28"/>
      <c r="C152" s="143" t="s">
        <v>214</v>
      </c>
      <c r="D152" s="143" t="s">
        <v>159</v>
      </c>
      <c r="E152" s="144" t="s">
        <v>215</v>
      </c>
      <c r="F152" s="145" t="s">
        <v>216</v>
      </c>
      <c r="G152" s="146" t="s">
        <v>197</v>
      </c>
      <c r="H152" s="147">
        <v>157.143</v>
      </c>
      <c r="I152" s="148"/>
      <c r="J152" s="149">
        <f t="shared" si="0"/>
        <v>0</v>
      </c>
      <c r="K152" s="150"/>
      <c r="L152" s="151"/>
      <c r="M152" s="152" t="s">
        <v>1</v>
      </c>
      <c r="N152" s="153" t="s">
        <v>40</v>
      </c>
      <c r="P152" s="139">
        <f t="shared" si="1"/>
        <v>0</v>
      </c>
      <c r="Q152" s="139">
        <v>4.0000000000000003E-5</v>
      </c>
      <c r="R152" s="139">
        <f t="shared" si="2"/>
        <v>6.2857200000000007E-3</v>
      </c>
      <c r="S152" s="139">
        <v>0</v>
      </c>
      <c r="T152" s="140">
        <f t="shared" si="3"/>
        <v>0</v>
      </c>
      <c r="AR152" s="141" t="s">
        <v>162</v>
      </c>
      <c r="AT152" s="141" t="s">
        <v>159</v>
      </c>
      <c r="AU152" s="141" t="s">
        <v>85</v>
      </c>
      <c r="AY152" s="13" t="s">
        <v>143</v>
      </c>
      <c r="BE152" s="142">
        <f t="shared" si="4"/>
        <v>0</v>
      </c>
      <c r="BF152" s="142">
        <f t="shared" si="5"/>
        <v>0</v>
      </c>
      <c r="BG152" s="142">
        <f t="shared" si="6"/>
        <v>0</v>
      </c>
      <c r="BH152" s="142">
        <f t="shared" si="7"/>
        <v>0</v>
      </c>
      <c r="BI152" s="142">
        <f t="shared" si="8"/>
        <v>0</v>
      </c>
      <c r="BJ152" s="13" t="s">
        <v>83</v>
      </c>
      <c r="BK152" s="142">
        <f t="shared" si="9"/>
        <v>0</v>
      </c>
      <c r="BL152" s="13" t="s">
        <v>150</v>
      </c>
      <c r="BM152" s="141" t="s">
        <v>217</v>
      </c>
    </row>
    <row r="153" spans="2:65" s="1" customFormat="1" ht="24.2" customHeight="1">
      <c r="B153" s="28"/>
      <c r="C153" s="143" t="s">
        <v>218</v>
      </c>
      <c r="D153" s="143" t="s">
        <v>159</v>
      </c>
      <c r="E153" s="144" t="s">
        <v>219</v>
      </c>
      <c r="F153" s="145" t="s">
        <v>220</v>
      </c>
      <c r="G153" s="146" t="s">
        <v>197</v>
      </c>
      <c r="H153" s="147">
        <v>39.06</v>
      </c>
      <c r="I153" s="148"/>
      <c r="J153" s="149">
        <f t="shared" si="0"/>
        <v>0</v>
      </c>
      <c r="K153" s="150"/>
      <c r="L153" s="151"/>
      <c r="M153" s="152" t="s">
        <v>1</v>
      </c>
      <c r="N153" s="153" t="s">
        <v>40</v>
      </c>
      <c r="P153" s="139">
        <f t="shared" si="1"/>
        <v>0</v>
      </c>
      <c r="Q153" s="139">
        <v>2.9999999999999997E-4</v>
      </c>
      <c r="R153" s="139">
        <f t="shared" si="2"/>
        <v>1.1717999999999999E-2</v>
      </c>
      <c r="S153" s="139">
        <v>0</v>
      </c>
      <c r="T153" s="140">
        <f t="shared" si="3"/>
        <v>0</v>
      </c>
      <c r="AR153" s="141" t="s">
        <v>162</v>
      </c>
      <c r="AT153" s="141" t="s">
        <v>159</v>
      </c>
      <c r="AU153" s="141" t="s">
        <v>85</v>
      </c>
      <c r="AY153" s="13" t="s">
        <v>143</v>
      </c>
      <c r="BE153" s="142">
        <f t="shared" si="4"/>
        <v>0</v>
      </c>
      <c r="BF153" s="142">
        <f t="shared" si="5"/>
        <v>0</v>
      </c>
      <c r="BG153" s="142">
        <f t="shared" si="6"/>
        <v>0</v>
      </c>
      <c r="BH153" s="142">
        <f t="shared" si="7"/>
        <v>0</v>
      </c>
      <c r="BI153" s="142">
        <f t="shared" si="8"/>
        <v>0</v>
      </c>
      <c r="BJ153" s="13" t="s">
        <v>83</v>
      </c>
      <c r="BK153" s="142">
        <f t="shared" si="9"/>
        <v>0</v>
      </c>
      <c r="BL153" s="13" t="s">
        <v>150</v>
      </c>
      <c r="BM153" s="141" t="s">
        <v>221</v>
      </c>
    </row>
    <row r="154" spans="2:65" s="1" customFormat="1" ht="24.2" customHeight="1">
      <c r="B154" s="28"/>
      <c r="C154" s="129" t="s">
        <v>222</v>
      </c>
      <c r="D154" s="129" t="s">
        <v>146</v>
      </c>
      <c r="E154" s="130" t="s">
        <v>223</v>
      </c>
      <c r="F154" s="131" t="s">
        <v>224</v>
      </c>
      <c r="G154" s="132" t="s">
        <v>149</v>
      </c>
      <c r="H154" s="133">
        <v>20.928000000000001</v>
      </c>
      <c r="I154" s="134"/>
      <c r="J154" s="135">
        <f t="shared" si="0"/>
        <v>0</v>
      </c>
      <c r="K154" s="136"/>
      <c r="L154" s="28"/>
      <c r="M154" s="137" t="s">
        <v>1</v>
      </c>
      <c r="N154" s="138" t="s">
        <v>40</v>
      </c>
      <c r="P154" s="139">
        <f t="shared" si="1"/>
        <v>0</v>
      </c>
      <c r="Q154" s="139">
        <v>5.7000000000000002E-3</v>
      </c>
      <c r="R154" s="139">
        <f t="shared" si="2"/>
        <v>0.11928960000000001</v>
      </c>
      <c r="S154" s="139">
        <v>0</v>
      </c>
      <c r="T154" s="140">
        <f t="shared" si="3"/>
        <v>0</v>
      </c>
      <c r="AR154" s="141" t="s">
        <v>150</v>
      </c>
      <c r="AT154" s="141" t="s">
        <v>146</v>
      </c>
      <c r="AU154" s="141" t="s">
        <v>85</v>
      </c>
      <c r="AY154" s="13" t="s">
        <v>143</v>
      </c>
      <c r="BE154" s="142">
        <f t="shared" si="4"/>
        <v>0</v>
      </c>
      <c r="BF154" s="142">
        <f t="shared" si="5"/>
        <v>0</v>
      </c>
      <c r="BG154" s="142">
        <f t="shared" si="6"/>
        <v>0</v>
      </c>
      <c r="BH154" s="142">
        <f t="shared" si="7"/>
        <v>0</v>
      </c>
      <c r="BI154" s="142">
        <f t="shared" si="8"/>
        <v>0</v>
      </c>
      <c r="BJ154" s="13" t="s">
        <v>83</v>
      </c>
      <c r="BK154" s="142">
        <f t="shared" si="9"/>
        <v>0</v>
      </c>
      <c r="BL154" s="13" t="s">
        <v>150</v>
      </c>
      <c r="BM154" s="141" t="s">
        <v>225</v>
      </c>
    </row>
    <row r="155" spans="2:65" s="1" customFormat="1" ht="24.2" customHeight="1">
      <c r="B155" s="28"/>
      <c r="C155" s="129" t="s">
        <v>7</v>
      </c>
      <c r="D155" s="129" t="s">
        <v>146</v>
      </c>
      <c r="E155" s="130" t="s">
        <v>226</v>
      </c>
      <c r="F155" s="131" t="s">
        <v>227</v>
      </c>
      <c r="G155" s="132" t="s">
        <v>149</v>
      </c>
      <c r="H155" s="133">
        <v>309.971</v>
      </c>
      <c r="I155" s="134"/>
      <c r="J155" s="135">
        <f t="shared" si="0"/>
        <v>0</v>
      </c>
      <c r="K155" s="136"/>
      <c r="L155" s="28"/>
      <c r="M155" s="137" t="s">
        <v>1</v>
      </c>
      <c r="N155" s="138" t="s">
        <v>40</v>
      </c>
      <c r="P155" s="139">
        <f t="shared" si="1"/>
        <v>0</v>
      </c>
      <c r="Q155" s="139">
        <v>1.82E-3</v>
      </c>
      <c r="R155" s="139">
        <f t="shared" si="2"/>
        <v>0.56414722000000006</v>
      </c>
      <c r="S155" s="139">
        <v>0</v>
      </c>
      <c r="T155" s="140">
        <f t="shared" si="3"/>
        <v>0</v>
      </c>
      <c r="AR155" s="141" t="s">
        <v>150</v>
      </c>
      <c r="AT155" s="141" t="s">
        <v>146</v>
      </c>
      <c r="AU155" s="141" t="s">
        <v>85</v>
      </c>
      <c r="AY155" s="13" t="s">
        <v>143</v>
      </c>
      <c r="BE155" s="142">
        <f t="shared" si="4"/>
        <v>0</v>
      </c>
      <c r="BF155" s="142">
        <f t="shared" si="5"/>
        <v>0</v>
      </c>
      <c r="BG155" s="142">
        <f t="shared" si="6"/>
        <v>0</v>
      </c>
      <c r="BH155" s="142">
        <f t="shared" si="7"/>
        <v>0</v>
      </c>
      <c r="BI155" s="142">
        <f t="shared" si="8"/>
        <v>0</v>
      </c>
      <c r="BJ155" s="13" t="s">
        <v>83</v>
      </c>
      <c r="BK155" s="142">
        <f t="shared" si="9"/>
        <v>0</v>
      </c>
      <c r="BL155" s="13" t="s">
        <v>150</v>
      </c>
      <c r="BM155" s="141" t="s">
        <v>228</v>
      </c>
    </row>
    <row r="156" spans="2:65" s="1" customFormat="1" ht="16.5" customHeight="1">
      <c r="B156" s="28"/>
      <c r="C156" s="129" t="s">
        <v>229</v>
      </c>
      <c r="D156" s="129" t="s">
        <v>146</v>
      </c>
      <c r="E156" s="130" t="s">
        <v>230</v>
      </c>
      <c r="F156" s="131" t="s">
        <v>231</v>
      </c>
      <c r="G156" s="132" t="s">
        <v>149</v>
      </c>
      <c r="H156" s="133">
        <v>139.52000000000001</v>
      </c>
      <c r="I156" s="134"/>
      <c r="J156" s="135">
        <f t="shared" si="0"/>
        <v>0</v>
      </c>
      <c r="K156" s="136"/>
      <c r="L156" s="28"/>
      <c r="M156" s="137" t="s">
        <v>1</v>
      </c>
      <c r="N156" s="138" t="s">
        <v>40</v>
      </c>
      <c r="P156" s="139">
        <f t="shared" si="1"/>
        <v>0</v>
      </c>
      <c r="Q156" s="139">
        <v>2.1999999999999999E-5</v>
      </c>
      <c r="R156" s="139">
        <f t="shared" si="2"/>
        <v>3.0694400000000001E-3</v>
      </c>
      <c r="S156" s="139">
        <v>0</v>
      </c>
      <c r="T156" s="140">
        <f t="shared" si="3"/>
        <v>0</v>
      </c>
      <c r="AR156" s="141" t="s">
        <v>150</v>
      </c>
      <c r="AT156" s="141" t="s">
        <v>146</v>
      </c>
      <c r="AU156" s="141" t="s">
        <v>85</v>
      </c>
      <c r="AY156" s="13" t="s">
        <v>143</v>
      </c>
      <c r="BE156" s="142">
        <f t="shared" si="4"/>
        <v>0</v>
      </c>
      <c r="BF156" s="142">
        <f t="shared" si="5"/>
        <v>0</v>
      </c>
      <c r="BG156" s="142">
        <f t="shared" si="6"/>
        <v>0</v>
      </c>
      <c r="BH156" s="142">
        <f t="shared" si="7"/>
        <v>0</v>
      </c>
      <c r="BI156" s="142">
        <f t="shared" si="8"/>
        <v>0</v>
      </c>
      <c r="BJ156" s="13" t="s">
        <v>83</v>
      </c>
      <c r="BK156" s="142">
        <f t="shared" si="9"/>
        <v>0</v>
      </c>
      <c r="BL156" s="13" t="s">
        <v>150</v>
      </c>
      <c r="BM156" s="141" t="s">
        <v>232</v>
      </c>
    </row>
    <row r="157" spans="2:65" s="1" customFormat="1" ht="24.2" customHeight="1">
      <c r="B157" s="28"/>
      <c r="C157" s="129" t="s">
        <v>233</v>
      </c>
      <c r="D157" s="129" t="s">
        <v>146</v>
      </c>
      <c r="E157" s="130" t="s">
        <v>234</v>
      </c>
      <c r="F157" s="131" t="s">
        <v>235</v>
      </c>
      <c r="G157" s="132" t="s">
        <v>149</v>
      </c>
      <c r="H157" s="133">
        <v>170.79</v>
      </c>
      <c r="I157" s="134"/>
      <c r="J157" s="135">
        <f t="shared" si="0"/>
        <v>0</v>
      </c>
      <c r="K157" s="136"/>
      <c r="L157" s="28"/>
      <c r="M157" s="137" t="s">
        <v>1</v>
      </c>
      <c r="N157" s="138" t="s">
        <v>40</v>
      </c>
      <c r="P157" s="139">
        <f t="shared" si="1"/>
        <v>0</v>
      </c>
      <c r="Q157" s="139">
        <v>2.1999999999999999E-5</v>
      </c>
      <c r="R157" s="139">
        <f t="shared" si="2"/>
        <v>3.7573799999999998E-3</v>
      </c>
      <c r="S157" s="139">
        <v>0</v>
      </c>
      <c r="T157" s="140">
        <f t="shared" si="3"/>
        <v>0</v>
      </c>
      <c r="AR157" s="141" t="s">
        <v>150</v>
      </c>
      <c r="AT157" s="141" t="s">
        <v>146</v>
      </c>
      <c r="AU157" s="141" t="s">
        <v>85</v>
      </c>
      <c r="AY157" s="13" t="s">
        <v>143</v>
      </c>
      <c r="BE157" s="142">
        <f t="shared" si="4"/>
        <v>0</v>
      </c>
      <c r="BF157" s="142">
        <f t="shared" si="5"/>
        <v>0</v>
      </c>
      <c r="BG157" s="142">
        <f t="shared" si="6"/>
        <v>0</v>
      </c>
      <c r="BH157" s="142">
        <f t="shared" si="7"/>
        <v>0</v>
      </c>
      <c r="BI157" s="142">
        <f t="shared" si="8"/>
        <v>0</v>
      </c>
      <c r="BJ157" s="13" t="s">
        <v>83</v>
      </c>
      <c r="BK157" s="142">
        <f t="shared" si="9"/>
        <v>0</v>
      </c>
      <c r="BL157" s="13" t="s">
        <v>150</v>
      </c>
      <c r="BM157" s="141" t="s">
        <v>236</v>
      </c>
    </row>
    <row r="158" spans="2:65" s="11" customFormat="1" ht="22.9" customHeight="1">
      <c r="B158" s="117"/>
      <c r="D158" s="118" t="s">
        <v>74</v>
      </c>
      <c r="E158" s="127" t="s">
        <v>178</v>
      </c>
      <c r="F158" s="127" t="s">
        <v>237</v>
      </c>
      <c r="I158" s="120"/>
      <c r="J158" s="128">
        <f>BK158</f>
        <v>0</v>
      </c>
      <c r="L158" s="117"/>
      <c r="M158" s="122"/>
      <c r="P158" s="123">
        <f>SUM(P159:P184)</f>
        <v>0</v>
      </c>
      <c r="R158" s="123">
        <f>SUM(R159:R184)</f>
        <v>2.1899000000000002E-2</v>
      </c>
      <c r="T158" s="124">
        <f>SUM(T159:T184)</f>
        <v>14.610676</v>
      </c>
      <c r="AR158" s="118" t="s">
        <v>83</v>
      </c>
      <c r="AT158" s="125" t="s">
        <v>74</v>
      </c>
      <c r="AU158" s="125" t="s">
        <v>83</v>
      </c>
      <c r="AY158" s="118" t="s">
        <v>143</v>
      </c>
      <c r="BK158" s="126">
        <f>SUM(BK159:BK184)</f>
        <v>0</v>
      </c>
    </row>
    <row r="159" spans="2:65" s="1" customFormat="1" ht="37.9" customHeight="1">
      <c r="B159" s="28"/>
      <c r="C159" s="129" t="s">
        <v>238</v>
      </c>
      <c r="D159" s="129" t="s">
        <v>146</v>
      </c>
      <c r="E159" s="130" t="s">
        <v>239</v>
      </c>
      <c r="F159" s="131" t="s">
        <v>240</v>
      </c>
      <c r="G159" s="132" t="s">
        <v>149</v>
      </c>
      <c r="H159" s="133">
        <v>394.18900000000002</v>
      </c>
      <c r="I159" s="134"/>
      <c r="J159" s="135">
        <f>ROUND(I159*H159,2)</f>
        <v>0</v>
      </c>
      <c r="K159" s="136"/>
      <c r="L159" s="28"/>
      <c r="M159" s="137" t="s">
        <v>1</v>
      </c>
      <c r="N159" s="138" t="s">
        <v>40</v>
      </c>
      <c r="P159" s="139">
        <f>O159*H159</f>
        <v>0</v>
      </c>
      <c r="Q159" s="139">
        <v>0</v>
      </c>
      <c r="R159" s="139">
        <f>Q159*H159</f>
        <v>0</v>
      </c>
      <c r="S159" s="139">
        <v>0</v>
      </c>
      <c r="T159" s="140">
        <f>S159*H159</f>
        <v>0</v>
      </c>
      <c r="AR159" s="141" t="s">
        <v>150</v>
      </c>
      <c r="AT159" s="141" t="s">
        <v>146</v>
      </c>
      <c r="AU159" s="141" t="s">
        <v>85</v>
      </c>
      <c r="AY159" s="13" t="s">
        <v>143</v>
      </c>
      <c r="BE159" s="142">
        <f>IF(N159="základní",J159,0)</f>
        <v>0</v>
      </c>
      <c r="BF159" s="142">
        <f>IF(N159="snížená",J159,0)</f>
        <v>0</v>
      </c>
      <c r="BG159" s="142">
        <f>IF(N159="zákl. přenesená",J159,0)</f>
        <v>0</v>
      </c>
      <c r="BH159" s="142">
        <f>IF(N159="sníž. přenesená",J159,0)</f>
        <v>0</v>
      </c>
      <c r="BI159" s="142">
        <f>IF(N159="nulová",J159,0)</f>
        <v>0</v>
      </c>
      <c r="BJ159" s="13" t="s">
        <v>83</v>
      </c>
      <c r="BK159" s="142">
        <f>ROUND(I159*H159,2)</f>
        <v>0</v>
      </c>
      <c r="BL159" s="13" t="s">
        <v>150</v>
      </c>
      <c r="BM159" s="141" t="s">
        <v>241</v>
      </c>
    </row>
    <row r="160" spans="2:65" s="1" customFormat="1" ht="33" customHeight="1">
      <c r="B160" s="28"/>
      <c r="C160" s="129" t="s">
        <v>242</v>
      </c>
      <c r="D160" s="129" t="s">
        <v>146</v>
      </c>
      <c r="E160" s="130" t="s">
        <v>243</v>
      </c>
      <c r="F160" s="131" t="s">
        <v>244</v>
      </c>
      <c r="G160" s="132" t="s">
        <v>149</v>
      </c>
      <c r="H160" s="133">
        <v>35477.01</v>
      </c>
      <c r="I160" s="134"/>
      <c r="J160" s="135">
        <f>ROUND(I160*H160,2)</f>
        <v>0</v>
      </c>
      <c r="K160" s="136"/>
      <c r="L160" s="28"/>
      <c r="M160" s="137" t="s">
        <v>1</v>
      </c>
      <c r="N160" s="138" t="s">
        <v>40</v>
      </c>
      <c r="P160" s="139">
        <f>O160*H160</f>
        <v>0</v>
      </c>
      <c r="Q160" s="139">
        <v>0</v>
      </c>
      <c r="R160" s="139">
        <f>Q160*H160</f>
        <v>0</v>
      </c>
      <c r="S160" s="139">
        <v>0</v>
      </c>
      <c r="T160" s="140">
        <f>S160*H160</f>
        <v>0</v>
      </c>
      <c r="AR160" s="141" t="s">
        <v>150</v>
      </c>
      <c r="AT160" s="141" t="s">
        <v>146</v>
      </c>
      <c r="AU160" s="141" t="s">
        <v>85</v>
      </c>
      <c r="AY160" s="13" t="s">
        <v>143</v>
      </c>
      <c r="BE160" s="142">
        <f>IF(N160="základní",J160,0)</f>
        <v>0</v>
      </c>
      <c r="BF160" s="142">
        <f>IF(N160="snížená",J160,0)</f>
        <v>0</v>
      </c>
      <c r="BG160" s="142">
        <f>IF(N160="zákl. přenesená",J160,0)</f>
        <v>0</v>
      </c>
      <c r="BH160" s="142">
        <f>IF(N160="sníž. přenesená",J160,0)</f>
        <v>0</v>
      </c>
      <c r="BI160" s="142">
        <f>IF(N160="nulová",J160,0)</f>
        <v>0</v>
      </c>
      <c r="BJ160" s="13" t="s">
        <v>83</v>
      </c>
      <c r="BK160" s="142">
        <f>ROUND(I160*H160,2)</f>
        <v>0</v>
      </c>
      <c r="BL160" s="13" t="s">
        <v>150</v>
      </c>
      <c r="BM160" s="141" t="s">
        <v>245</v>
      </c>
    </row>
    <row r="161" spans="2:65" s="1" customFormat="1" ht="19.5">
      <c r="B161" s="28"/>
      <c r="D161" s="154" t="s">
        <v>246</v>
      </c>
      <c r="F161" s="155" t="s">
        <v>247</v>
      </c>
      <c r="I161" s="156"/>
      <c r="L161" s="28"/>
      <c r="M161" s="157"/>
      <c r="T161" s="52"/>
      <c r="AT161" s="13" t="s">
        <v>246</v>
      </c>
      <c r="AU161" s="13" t="s">
        <v>85</v>
      </c>
    </row>
    <row r="162" spans="2:65" s="1" customFormat="1" ht="44.25" customHeight="1">
      <c r="B162" s="28"/>
      <c r="C162" s="129" t="s">
        <v>248</v>
      </c>
      <c r="D162" s="129" t="s">
        <v>146</v>
      </c>
      <c r="E162" s="130" t="s">
        <v>249</v>
      </c>
      <c r="F162" s="131" t="s">
        <v>250</v>
      </c>
      <c r="G162" s="132" t="s">
        <v>251</v>
      </c>
      <c r="H162" s="133">
        <v>1</v>
      </c>
      <c r="I162" s="134"/>
      <c r="J162" s="135">
        <f>ROUND(I162*H162,2)</f>
        <v>0</v>
      </c>
      <c r="K162" s="136"/>
      <c r="L162" s="28"/>
      <c r="M162" s="137" t="s">
        <v>1</v>
      </c>
      <c r="N162" s="138" t="s">
        <v>40</v>
      </c>
      <c r="P162" s="139">
        <f>O162*H162</f>
        <v>0</v>
      </c>
      <c r="Q162" s="139">
        <v>0</v>
      </c>
      <c r="R162" s="139">
        <f>Q162*H162</f>
        <v>0</v>
      </c>
      <c r="S162" s="139">
        <v>0</v>
      </c>
      <c r="T162" s="140">
        <f>S162*H162</f>
        <v>0</v>
      </c>
      <c r="AR162" s="141" t="s">
        <v>150</v>
      </c>
      <c r="AT162" s="141" t="s">
        <v>146</v>
      </c>
      <c r="AU162" s="141" t="s">
        <v>85</v>
      </c>
      <c r="AY162" s="13" t="s">
        <v>143</v>
      </c>
      <c r="BE162" s="142">
        <f>IF(N162="základní",J162,0)</f>
        <v>0</v>
      </c>
      <c r="BF162" s="142">
        <f>IF(N162="snížená",J162,0)</f>
        <v>0</v>
      </c>
      <c r="BG162" s="142">
        <f>IF(N162="zákl. přenesená",J162,0)</f>
        <v>0</v>
      </c>
      <c r="BH162" s="142">
        <f>IF(N162="sníž. přenesená",J162,0)</f>
        <v>0</v>
      </c>
      <c r="BI162" s="142">
        <f>IF(N162="nulová",J162,0)</f>
        <v>0</v>
      </c>
      <c r="BJ162" s="13" t="s">
        <v>83</v>
      </c>
      <c r="BK162" s="142">
        <f>ROUND(I162*H162,2)</f>
        <v>0</v>
      </c>
      <c r="BL162" s="13" t="s">
        <v>150</v>
      </c>
      <c r="BM162" s="141" t="s">
        <v>252</v>
      </c>
    </row>
    <row r="163" spans="2:65" s="1" customFormat="1" ht="37.9" customHeight="1">
      <c r="B163" s="28"/>
      <c r="C163" s="129" t="s">
        <v>253</v>
      </c>
      <c r="D163" s="129" t="s">
        <v>146</v>
      </c>
      <c r="E163" s="130" t="s">
        <v>254</v>
      </c>
      <c r="F163" s="131" t="s">
        <v>255</v>
      </c>
      <c r="G163" s="132" t="s">
        <v>149</v>
      </c>
      <c r="H163" s="133">
        <v>394.18900000000002</v>
      </c>
      <c r="I163" s="134"/>
      <c r="J163" s="135">
        <f>ROUND(I163*H163,2)</f>
        <v>0</v>
      </c>
      <c r="K163" s="136"/>
      <c r="L163" s="28"/>
      <c r="M163" s="137" t="s">
        <v>1</v>
      </c>
      <c r="N163" s="138" t="s">
        <v>40</v>
      </c>
      <c r="P163" s="139">
        <f>O163*H163</f>
        <v>0</v>
      </c>
      <c r="Q163" s="139">
        <v>0</v>
      </c>
      <c r="R163" s="139">
        <f>Q163*H163</f>
        <v>0</v>
      </c>
      <c r="S163" s="139">
        <v>0</v>
      </c>
      <c r="T163" s="140">
        <f>S163*H163</f>
        <v>0</v>
      </c>
      <c r="AR163" s="141" t="s">
        <v>150</v>
      </c>
      <c r="AT163" s="141" t="s">
        <v>146</v>
      </c>
      <c r="AU163" s="141" t="s">
        <v>85</v>
      </c>
      <c r="AY163" s="13" t="s">
        <v>143</v>
      </c>
      <c r="BE163" s="142">
        <f>IF(N163="základní",J163,0)</f>
        <v>0</v>
      </c>
      <c r="BF163" s="142">
        <f>IF(N163="snížená",J163,0)</f>
        <v>0</v>
      </c>
      <c r="BG163" s="142">
        <f>IF(N163="zákl. přenesená",J163,0)</f>
        <v>0</v>
      </c>
      <c r="BH163" s="142">
        <f>IF(N163="sníž. přenesená",J163,0)</f>
        <v>0</v>
      </c>
      <c r="BI163" s="142">
        <f>IF(N163="nulová",J163,0)</f>
        <v>0</v>
      </c>
      <c r="BJ163" s="13" t="s">
        <v>83</v>
      </c>
      <c r="BK163" s="142">
        <f>ROUND(I163*H163,2)</f>
        <v>0</v>
      </c>
      <c r="BL163" s="13" t="s">
        <v>150</v>
      </c>
      <c r="BM163" s="141" t="s">
        <v>256</v>
      </c>
    </row>
    <row r="164" spans="2:65" s="1" customFormat="1" ht="16.5" customHeight="1">
      <c r="B164" s="28"/>
      <c r="C164" s="129" t="s">
        <v>257</v>
      </c>
      <c r="D164" s="129" t="s">
        <v>146</v>
      </c>
      <c r="E164" s="130" t="s">
        <v>258</v>
      </c>
      <c r="F164" s="131" t="s">
        <v>259</v>
      </c>
      <c r="G164" s="132" t="s">
        <v>149</v>
      </c>
      <c r="H164" s="133">
        <v>394.18900000000002</v>
      </c>
      <c r="I164" s="134"/>
      <c r="J164" s="135">
        <f>ROUND(I164*H164,2)</f>
        <v>0</v>
      </c>
      <c r="K164" s="136"/>
      <c r="L164" s="28"/>
      <c r="M164" s="137" t="s">
        <v>1</v>
      </c>
      <c r="N164" s="138" t="s">
        <v>40</v>
      </c>
      <c r="P164" s="139">
        <f>O164*H164</f>
        <v>0</v>
      </c>
      <c r="Q164" s="139">
        <v>0</v>
      </c>
      <c r="R164" s="139">
        <f>Q164*H164</f>
        <v>0</v>
      </c>
      <c r="S164" s="139">
        <v>0</v>
      </c>
      <c r="T164" s="140">
        <f>S164*H164</f>
        <v>0</v>
      </c>
      <c r="AR164" s="141" t="s">
        <v>150</v>
      </c>
      <c r="AT164" s="141" t="s">
        <v>146</v>
      </c>
      <c r="AU164" s="141" t="s">
        <v>85</v>
      </c>
      <c r="AY164" s="13" t="s">
        <v>143</v>
      </c>
      <c r="BE164" s="142">
        <f>IF(N164="základní",J164,0)</f>
        <v>0</v>
      </c>
      <c r="BF164" s="142">
        <f>IF(N164="snížená",J164,0)</f>
        <v>0</v>
      </c>
      <c r="BG164" s="142">
        <f>IF(N164="zákl. přenesená",J164,0)</f>
        <v>0</v>
      </c>
      <c r="BH164" s="142">
        <f>IF(N164="sníž. přenesená",J164,0)</f>
        <v>0</v>
      </c>
      <c r="BI164" s="142">
        <f>IF(N164="nulová",J164,0)</f>
        <v>0</v>
      </c>
      <c r="BJ164" s="13" t="s">
        <v>83</v>
      </c>
      <c r="BK164" s="142">
        <f>ROUND(I164*H164,2)</f>
        <v>0</v>
      </c>
      <c r="BL164" s="13" t="s">
        <v>150</v>
      </c>
      <c r="BM164" s="141" t="s">
        <v>260</v>
      </c>
    </row>
    <row r="165" spans="2:65" s="1" customFormat="1" ht="21.75" customHeight="1">
      <c r="B165" s="28"/>
      <c r="C165" s="129" t="s">
        <v>261</v>
      </c>
      <c r="D165" s="129" t="s">
        <v>146</v>
      </c>
      <c r="E165" s="130" t="s">
        <v>262</v>
      </c>
      <c r="F165" s="131" t="s">
        <v>263</v>
      </c>
      <c r="G165" s="132" t="s">
        <v>149</v>
      </c>
      <c r="H165" s="133">
        <v>35477.01</v>
      </c>
      <c r="I165" s="134"/>
      <c r="J165" s="135">
        <f>ROUND(I165*H165,2)</f>
        <v>0</v>
      </c>
      <c r="K165" s="136"/>
      <c r="L165" s="28"/>
      <c r="M165" s="137" t="s">
        <v>1</v>
      </c>
      <c r="N165" s="138" t="s">
        <v>40</v>
      </c>
      <c r="P165" s="139">
        <f>O165*H165</f>
        <v>0</v>
      </c>
      <c r="Q165" s="139">
        <v>0</v>
      </c>
      <c r="R165" s="139">
        <f>Q165*H165</f>
        <v>0</v>
      </c>
      <c r="S165" s="139">
        <v>0</v>
      </c>
      <c r="T165" s="140">
        <f>S165*H165</f>
        <v>0</v>
      </c>
      <c r="AR165" s="141" t="s">
        <v>150</v>
      </c>
      <c r="AT165" s="141" t="s">
        <v>146</v>
      </c>
      <c r="AU165" s="141" t="s">
        <v>85</v>
      </c>
      <c r="AY165" s="13" t="s">
        <v>143</v>
      </c>
      <c r="BE165" s="142">
        <f>IF(N165="základní",J165,0)</f>
        <v>0</v>
      </c>
      <c r="BF165" s="142">
        <f>IF(N165="snížená",J165,0)</f>
        <v>0</v>
      </c>
      <c r="BG165" s="142">
        <f>IF(N165="zákl. přenesená",J165,0)</f>
        <v>0</v>
      </c>
      <c r="BH165" s="142">
        <f>IF(N165="sníž. přenesená",J165,0)</f>
        <v>0</v>
      </c>
      <c r="BI165" s="142">
        <f>IF(N165="nulová",J165,0)</f>
        <v>0</v>
      </c>
      <c r="BJ165" s="13" t="s">
        <v>83</v>
      </c>
      <c r="BK165" s="142">
        <f>ROUND(I165*H165,2)</f>
        <v>0</v>
      </c>
      <c r="BL165" s="13" t="s">
        <v>150</v>
      </c>
      <c r="BM165" s="141" t="s">
        <v>264</v>
      </c>
    </row>
    <row r="166" spans="2:65" s="1" customFormat="1" ht="19.5">
      <c r="B166" s="28"/>
      <c r="D166" s="154" t="s">
        <v>246</v>
      </c>
      <c r="F166" s="155" t="s">
        <v>247</v>
      </c>
      <c r="I166" s="156"/>
      <c r="L166" s="28"/>
      <c r="M166" s="157"/>
      <c r="T166" s="52"/>
      <c r="AT166" s="13" t="s">
        <v>246</v>
      </c>
      <c r="AU166" s="13" t="s">
        <v>85</v>
      </c>
    </row>
    <row r="167" spans="2:65" s="1" customFormat="1" ht="21.75" customHeight="1">
      <c r="B167" s="28"/>
      <c r="C167" s="129" t="s">
        <v>265</v>
      </c>
      <c r="D167" s="129" t="s">
        <v>146</v>
      </c>
      <c r="E167" s="130" t="s">
        <v>266</v>
      </c>
      <c r="F167" s="131" t="s">
        <v>267</v>
      </c>
      <c r="G167" s="132" t="s">
        <v>149</v>
      </c>
      <c r="H167" s="133">
        <v>394.18900000000002</v>
      </c>
      <c r="I167" s="134"/>
      <c r="J167" s="135">
        <f t="shared" ref="J167:J174" si="10">ROUND(I167*H167,2)</f>
        <v>0</v>
      </c>
      <c r="K167" s="136"/>
      <c r="L167" s="28"/>
      <c r="M167" s="137" t="s">
        <v>1</v>
      </c>
      <c r="N167" s="138" t="s">
        <v>40</v>
      </c>
      <c r="P167" s="139">
        <f t="shared" ref="P167:P174" si="11">O167*H167</f>
        <v>0</v>
      </c>
      <c r="Q167" s="139">
        <v>0</v>
      </c>
      <c r="R167" s="139">
        <f t="shared" ref="R167:R174" si="12">Q167*H167</f>
        <v>0</v>
      </c>
      <c r="S167" s="139">
        <v>0</v>
      </c>
      <c r="T167" s="140">
        <f t="shared" ref="T167:T174" si="13">S167*H167</f>
        <v>0</v>
      </c>
      <c r="AR167" s="141" t="s">
        <v>150</v>
      </c>
      <c r="AT167" s="141" t="s">
        <v>146</v>
      </c>
      <c r="AU167" s="141" t="s">
        <v>85</v>
      </c>
      <c r="AY167" s="13" t="s">
        <v>143</v>
      </c>
      <c r="BE167" s="142">
        <f t="shared" ref="BE167:BE174" si="14">IF(N167="základní",J167,0)</f>
        <v>0</v>
      </c>
      <c r="BF167" s="142">
        <f t="shared" ref="BF167:BF174" si="15">IF(N167="snížená",J167,0)</f>
        <v>0</v>
      </c>
      <c r="BG167" s="142">
        <f t="shared" ref="BG167:BG174" si="16">IF(N167="zákl. přenesená",J167,0)</f>
        <v>0</v>
      </c>
      <c r="BH167" s="142">
        <f t="shared" ref="BH167:BH174" si="17">IF(N167="sníž. přenesená",J167,0)</f>
        <v>0</v>
      </c>
      <c r="BI167" s="142">
        <f t="shared" ref="BI167:BI174" si="18">IF(N167="nulová",J167,0)</f>
        <v>0</v>
      </c>
      <c r="BJ167" s="13" t="s">
        <v>83</v>
      </c>
      <c r="BK167" s="142">
        <f t="shared" ref="BK167:BK174" si="19">ROUND(I167*H167,2)</f>
        <v>0</v>
      </c>
      <c r="BL167" s="13" t="s">
        <v>150</v>
      </c>
      <c r="BM167" s="141" t="s">
        <v>268</v>
      </c>
    </row>
    <row r="168" spans="2:65" s="1" customFormat="1" ht="33" customHeight="1">
      <c r="B168" s="28"/>
      <c r="C168" s="129" t="s">
        <v>269</v>
      </c>
      <c r="D168" s="129" t="s">
        <v>146</v>
      </c>
      <c r="E168" s="130" t="s">
        <v>270</v>
      </c>
      <c r="F168" s="131" t="s">
        <v>271</v>
      </c>
      <c r="G168" s="132" t="s">
        <v>149</v>
      </c>
      <c r="H168" s="133">
        <v>145</v>
      </c>
      <c r="I168" s="134"/>
      <c r="J168" s="135">
        <f t="shared" si="10"/>
        <v>0</v>
      </c>
      <c r="K168" s="136"/>
      <c r="L168" s="28"/>
      <c r="M168" s="137" t="s">
        <v>1</v>
      </c>
      <c r="N168" s="138" t="s">
        <v>40</v>
      </c>
      <c r="P168" s="139">
        <f t="shared" si="11"/>
        <v>0</v>
      </c>
      <c r="Q168" s="139">
        <v>0</v>
      </c>
      <c r="R168" s="139">
        <f t="shared" si="12"/>
        <v>0</v>
      </c>
      <c r="S168" s="139">
        <v>0</v>
      </c>
      <c r="T168" s="140">
        <f t="shared" si="13"/>
        <v>0</v>
      </c>
      <c r="AR168" s="141" t="s">
        <v>150</v>
      </c>
      <c r="AT168" s="141" t="s">
        <v>146</v>
      </c>
      <c r="AU168" s="141" t="s">
        <v>85</v>
      </c>
      <c r="AY168" s="13" t="s">
        <v>143</v>
      </c>
      <c r="BE168" s="142">
        <f t="shared" si="14"/>
        <v>0</v>
      </c>
      <c r="BF168" s="142">
        <f t="shared" si="15"/>
        <v>0</v>
      </c>
      <c r="BG168" s="142">
        <f t="shared" si="16"/>
        <v>0</v>
      </c>
      <c r="BH168" s="142">
        <f t="shared" si="17"/>
        <v>0</v>
      </c>
      <c r="BI168" s="142">
        <f t="shared" si="18"/>
        <v>0</v>
      </c>
      <c r="BJ168" s="13" t="s">
        <v>83</v>
      </c>
      <c r="BK168" s="142">
        <f t="shared" si="19"/>
        <v>0</v>
      </c>
      <c r="BL168" s="13" t="s">
        <v>150</v>
      </c>
      <c r="BM168" s="141" t="s">
        <v>272</v>
      </c>
    </row>
    <row r="169" spans="2:65" s="1" customFormat="1" ht="24.2" customHeight="1">
      <c r="B169" s="28"/>
      <c r="C169" s="129" t="s">
        <v>273</v>
      </c>
      <c r="D169" s="129" t="s">
        <v>146</v>
      </c>
      <c r="E169" s="130" t="s">
        <v>274</v>
      </c>
      <c r="F169" s="131" t="s">
        <v>275</v>
      </c>
      <c r="G169" s="132" t="s">
        <v>149</v>
      </c>
      <c r="H169" s="133">
        <v>145</v>
      </c>
      <c r="I169" s="134"/>
      <c r="J169" s="135">
        <f t="shared" si="10"/>
        <v>0</v>
      </c>
      <c r="K169" s="136"/>
      <c r="L169" s="28"/>
      <c r="M169" s="137" t="s">
        <v>1</v>
      </c>
      <c r="N169" s="138" t="s">
        <v>40</v>
      </c>
      <c r="P169" s="139">
        <f t="shared" si="11"/>
        <v>0</v>
      </c>
      <c r="Q169" s="139">
        <v>3.4999999999999997E-5</v>
      </c>
      <c r="R169" s="139">
        <f t="shared" si="12"/>
        <v>5.0749999999999997E-3</v>
      </c>
      <c r="S169" s="139">
        <v>0</v>
      </c>
      <c r="T169" s="140">
        <f t="shared" si="13"/>
        <v>0</v>
      </c>
      <c r="AR169" s="141" t="s">
        <v>150</v>
      </c>
      <c r="AT169" s="141" t="s">
        <v>146</v>
      </c>
      <c r="AU169" s="141" t="s">
        <v>85</v>
      </c>
      <c r="AY169" s="13" t="s">
        <v>143</v>
      </c>
      <c r="BE169" s="142">
        <f t="shared" si="14"/>
        <v>0</v>
      </c>
      <c r="BF169" s="142">
        <f t="shared" si="15"/>
        <v>0</v>
      </c>
      <c r="BG169" s="142">
        <f t="shared" si="16"/>
        <v>0</v>
      </c>
      <c r="BH169" s="142">
        <f t="shared" si="17"/>
        <v>0</v>
      </c>
      <c r="BI169" s="142">
        <f t="shared" si="18"/>
        <v>0</v>
      </c>
      <c r="BJ169" s="13" t="s">
        <v>83</v>
      </c>
      <c r="BK169" s="142">
        <f t="shared" si="19"/>
        <v>0</v>
      </c>
      <c r="BL169" s="13" t="s">
        <v>150</v>
      </c>
      <c r="BM169" s="141" t="s">
        <v>276</v>
      </c>
    </row>
    <row r="170" spans="2:65" s="1" customFormat="1" ht="24.2" customHeight="1">
      <c r="B170" s="28"/>
      <c r="C170" s="129" t="s">
        <v>277</v>
      </c>
      <c r="D170" s="129" t="s">
        <v>146</v>
      </c>
      <c r="E170" s="130" t="s">
        <v>278</v>
      </c>
      <c r="F170" s="131" t="s">
        <v>279</v>
      </c>
      <c r="G170" s="132" t="s">
        <v>149</v>
      </c>
      <c r="H170" s="133">
        <v>2.222</v>
      </c>
      <c r="I170" s="134"/>
      <c r="J170" s="135">
        <f t="shared" si="10"/>
        <v>0</v>
      </c>
      <c r="K170" s="136"/>
      <c r="L170" s="28"/>
      <c r="M170" s="137" t="s">
        <v>1</v>
      </c>
      <c r="N170" s="138" t="s">
        <v>40</v>
      </c>
      <c r="P170" s="139">
        <f t="shared" si="11"/>
        <v>0</v>
      </c>
      <c r="Q170" s="139">
        <v>0</v>
      </c>
      <c r="R170" s="139">
        <f t="shared" si="12"/>
        <v>0</v>
      </c>
      <c r="S170" s="139">
        <v>0.183</v>
      </c>
      <c r="T170" s="140">
        <f t="shared" si="13"/>
        <v>0.40662599999999999</v>
      </c>
      <c r="AR170" s="141" t="s">
        <v>150</v>
      </c>
      <c r="AT170" s="141" t="s">
        <v>146</v>
      </c>
      <c r="AU170" s="141" t="s">
        <v>85</v>
      </c>
      <c r="AY170" s="13" t="s">
        <v>143</v>
      </c>
      <c r="BE170" s="142">
        <f t="shared" si="14"/>
        <v>0</v>
      </c>
      <c r="BF170" s="142">
        <f t="shared" si="15"/>
        <v>0</v>
      </c>
      <c r="BG170" s="142">
        <f t="shared" si="16"/>
        <v>0</v>
      </c>
      <c r="BH170" s="142">
        <f t="shared" si="17"/>
        <v>0</v>
      </c>
      <c r="BI170" s="142">
        <f t="shared" si="18"/>
        <v>0</v>
      </c>
      <c r="BJ170" s="13" t="s">
        <v>83</v>
      </c>
      <c r="BK170" s="142">
        <f t="shared" si="19"/>
        <v>0</v>
      </c>
      <c r="BL170" s="13" t="s">
        <v>150</v>
      </c>
      <c r="BM170" s="141" t="s">
        <v>280</v>
      </c>
    </row>
    <row r="171" spans="2:65" s="1" customFormat="1" ht="24.2" customHeight="1">
      <c r="B171" s="28"/>
      <c r="C171" s="129" t="s">
        <v>281</v>
      </c>
      <c r="D171" s="129" t="s">
        <v>146</v>
      </c>
      <c r="E171" s="130" t="s">
        <v>282</v>
      </c>
      <c r="F171" s="131" t="s">
        <v>283</v>
      </c>
      <c r="G171" s="132" t="s">
        <v>149</v>
      </c>
      <c r="H171" s="133">
        <v>56.454999999999998</v>
      </c>
      <c r="I171" s="134"/>
      <c r="J171" s="135">
        <f t="shared" si="10"/>
        <v>0</v>
      </c>
      <c r="K171" s="136"/>
      <c r="L171" s="28"/>
      <c r="M171" s="137" t="s">
        <v>1</v>
      </c>
      <c r="N171" s="138" t="s">
        <v>40</v>
      </c>
      <c r="P171" s="139">
        <f t="shared" si="11"/>
        <v>0</v>
      </c>
      <c r="Q171" s="139">
        <v>0</v>
      </c>
      <c r="R171" s="139">
        <f t="shared" si="12"/>
        <v>0</v>
      </c>
      <c r="S171" s="139">
        <v>4.1000000000000002E-2</v>
      </c>
      <c r="T171" s="140">
        <f t="shared" si="13"/>
        <v>2.3146550000000001</v>
      </c>
      <c r="AR171" s="141" t="s">
        <v>150</v>
      </c>
      <c r="AT171" s="141" t="s">
        <v>146</v>
      </c>
      <c r="AU171" s="141" t="s">
        <v>85</v>
      </c>
      <c r="AY171" s="13" t="s">
        <v>143</v>
      </c>
      <c r="BE171" s="142">
        <f t="shared" si="14"/>
        <v>0</v>
      </c>
      <c r="BF171" s="142">
        <f t="shared" si="15"/>
        <v>0</v>
      </c>
      <c r="BG171" s="142">
        <f t="shared" si="16"/>
        <v>0</v>
      </c>
      <c r="BH171" s="142">
        <f t="shared" si="17"/>
        <v>0</v>
      </c>
      <c r="BI171" s="142">
        <f t="shared" si="18"/>
        <v>0</v>
      </c>
      <c r="BJ171" s="13" t="s">
        <v>83</v>
      </c>
      <c r="BK171" s="142">
        <f t="shared" si="19"/>
        <v>0</v>
      </c>
      <c r="BL171" s="13" t="s">
        <v>150</v>
      </c>
      <c r="BM171" s="141" t="s">
        <v>284</v>
      </c>
    </row>
    <row r="172" spans="2:65" s="1" customFormat="1" ht="21.75" customHeight="1">
      <c r="B172" s="28"/>
      <c r="C172" s="129" t="s">
        <v>285</v>
      </c>
      <c r="D172" s="129" t="s">
        <v>146</v>
      </c>
      <c r="E172" s="130" t="s">
        <v>286</v>
      </c>
      <c r="F172" s="131" t="s">
        <v>287</v>
      </c>
      <c r="G172" s="132" t="s">
        <v>149</v>
      </c>
      <c r="H172" s="133">
        <v>2.6</v>
      </c>
      <c r="I172" s="134"/>
      <c r="J172" s="135">
        <f t="shared" si="10"/>
        <v>0</v>
      </c>
      <c r="K172" s="136"/>
      <c r="L172" s="28"/>
      <c r="M172" s="137" t="s">
        <v>1</v>
      </c>
      <c r="N172" s="138" t="s">
        <v>40</v>
      </c>
      <c r="P172" s="139">
        <f t="shared" si="11"/>
        <v>0</v>
      </c>
      <c r="Q172" s="139">
        <v>0</v>
      </c>
      <c r="R172" s="139">
        <f t="shared" si="12"/>
        <v>0</v>
      </c>
      <c r="S172" s="139">
        <v>6.7000000000000004E-2</v>
      </c>
      <c r="T172" s="140">
        <f t="shared" si="13"/>
        <v>0.17420000000000002</v>
      </c>
      <c r="AR172" s="141" t="s">
        <v>150</v>
      </c>
      <c r="AT172" s="141" t="s">
        <v>146</v>
      </c>
      <c r="AU172" s="141" t="s">
        <v>85</v>
      </c>
      <c r="AY172" s="13" t="s">
        <v>143</v>
      </c>
      <c r="BE172" s="142">
        <f t="shared" si="14"/>
        <v>0</v>
      </c>
      <c r="BF172" s="142">
        <f t="shared" si="15"/>
        <v>0</v>
      </c>
      <c r="BG172" s="142">
        <f t="shared" si="16"/>
        <v>0</v>
      </c>
      <c r="BH172" s="142">
        <f t="shared" si="17"/>
        <v>0</v>
      </c>
      <c r="BI172" s="142">
        <f t="shared" si="18"/>
        <v>0</v>
      </c>
      <c r="BJ172" s="13" t="s">
        <v>83</v>
      </c>
      <c r="BK172" s="142">
        <f t="shared" si="19"/>
        <v>0</v>
      </c>
      <c r="BL172" s="13" t="s">
        <v>150</v>
      </c>
      <c r="BM172" s="141" t="s">
        <v>288</v>
      </c>
    </row>
    <row r="173" spans="2:65" s="1" customFormat="1" ht="24.2" customHeight="1">
      <c r="B173" s="28"/>
      <c r="C173" s="129" t="s">
        <v>289</v>
      </c>
      <c r="D173" s="129" t="s">
        <v>146</v>
      </c>
      <c r="E173" s="130" t="s">
        <v>290</v>
      </c>
      <c r="F173" s="131" t="s">
        <v>291</v>
      </c>
      <c r="G173" s="132" t="s">
        <v>149</v>
      </c>
      <c r="H173" s="133">
        <v>5.0490000000000004</v>
      </c>
      <c r="I173" s="134"/>
      <c r="J173" s="135">
        <f t="shared" si="10"/>
        <v>0</v>
      </c>
      <c r="K173" s="136"/>
      <c r="L173" s="28"/>
      <c r="M173" s="137" t="s">
        <v>1</v>
      </c>
      <c r="N173" s="138" t="s">
        <v>40</v>
      </c>
      <c r="P173" s="139">
        <f t="shared" si="11"/>
        <v>0</v>
      </c>
      <c r="Q173" s="139">
        <v>0</v>
      </c>
      <c r="R173" s="139">
        <f t="shared" si="12"/>
        <v>0</v>
      </c>
      <c r="S173" s="139">
        <v>6.5000000000000002E-2</v>
      </c>
      <c r="T173" s="140">
        <f t="shared" si="13"/>
        <v>0.32818500000000006</v>
      </c>
      <c r="AR173" s="141" t="s">
        <v>150</v>
      </c>
      <c r="AT173" s="141" t="s">
        <v>146</v>
      </c>
      <c r="AU173" s="141" t="s">
        <v>85</v>
      </c>
      <c r="AY173" s="13" t="s">
        <v>143</v>
      </c>
      <c r="BE173" s="142">
        <f t="shared" si="14"/>
        <v>0</v>
      </c>
      <c r="BF173" s="142">
        <f t="shared" si="15"/>
        <v>0</v>
      </c>
      <c r="BG173" s="142">
        <f t="shared" si="16"/>
        <v>0</v>
      </c>
      <c r="BH173" s="142">
        <f t="shared" si="17"/>
        <v>0</v>
      </c>
      <c r="BI173" s="142">
        <f t="shared" si="18"/>
        <v>0</v>
      </c>
      <c r="BJ173" s="13" t="s">
        <v>83</v>
      </c>
      <c r="BK173" s="142">
        <f t="shared" si="19"/>
        <v>0</v>
      </c>
      <c r="BL173" s="13" t="s">
        <v>150</v>
      </c>
      <c r="BM173" s="141" t="s">
        <v>292</v>
      </c>
    </row>
    <row r="174" spans="2:65" s="1" customFormat="1" ht="16.5" customHeight="1">
      <c r="B174" s="28"/>
      <c r="C174" s="129" t="s">
        <v>293</v>
      </c>
      <c r="D174" s="129" t="s">
        <v>146</v>
      </c>
      <c r="E174" s="130" t="s">
        <v>294</v>
      </c>
      <c r="F174" s="131" t="s">
        <v>295</v>
      </c>
      <c r="G174" s="132" t="s">
        <v>149</v>
      </c>
      <c r="H174" s="133">
        <v>15.7</v>
      </c>
      <c r="I174" s="134"/>
      <c r="J174" s="135">
        <f t="shared" si="10"/>
        <v>0</v>
      </c>
      <c r="K174" s="136"/>
      <c r="L174" s="28"/>
      <c r="M174" s="137" t="s">
        <v>1</v>
      </c>
      <c r="N174" s="138" t="s">
        <v>40</v>
      </c>
      <c r="P174" s="139">
        <f t="shared" si="11"/>
        <v>0</v>
      </c>
      <c r="Q174" s="139">
        <v>0</v>
      </c>
      <c r="R174" s="139">
        <f t="shared" si="12"/>
        <v>0</v>
      </c>
      <c r="S174" s="139">
        <v>2.5000000000000001E-2</v>
      </c>
      <c r="T174" s="140">
        <f t="shared" si="13"/>
        <v>0.39250000000000002</v>
      </c>
      <c r="AR174" s="141" t="s">
        <v>150</v>
      </c>
      <c r="AT174" s="141" t="s">
        <v>146</v>
      </c>
      <c r="AU174" s="141" t="s">
        <v>85</v>
      </c>
      <c r="AY174" s="13" t="s">
        <v>143</v>
      </c>
      <c r="BE174" s="142">
        <f t="shared" si="14"/>
        <v>0</v>
      </c>
      <c r="BF174" s="142">
        <f t="shared" si="15"/>
        <v>0</v>
      </c>
      <c r="BG174" s="142">
        <f t="shared" si="16"/>
        <v>0</v>
      </c>
      <c r="BH174" s="142">
        <f t="shared" si="17"/>
        <v>0</v>
      </c>
      <c r="BI174" s="142">
        <f t="shared" si="18"/>
        <v>0</v>
      </c>
      <c r="BJ174" s="13" t="s">
        <v>83</v>
      </c>
      <c r="BK174" s="142">
        <f t="shared" si="19"/>
        <v>0</v>
      </c>
      <c r="BL174" s="13" t="s">
        <v>150</v>
      </c>
      <c r="BM174" s="141" t="s">
        <v>296</v>
      </c>
    </row>
    <row r="175" spans="2:65" s="1" customFormat="1" ht="19.5">
      <c r="B175" s="28"/>
      <c r="D175" s="154" t="s">
        <v>246</v>
      </c>
      <c r="F175" s="155" t="s">
        <v>297</v>
      </c>
      <c r="I175" s="156"/>
      <c r="L175" s="28"/>
      <c r="M175" s="157"/>
      <c r="T175" s="52"/>
      <c r="AT175" s="13" t="s">
        <v>246</v>
      </c>
      <c r="AU175" s="13" t="s">
        <v>85</v>
      </c>
    </row>
    <row r="176" spans="2:65" s="1" customFormat="1" ht="24.2" customHeight="1">
      <c r="B176" s="28"/>
      <c r="C176" s="129" t="s">
        <v>298</v>
      </c>
      <c r="D176" s="129" t="s">
        <v>146</v>
      </c>
      <c r="E176" s="130" t="s">
        <v>299</v>
      </c>
      <c r="F176" s="131" t="s">
        <v>300</v>
      </c>
      <c r="G176" s="132" t="s">
        <v>197</v>
      </c>
      <c r="H176" s="133">
        <v>4</v>
      </c>
      <c r="I176" s="134"/>
      <c r="J176" s="135">
        <f t="shared" ref="J176:J182" si="20">ROUND(I176*H176,2)</f>
        <v>0</v>
      </c>
      <c r="K176" s="136"/>
      <c r="L176" s="28"/>
      <c r="M176" s="137" t="s">
        <v>1</v>
      </c>
      <c r="N176" s="138" t="s">
        <v>40</v>
      </c>
      <c r="P176" s="139">
        <f t="shared" ref="P176:P182" si="21">O176*H176</f>
        <v>0</v>
      </c>
      <c r="Q176" s="139">
        <v>0</v>
      </c>
      <c r="R176" s="139">
        <f t="shared" ref="R176:R182" si="22">Q176*H176</f>
        <v>0</v>
      </c>
      <c r="S176" s="139">
        <v>0.04</v>
      </c>
      <c r="T176" s="140">
        <f t="shared" ref="T176:T182" si="23">S176*H176</f>
        <v>0.16</v>
      </c>
      <c r="AR176" s="141" t="s">
        <v>150</v>
      </c>
      <c r="AT176" s="141" t="s">
        <v>146</v>
      </c>
      <c r="AU176" s="141" t="s">
        <v>85</v>
      </c>
      <c r="AY176" s="13" t="s">
        <v>143</v>
      </c>
      <c r="BE176" s="142">
        <f t="shared" ref="BE176:BE182" si="24">IF(N176="základní",J176,0)</f>
        <v>0</v>
      </c>
      <c r="BF176" s="142">
        <f t="shared" ref="BF176:BF182" si="25">IF(N176="snížená",J176,0)</f>
        <v>0</v>
      </c>
      <c r="BG176" s="142">
        <f t="shared" ref="BG176:BG182" si="26">IF(N176="zákl. přenesená",J176,0)</f>
        <v>0</v>
      </c>
      <c r="BH176" s="142">
        <f t="shared" ref="BH176:BH182" si="27">IF(N176="sníž. přenesená",J176,0)</f>
        <v>0</v>
      </c>
      <c r="BI176" s="142">
        <f t="shared" ref="BI176:BI182" si="28">IF(N176="nulová",J176,0)</f>
        <v>0</v>
      </c>
      <c r="BJ176" s="13" t="s">
        <v>83</v>
      </c>
      <c r="BK176" s="142">
        <f t="shared" ref="BK176:BK182" si="29">ROUND(I176*H176,2)</f>
        <v>0</v>
      </c>
      <c r="BL176" s="13" t="s">
        <v>150</v>
      </c>
      <c r="BM176" s="141" t="s">
        <v>301</v>
      </c>
    </row>
    <row r="177" spans="2:65" s="1" customFormat="1" ht="24.2" customHeight="1">
      <c r="B177" s="28"/>
      <c r="C177" s="129" t="s">
        <v>302</v>
      </c>
      <c r="D177" s="129" t="s">
        <v>146</v>
      </c>
      <c r="E177" s="130" t="s">
        <v>303</v>
      </c>
      <c r="F177" s="131" t="s">
        <v>304</v>
      </c>
      <c r="G177" s="132" t="s">
        <v>197</v>
      </c>
      <c r="H177" s="133">
        <v>614</v>
      </c>
      <c r="I177" s="134"/>
      <c r="J177" s="135">
        <f t="shared" si="20"/>
        <v>0</v>
      </c>
      <c r="K177" s="136"/>
      <c r="L177" s="28"/>
      <c r="M177" s="137" t="s">
        <v>1</v>
      </c>
      <c r="N177" s="138" t="s">
        <v>40</v>
      </c>
      <c r="P177" s="139">
        <f t="shared" si="21"/>
        <v>0</v>
      </c>
      <c r="Q177" s="139">
        <v>1.5999999999999999E-5</v>
      </c>
      <c r="R177" s="139">
        <f t="shared" si="22"/>
        <v>9.8239999999999994E-3</v>
      </c>
      <c r="S177" s="139">
        <v>2E-3</v>
      </c>
      <c r="T177" s="140">
        <f t="shared" si="23"/>
        <v>1.228</v>
      </c>
      <c r="AR177" s="141" t="s">
        <v>150</v>
      </c>
      <c r="AT177" s="141" t="s">
        <v>146</v>
      </c>
      <c r="AU177" s="141" t="s">
        <v>85</v>
      </c>
      <c r="AY177" s="13" t="s">
        <v>143</v>
      </c>
      <c r="BE177" s="142">
        <f t="shared" si="24"/>
        <v>0</v>
      </c>
      <c r="BF177" s="142">
        <f t="shared" si="25"/>
        <v>0</v>
      </c>
      <c r="BG177" s="142">
        <f t="shared" si="26"/>
        <v>0</v>
      </c>
      <c r="BH177" s="142">
        <f t="shared" si="27"/>
        <v>0</v>
      </c>
      <c r="BI177" s="142">
        <f t="shared" si="28"/>
        <v>0</v>
      </c>
      <c r="BJ177" s="13" t="s">
        <v>83</v>
      </c>
      <c r="BK177" s="142">
        <f t="shared" si="29"/>
        <v>0</v>
      </c>
      <c r="BL177" s="13" t="s">
        <v>150</v>
      </c>
      <c r="BM177" s="141" t="s">
        <v>305</v>
      </c>
    </row>
    <row r="178" spans="2:65" s="1" customFormat="1" ht="24.2" customHeight="1">
      <c r="B178" s="28"/>
      <c r="C178" s="129" t="s">
        <v>306</v>
      </c>
      <c r="D178" s="129" t="s">
        <v>146</v>
      </c>
      <c r="E178" s="130" t="s">
        <v>307</v>
      </c>
      <c r="F178" s="131" t="s">
        <v>308</v>
      </c>
      <c r="G178" s="132" t="s">
        <v>197</v>
      </c>
      <c r="H178" s="133">
        <v>250</v>
      </c>
      <c r="I178" s="134"/>
      <c r="J178" s="135">
        <f t="shared" si="20"/>
        <v>0</v>
      </c>
      <c r="K178" s="136"/>
      <c r="L178" s="28"/>
      <c r="M178" s="137" t="s">
        <v>1</v>
      </c>
      <c r="N178" s="138" t="s">
        <v>40</v>
      </c>
      <c r="P178" s="139">
        <f t="shared" si="21"/>
        <v>0</v>
      </c>
      <c r="Q178" s="139">
        <v>1.7600000000000001E-5</v>
      </c>
      <c r="R178" s="139">
        <f t="shared" si="22"/>
        <v>4.4000000000000003E-3</v>
      </c>
      <c r="S178" s="139">
        <v>3.0000000000000001E-3</v>
      </c>
      <c r="T178" s="140">
        <f t="shared" si="23"/>
        <v>0.75</v>
      </c>
      <c r="AR178" s="141" t="s">
        <v>150</v>
      </c>
      <c r="AT178" s="141" t="s">
        <v>146</v>
      </c>
      <c r="AU178" s="141" t="s">
        <v>85</v>
      </c>
      <c r="AY178" s="13" t="s">
        <v>143</v>
      </c>
      <c r="BE178" s="142">
        <f t="shared" si="24"/>
        <v>0</v>
      </c>
      <c r="BF178" s="142">
        <f t="shared" si="25"/>
        <v>0</v>
      </c>
      <c r="BG178" s="142">
        <f t="shared" si="26"/>
        <v>0</v>
      </c>
      <c r="BH178" s="142">
        <f t="shared" si="27"/>
        <v>0</v>
      </c>
      <c r="BI178" s="142">
        <f t="shared" si="28"/>
        <v>0</v>
      </c>
      <c r="BJ178" s="13" t="s">
        <v>83</v>
      </c>
      <c r="BK178" s="142">
        <f t="shared" si="29"/>
        <v>0</v>
      </c>
      <c r="BL178" s="13" t="s">
        <v>150</v>
      </c>
      <c r="BM178" s="141" t="s">
        <v>309</v>
      </c>
    </row>
    <row r="179" spans="2:65" s="1" customFormat="1" ht="24.2" customHeight="1">
      <c r="B179" s="28"/>
      <c r="C179" s="129" t="s">
        <v>310</v>
      </c>
      <c r="D179" s="129" t="s">
        <v>146</v>
      </c>
      <c r="E179" s="130" t="s">
        <v>311</v>
      </c>
      <c r="F179" s="131" t="s">
        <v>312</v>
      </c>
      <c r="G179" s="132" t="s">
        <v>197</v>
      </c>
      <c r="H179" s="133">
        <v>50</v>
      </c>
      <c r="I179" s="134"/>
      <c r="J179" s="135">
        <f t="shared" si="20"/>
        <v>0</v>
      </c>
      <c r="K179" s="136"/>
      <c r="L179" s="28"/>
      <c r="M179" s="137" t="s">
        <v>1</v>
      </c>
      <c r="N179" s="138" t="s">
        <v>40</v>
      </c>
      <c r="P179" s="139">
        <f t="shared" si="21"/>
        <v>0</v>
      </c>
      <c r="Q179" s="139">
        <v>5.1999999999999997E-5</v>
      </c>
      <c r="R179" s="139">
        <f t="shared" si="22"/>
        <v>2.5999999999999999E-3</v>
      </c>
      <c r="S179" s="139">
        <v>4.0000000000000001E-3</v>
      </c>
      <c r="T179" s="140">
        <f t="shared" si="23"/>
        <v>0.2</v>
      </c>
      <c r="AR179" s="141" t="s">
        <v>150</v>
      </c>
      <c r="AT179" s="141" t="s">
        <v>146</v>
      </c>
      <c r="AU179" s="141" t="s">
        <v>85</v>
      </c>
      <c r="AY179" s="13" t="s">
        <v>143</v>
      </c>
      <c r="BE179" s="142">
        <f t="shared" si="24"/>
        <v>0</v>
      </c>
      <c r="BF179" s="142">
        <f t="shared" si="25"/>
        <v>0</v>
      </c>
      <c r="BG179" s="142">
        <f t="shared" si="26"/>
        <v>0</v>
      </c>
      <c r="BH179" s="142">
        <f t="shared" si="27"/>
        <v>0</v>
      </c>
      <c r="BI179" s="142">
        <f t="shared" si="28"/>
        <v>0</v>
      </c>
      <c r="BJ179" s="13" t="s">
        <v>83</v>
      </c>
      <c r="BK179" s="142">
        <f t="shared" si="29"/>
        <v>0</v>
      </c>
      <c r="BL179" s="13" t="s">
        <v>150</v>
      </c>
      <c r="BM179" s="141" t="s">
        <v>313</v>
      </c>
    </row>
    <row r="180" spans="2:65" s="1" customFormat="1" ht="33" customHeight="1">
      <c r="B180" s="28"/>
      <c r="C180" s="129" t="s">
        <v>314</v>
      </c>
      <c r="D180" s="129" t="s">
        <v>146</v>
      </c>
      <c r="E180" s="130" t="s">
        <v>315</v>
      </c>
      <c r="F180" s="131" t="s">
        <v>316</v>
      </c>
      <c r="G180" s="132" t="s">
        <v>149</v>
      </c>
      <c r="H180" s="133">
        <v>70.954999999999998</v>
      </c>
      <c r="I180" s="134"/>
      <c r="J180" s="135">
        <f t="shared" si="20"/>
        <v>0</v>
      </c>
      <c r="K180" s="136"/>
      <c r="L180" s="28"/>
      <c r="M180" s="137" t="s">
        <v>1</v>
      </c>
      <c r="N180" s="138" t="s">
        <v>40</v>
      </c>
      <c r="P180" s="139">
        <f t="shared" si="21"/>
        <v>0</v>
      </c>
      <c r="Q180" s="139">
        <v>0</v>
      </c>
      <c r="R180" s="139">
        <f t="shared" si="22"/>
        <v>0</v>
      </c>
      <c r="S180" s="139">
        <v>0.122</v>
      </c>
      <c r="T180" s="140">
        <f t="shared" si="23"/>
        <v>8.656509999999999</v>
      </c>
      <c r="AR180" s="141" t="s">
        <v>150</v>
      </c>
      <c r="AT180" s="141" t="s">
        <v>146</v>
      </c>
      <c r="AU180" s="141" t="s">
        <v>85</v>
      </c>
      <c r="AY180" s="13" t="s">
        <v>143</v>
      </c>
      <c r="BE180" s="142">
        <f t="shared" si="24"/>
        <v>0</v>
      </c>
      <c r="BF180" s="142">
        <f t="shared" si="25"/>
        <v>0</v>
      </c>
      <c r="BG180" s="142">
        <f t="shared" si="26"/>
        <v>0</v>
      </c>
      <c r="BH180" s="142">
        <f t="shared" si="27"/>
        <v>0</v>
      </c>
      <c r="BI180" s="142">
        <f t="shared" si="28"/>
        <v>0</v>
      </c>
      <c r="BJ180" s="13" t="s">
        <v>83</v>
      </c>
      <c r="BK180" s="142">
        <f t="shared" si="29"/>
        <v>0</v>
      </c>
      <c r="BL180" s="13" t="s">
        <v>150</v>
      </c>
      <c r="BM180" s="141" t="s">
        <v>317</v>
      </c>
    </row>
    <row r="181" spans="2:65" s="1" customFormat="1" ht="24.2" customHeight="1">
      <c r="B181" s="28"/>
      <c r="C181" s="129" t="s">
        <v>318</v>
      </c>
      <c r="D181" s="129" t="s">
        <v>146</v>
      </c>
      <c r="E181" s="130" t="s">
        <v>319</v>
      </c>
      <c r="F181" s="131" t="s">
        <v>320</v>
      </c>
      <c r="G181" s="132" t="s">
        <v>149</v>
      </c>
      <c r="H181" s="133">
        <v>394.18900000000002</v>
      </c>
      <c r="I181" s="134"/>
      <c r="J181" s="135">
        <f t="shared" si="20"/>
        <v>0</v>
      </c>
      <c r="K181" s="136"/>
      <c r="L181" s="28"/>
      <c r="M181" s="137" t="s">
        <v>1</v>
      </c>
      <c r="N181" s="138" t="s">
        <v>40</v>
      </c>
      <c r="P181" s="139">
        <f t="shared" si="21"/>
        <v>0</v>
      </c>
      <c r="Q181" s="139">
        <v>0</v>
      </c>
      <c r="R181" s="139">
        <f t="shared" si="22"/>
        <v>0</v>
      </c>
      <c r="S181" s="139">
        <v>0</v>
      </c>
      <c r="T181" s="140">
        <f t="shared" si="23"/>
        <v>0</v>
      </c>
      <c r="AR181" s="141" t="s">
        <v>150</v>
      </c>
      <c r="AT181" s="141" t="s">
        <v>146</v>
      </c>
      <c r="AU181" s="141" t="s">
        <v>85</v>
      </c>
      <c r="AY181" s="13" t="s">
        <v>143</v>
      </c>
      <c r="BE181" s="142">
        <f t="shared" si="24"/>
        <v>0</v>
      </c>
      <c r="BF181" s="142">
        <f t="shared" si="25"/>
        <v>0</v>
      </c>
      <c r="BG181" s="142">
        <f t="shared" si="26"/>
        <v>0</v>
      </c>
      <c r="BH181" s="142">
        <f t="shared" si="27"/>
        <v>0</v>
      </c>
      <c r="BI181" s="142">
        <f t="shared" si="28"/>
        <v>0</v>
      </c>
      <c r="BJ181" s="13" t="s">
        <v>83</v>
      </c>
      <c r="BK181" s="142">
        <f t="shared" si="29"/>
        <v>0</v>
      </c>
      <c r="BL181" s="13" t="s">
        <v>150</v>
      </c>
      <c r="BM181" s="141" t="s">
        <v>321</v>
      </c>
    </row>
    <row r="182" spans="2:65" s="1" customFormat="1" ht="24.2" customHeight="1">
      <c r="B182" s="28"/>
      <c r="C182" s="129" t="s">
        <v>322</v>
      </c>
      <c r="D182" s="129" t="s">
        <v>146</v>
      </c>
      <c r="E182" s="130" t="s">
        <v>323</v>
      </c>
      <c r="F182" s="131" t="s">
        <v>324</v>
      </c>
      <c r="G182" s="132" t="s">
        <v>149</v>
      </c>
      <c r="H182" s="133">
        <v>788.37800000000004</v>
      </c>
      <c r="I182" s="134"/>
      <c r="J182" s="135">
        <f t="shared" si="20"/>
        <v>0</v>
      </c>
      <c r="K182" s="136"/>
      <c r="L182" s="28"/>
      <c r="M182" s="137" t="s">
        <v>1</v>
      </c>
      <c r="N182" s="138" t="s">
        <v>40</v>
      </c>
      <c r="P182" s="139">
        <f t="shared" si="21"/>
        <v>0</v>
      </c>
      <c r="Q182" s="139">
        <v>0</v>
      </c>
      <c r="R182" s="139">
        <f t="shared" si="22"/>
        <v>0</v>
      </c>
      <c r="S182" s="139">
        <v>0</v>
      </c>
      <c r="T182" s="140">
        <f t="shared" si="23"/>
        <v>0</v>
      </c>
      <c r="AR182" s="141" t="s">
        <v>150</v>
      </c>
      <c r="AT182" s="141" t="s">
        <v>146</v>
      </c>
      <c r="AU182" s="141" t="s">
        <v>85</v>
      </c>
      <c r="AY182" s="13" t="s">
        <v>143</v>
      </c>
      <c r="BE182" s="142">
        <f t="shared" si="24"/>
        <v>0</v>
      </c>
      <c r="BF182" s="142">
        <f t="shared" si="25"/>
        <v>0</v>
      </c>
      <c r="BG182" s="142">
        <f t="shared" si="26"/>
        <v>0</v>
      </c>
      <c r="BH182" s="142">
        <f t="shared" si="27"/>
        <v>0</v>
      </c>
      <c r="BI182" s="142">
        <f t="shared" si="28"/>
        <v>0</v>
      </c>
      <c r="BJ182" s="13" t="s">
        <v>83</v>
      </c>
      <c r="BK182" s="142">
        <f t="shared" si="29"/>
        <v>0</v>
      </c>
      <c r="BL182" s="13" t="s">
        <v>150</v>
      </c>
      <c r="BM182" s="141" t="s">
        <v>325</v>
      </c>
    </row>
    <row r="183" spans="2:65" s="1" customFormat="1" ht="19.5">
      <c r="B183" s="28"/>
      <c r="D183" s="154" t="s">
        <v>246</v>
      </c>
      <c r="F183" s="155" t="s">
        <v>326</v>
      </c>
      <c r="I183" s="156"/>
      <c r="L183" s="28"/>
      <c r="M183" s="157"/>
      <c r="T183" s="52"/>
      <c r="AT183" s="13" t="s">
        <v>246</v>
      </c>
      <c r="AU183" s="13" t="s">
        <v>85</v>
      </c>
    </row>
    <row r="184" spans="2:65" s="1" customFormat="1" ht="24.2" customHeight="1">
      <c r="B184" s="28"/>
      <c r="C184" s="129" t="s">
        <v>327</v>
      </c>
      <c r="D184" s="129" t="s">
        <v>146</v>
      </c>
      <c r="E184" s="130" t="s">
        <v>328</v>
      </c>
      <c r="F184" s="131" t="s">
        <v>329</v>
      </c>
      <c r="G184" s="132" t="s">
        <v>330</v>
      </c>
      <c r="H184" s="133">
        <v>1</v>
      </c>
      <c r="I184" s="134"/>
      <c r="J184" s="135">
        <f>ROUND(I184*H184,2)</f>
        <v>0</v>
      </c>
      <c r="K184" s="136"/>
      <c r="L184" s="28"/>
      <c r="M184" s="137" t="s">
        <v>1</v>
      </c>
      <c r="N184" s="138" t="s">
        <v>40</v>
      </c>
      <c r="P184" s="139">
        <f>O184*H184</f>
        <v>0</v>
      </c>
      <c r="Q184" s="139">
        <v>0</v>
      </c>
      <c r="R184" s="139">
        <f>Q184*H184</f>
        <v>0</v>
      </c>
      <c r="S184" s="139">
        <v>0</v>
      </c>
      <c r="T184" s="140">
        <f>S184*H184</f>
        <v>0</v>
      </c>
      <c r="AR184" s="141" t="s">
        <v>150</v>
      </c>
      <c r="AT184" s="141" t="s">
        <v>146</v>
      </c>
      <c r="AU184" s="141" t="s">
        <v>85</v>
      </c>
      <c r="AY184" s="13" t="s">
        <v>143</v>
      </c>
      <c r="BE184" s="142">
        <f>IF(N184="základní",J184,0)</f>
        <v>0</v>
      </c>
      <c r="BF184" s="142">
        <f>IF(N184="snížená",J184,0)</f>
        <v>0</v>
      </c>
      <c r="BG184" s="142">
        <f>IF(N184="zákl. přenesená",J184,0)</f>
        <v>0</v>
      </c>
      <c r="BH184" s="142">
        <f>IF(N184="sníž. přenesená",J184,0)</f>
        <v>0</v>
      </c>
      <c r="BI184" s="142">
        <f>IF(N184="nulová",J184,0)</f>
        <v>0</v>
      </c>
      <c r="BJ184" s="13" t="s">
        <v>83</v>
      </c>
      <c r="BK184" s="142">
        <f>ROUND(I184*H184,2)</f>
        <v>0</v>
      </c>
      <c r="BL184" s="13" t="s">
        <v>150</v>
      </c>
      <c r="BM184" s="141" t="s">
        <v>331</v>
      </c>
    </row>
    <row r="185" spans="2:65" s="11" customFormat="1" ht="22.9" customHeight="1">
      <c r="B185" s="117"/>
      <c r="D185" s="118" t="s">
        <v>74</v>
      </c>
      <c r="E185" s="127" t="s">
        <v>332</v>
      </c>
      <c r="F185" s="127" t="s">
        <v>333</v>
      </c>
      <c r="I185" s="120"/>
      <c r="J185" s="128">
        <f>BK185</f>
        <v>0</v>
      </c>
      <c r="L185" s="117"/>
      <c r="M185" s="122"/>
      <c r="P185" s="123">
        <f>SUM(P186:P196)</f>
        <v>0</v>
      </c>
      <c r="R185" s="123">
        <f>SUM(R186:R196)</f>
        <v>0</v>
      </c>
      <c r="T185" s="124">
        <f>SUM(T186:T196)</f>
        <v>0</v>
      </c>
      <c r="AR185" s="118" t="s">
        <v>83</v>
      </c>
      <c r="AT185" s="125" t="s">
        <v>74</v>
      </c>
      <c r="AU185" s="125" t="s">
        <v>83</v>
      </c>
      <c r="AY185" s="118" t="s">
        <v>143</v>
      </c>
      <c r="BK185" s="126">
        <f>SUM(BK186:BK196)</f>
        <v>0</v>
      </c>
    </row>
    <row r="186" spans="2:65" s="1" customFormat="1" ht="33" customHeight="1">
      <c r="B186" s="28"/>
      <c r="C186" s="129" t="s">
        <v>334</v>
      </c>
      <c r="D186" s="129" t="s">
        <v>146</v>
      </c>
      <c r="E186" s="130" t="s">
        <v>335</v>
      </c>
      <c r="F186" s="131" t="s">
        <v>336</v>
      </c>
      <c r="G186" s="132" t="s">
        <v>337</v>
      </c>
      <c r="H186" s="133">
        <v>34.368000000000002</v>
      </c>
      <c r="I186" s="134"/>
      <c r="J186" s="135">
        <f>ROUND(I186*H186,2)</f>
        <v>0</v>
      </c>
      <c r="K186" s="136"/>
      <c r="L186" s="28"/>
      <c r="M186" s="137" t="s">
        <v>1</v>
      </c>
      <c r="N186" s="138" t="s">
        <v>40</v>
      </c>
      <c r="P186" s="139">
        <f>O186*H186</f>
        <v>0</v>
      </c>
      <c r="Q186" s="139">
        <v>0</v>
      </c>
      <c r="R186" s="139">
        <f>Q186*H186</f>
        <v>0</v>
      </c>
      <c r="S186" s="139">
        <v>0</v>
      </c>
      <c r="T186" s="140">
        <f>S186*H186</f>
        <v>0</v>
      </c>
      <c r="AR186" s="141" t="s">
        <v>150</v>
      </c>
      <c r="AT186" s="141" t="s">
        <v>146</v>
      </c>
      <c r="AU186" s="141" t="s">
        <v>85</v>
      </c>
      <c r="AY186" s="13" t="s">
        <v>143</v>
      </c>
      <c r="BE186" s="142">
        <f>IF(N186="základní",J186,0)</f>
        <v>0</v>
      </c>
      <c r="BF186" s="142">
        <f>IF(N186="snížená",J186,0)</f>
        <v>0</v>
      </c>
      <c r="BG186" s="142">
        <f>IF(N186="zákl. přenesená",J186,0)</f>
        <v>0</v>
      </c>
      <c r="BH186" s="142">
        <f>IF(N186="sníž. přenesená",J186,0)</f>
        <v>0</v>
      </c>
      <c r="BI186" s="142">
        <f>IF(N186="nulová",J186,0)</f>
        <v>0</v>
      </c>
      <c r="BJ186" s="13" t="s">
        <v>83</v>
      </c>
      <c r="BK186" s="142">
        <f>ROUND(I186*H186,2)</f>
        <v>0</v>
      </c>
      <c r="BL186" s="13" t="s">
        <v>150</v>
      </c>
      <c r="BM186" s="141" t="s">
        <v>338</v>
      </c>
    </row>
    <row r="187" spans="2:65" s="1" customFormat="1" ht="24.2" customHeight="1">
      <c r="B187" s="28"/>
      <c r="C187" s="129" t="s">
        <v>339</v>
      </c>
      <c r="D187" s="129" t="s">
        <v>146</v>
      </c>
      <c r="E187" s="130" t="s">
        <v>340</v>
      </c>
      <c r="F187" s="131" t="s">
        <v>341</v>
      </c>
      <c r="G187" s="132" t="s">
        <v>337</v>
      </c>
      <c r="H187" s="133">
        <v>34.368000000000002</v>
      </c>
      <c r="I187" s="134"/>
      <c r="J187" s="135">
        <f>ROUND(I187*H187,2)</f>
        <v>0</v>
      </c>
      <c r="K187" s="136"/>
      <c r="L187" s="28"/>
      <c r="M187" s="137" t="s">
        <v>1</v>
      </c>
      <c r="N187" s="138" t="s">
        <v>40</v>
      </c>
      <c r="P187" s="139">
        <f>O187*H187</f>
        <v>0</v>
      </c>
      <c r="Q187" s="139">
        <v>0</v>
      </c>
      <c r="R187" s="139">
        <f>Q187*H187</f>
        <v>0</v>
      </c>
      <c r="S187" s="139">
        <v>0</v>
      </c>
      <c r="T187" s="140">
        <f>S187*H187</f>
        <v>0</v>
      </c>
      <c r="AR187" s="141" t="s">
        <v>150</v>
      </c>
      <c r="AT187" s="141" t="s">
        <v>146</v>
      </c>
      <c r="AU187" s="141" t="s">
        <v>85</v>
      </c>
      <c r="AY187" s="13" t="s">
        <v>143</v>
      </c>
      <c r="BE187" s="142">
        <f>IF(N187="základní",J187,0)</f>
        <v>0</v>
      </c>
      <c r="BF187" s="142">
        <f>IF(N187="snížená",J187,0)</f>
        <v>0</v>
      </c>
      <c r="BG187" s="142">
        <f>IF(N187="zákl. přenesená",J187,0)</f>
        <v>0</v>
      </c>
      <c r="BH187" s="142">
        <f>IF(N187="sníž. přenesená",J187,0)</f>
        <v>0</v>
      </c>
      <c r="BI187" s="142">
        <f>IF(N187="nulová",J187,0)</f>
        <v>0</v>
      </c>
      <c r="BJ187" s="13" t="s">
        <v>83</v>
      </c>
      <c r="BK187" s="142">
        <f>ROUND(I187*H187,2)</f>
        <v>0</v>
      </c>
      <c r="BL187" s="13" t="s">
        <v>150</v>
      </c>
      <c r="BM187" s="141" t="s">
        <v>342</v>
      </c>
    </row>
    <row r="188" spans="2:65" s="1" customFormat="1" ht="24.2" customHeight="1">
      <c r="B188" s="28"/>
      <c r="C188" s="129" t="s">
        <v>343</v>
      </c>
      <c r="D188" s="129" t="s">
        <v>146</v>
      </c>
      <c r="E188" s="130" t="s">
        <v>344</v>
      </c>
      <c r="F188" s="131" t="s">
        <v>345</v>
      </c>
      <c r="G188" s="132" t="s">
        <v>337</v>
      </c>
      <c r="H188" s="133">
        <v>996.67200000000003</v>
      </c>
      <c r="I188" s="134"/>
      <c r="J188" s="135">
        <f>ROUND(I188*H188,2)</f>
        <v>0</v>
      </c>
      <c r="K188" s="136"/>
      <c r="L188" s="28"/>
      <c r="M188" s="137" t="s">
        <v>1</v>
      </c>
      <c r="N188" s="138" t="s">
        <v>40</v>
      </c>
      <c r="P188" s="139">
        <f>O188*H188</f>
        <v>0</v>
      </c>
      <c r="Q188" s="139">
        <v>0</v>
      </c>
      <c r="R188" s="139">
        <f>Q188*H188</f>
        <v>0</v>
      </c>
      <c r="S188" s="139">
        <v>0</v>
      </c>
      <c r="T188" s="140">
        <f>S188*H188</f>
        <v>0</v>
      </c>
      <c r="AR188" s="141" t="s">
        <v>150</v>
      </c>
      <c r="AT188" s="141" t="s">
        <v>146</v>
      </c>
      <c r="AU188" s="141" t="s">
        <v>85</v>
      </c>
      <c r="AY188" s="13" t="s">
        <v>143</v>
      </c>
      <c r="BE188" s="142">
        <f>IF(N188="základní",J188,0)</f>
        <v>0</v>
      </c>
      <c r="BF188" s="142">
        <f>IF(N188="snížená",J188,0)</f>
        <v>0</v>
      </c>
      <c r="BG188" s="142">
        <f>IF(N188="zákl. přenesená",J188,0)</f>
        <v>0</v>
      </c>
      <c r="BH188" s="142">
        <f>IF(N188="sníž. přenesená",J188,0)</f>
        <v>0</v>
      </c>
      <c r="BI188" s="142">
        <f>IF(N188="nulová",J188,0)</f>
        <v>0</v>
      </c>
      <c r="BJ188" s="13" t="s">
        <v>83</v>
      </c>
      <c r="BK188" s="142">
        <f>ROUND(I188*H188,2)</f>
        <v>0</v>
      </c>
      <c r="BL188" s="13" t="s">
        <v>150</v>
      </c>
      <c r="BM188" s="141" t="s">
        <v>346</v>
      </c>
    </row>
    <row r="189" spans="2:65" s="1" customFormat="1" ht="19.5">
      <c r="B189" s="28"/>
      <c r="D189" s="154" t="s">
        <v>246</v>
      </c>
      <c r="F189" s="155" t="s">
        <v>347</v>
      </c>
      <c r="I189" s="156"/>
      <c r="L189" s="28"/>
      <c r="M189" s="157"/>
      <c r="T189" s="52"/>
      <c r="AT189" s="13" t="s">
        <v>246</v>
      </c>
      <c r="AU189" s="13" t="s">
        <v>85</v>
      </c>
    </row>
    <row r="190" spans="2:65" s="1" customFormat="1" ht="33" customHeight="1">
      <c r="B190" s="28"/>
      <c r="C190" s="129" t="s">
        <v>348</v>
      </c>
      <c r="D190" s="129" t="s">
        <v>146</v>
      </c>
      <c r="E190" s="130" t="s">
        <v>349</v>
      </c>
      <c r="F190" s="131" t="s">
        <v>350</v>
      </c>
      <c r="G190" s="132" t="s">
        <v>337</v>
      </c>
      <c r="H190" s="133">
        <v>4.8890000000000002</v>
      </c>
      <c r="I190" s="134"/>
      <c r="J190" s="135">
        <f>ROUND(I190*H190,2)</f>
        <v>0</v>
      </c>
      <c r="K190" s="136"/>
      <c r="L190" s="28"/>
      <c r="M190" s="137" t="s">
        <v>1</v>
      </c>
      <c r="N190" s="138" t="s">
        <v>40</v>
      </c>
      <c r="P190" s="139">
        <f>O190*H190</f>
        <v>0</v>
      </c>
      <c r="Q190" s="139">
        <v>0</v>
      </c>
      <c r="R190" s="139">
        <f>Q190*H190</f>
        <v>0</v>
      </c>
      <c r="S190" s="139">
        <v>0</v>
      </c>
      <c r="T190" s="140">
        <f>S190*H190</f>
        <v>0</v>
      </c>
      <c r="AR190" s="141" t="s">
        <v>150</v>
      </c>
      <c r="AT190" s="141" t="s">
        <v>146</v>
      </c>
      <c r="AU190" s="141" t="s">
        <v>85</v>
      </c>
      <c r="AY190" s="13" t="s">
        <v>143</v>
      </c>
      <c r="BE190" s="142">
        <f>IF(N190="základní",J190,0)</f>
        <v>0</v>
      </c>
      <c r="BF190" s="142">
        <f>IF(N190="snížená",J190,0)</f>
        <v>0</v>
      </c>
      <c r="BG190" s="142">
        <f>IF(N190="zákl. přenesená",J190,0)</f>
        <v>0</v>
      </c>
      <c r="BH190" s="142">
        <f>IF(N190="sníž. přenesená",J190,0)</f>
        <v>0</v>
      </c>
      <c r="BI190" s="142">
        <f>IF(N190="nulová",J190,0)</f>
        <v>0</v>
      </c>
      <c r="BJ190" s="13" t="s">
        <v>83</v>
      </c>
      <c r="BK190" s="142">
        <f>ROUND(I190*H190,2)</f>
        <v>0</v>
      </c>
      <c r="BL190" s="13" t="s">
        <v>150</v>
      </c>
      <c r="BM190" s="141" t="s">
        <v>351</v>
      </c>
    </row>
    <row r="191" spans="2:65" s="1" customFormat="1" ht="37.9" customHeight="1">
      <c r="B191" s="28"/>
      <c r="C191" s="129" t="s">
        <v>352</v>
      </c>
      <c r="D191" s="129" t="s">
        <v>146</v>
      </c>
      <c r="E191" s="130" t="s">
        <v>353</v>
      </c>
      <c r="F191" s="131" t="s">
        <v>354</v>
      </c>
      <c r="G191" s="132" t="s">
        <v>337</v>
      </c>
      <c r="H191" s="133">
        <v>0.13800000000000001</v>
      </c>
      <c r="I191" s="134"/>
      <c r="J191" s="135">
        <f>ROUND(I191*H191,2)</f>
        <v>0</v>
      </c>
      <c r="K191" s="136"/>
      <c r="L191" s="28"/>
      <c r="M191" s="137" t="s">
        <v>1</v>
      </c>
      <c r="N191" s="138" t="s">
        <v>40</v>
      </c>
      <c r="P191" s="139">
        <f>O191*H191</f>
        <v>0</v>
      </c>
      <c r="Q191" s="139">
        <v>0</v>
      </c>
      <c r="R191" s="139">
        <f>Q191*H191</f>
        <v>0</v>
      </c>
      <c r="S191" s="139">
        <v>0</v>
      </c>
      <c r="T191" s="140">
        <f>S191*H191</f>
        <v>0</v>
      </c>
      <c r="AR191" s="141" t="s">
        <v>150</v>
      </c>
      <c r="AT191" s="141" t="s">
        <v>146</v>
      </c>
      <c r="AU191" s="141" t="s">
        <v>85</v>
      </c>
      <c r="AY191" s="13" t="s">
        <v>143</v>
      </c>
      <c r="BE191" s="142">
        <f>IF(N191="základní",J191,0)</f>
        <v>0</v>
      </c>
      <c r="BF191" s="142">
        <f>IF(N191="snížená",J191,0)</f>
        <v>0</v>
      </c>
      <c r="BG191" s="142">
        <f>IF(N191="zákl. přenesená",J191,0)</f>
        <v>0</v>
      </c>
      <c r="BH191" s="142">
        <f>IF(N191="sníž. přenesená",J191,0)</f>
        <v>0</v>
      </c>
      <c r="BI191" s="142">
        <f>IF(N191="nulová",J191,0)</f>
        <v>0</v>
      </c>
      <c r="BJ191" s="13" t="s">
        <v>83</v>
      </c>
      <c r="BK191" s="142">
        <f>ROUND(I191*H191,2)</f>
        <v>0</v>
      </c>
      <c r="BL191" s="13" t="s">
        <v>150</v>
      </c>
      <c r="BM191" s="141" t="s">
        <v>355</v>
      </c>
    </row>
    <row r="192" spans="2:65" s="1" customFormat="1" ht="33" customHeight="1">
      <c r="B192" s="28"/>
      <c r="C192" s="129" t="s">
        <v>356</v>
      </c>
      <c r="D192" s="129" t="s">
        <v>146</v>
      </c>
      <c r="E192" s="130" t="s">
        <v>357</v>
      </c>
      <c r="F192" s="131" t="s">
        <v>358</v>
      </c>
      <c r="G192" s="132" t="s">
        <v>337</v>
      </c>
      <c r="H192" s="133">
        <v>2.7450000000000001</v>
      </c>
      <c r="I192" s="134"/>
      <c r="J192" s="135">
        <f>ROUND(I192*H192,2)</f>
        <v>0</v>
      </c>
      <c r="K192" s="136"/>
      <c r="L192" s="28"/>
      <c r="M192" s="137" t="s">
        <v>1</v>
      </c>
      <c r="N192" s="138" t="s">
        <v>40</v>
      </c>
      <c r="P192" s="139">
        <f>O192*H192</f>
        <v>0</v>
      </c>
      <c r="Q192" s="139">
        <v>0</v>
      </c>
      <c r="R192" s="139">
        <f>Q192*H192</f>
        <v>0</v>
      </c>
      <c r="S192" s="139">
        <v>0</v>
      </c>
      <c r="T192" s="140">
        <f>S192*H192</f>
        <v>0</v>
      </c>
      <c r="AR192" s="141" t="s">
        <v>150</v>
      </c>
      <c r="AT192" s="141" t="s">
        <v>146</v>
      </c>
      <c r="AU192" s="141" t="s">
        <v>85</v>
      </c>
      <c r="AY192" s="13" t="s">
        <v>143</v>
      </c>
      <c r="BE192" s="142">
        <f>IF(N192="základní",J192,0)</f>
        <v>0</v>
      </c>
      <c r="BF192" s="142">
        <f>IF(N192="snížená",J192,0)</f>
        <v>0</v>
      </c>
      <c r="BG192" s="142">
        <f>IF(N192="zákl. přenesená",J192,0)</f>
        <v>0</v>
      </c>
      <c r="BH192" s="142">
        <f>IF(N192="sníž. přenesená",J192,0)</f>
        <v>0</v>
      </c>
      <c r="BI192" s="142">
        <f>IF(N192="nulová",J192,0)</f>
        <v>0</v>
      </c>
      <c r="BJ192" s="13" t="s">
        <v>83</v>
      </c>
      <c r="BK192" s="142">
        <f>ROUND(I192*H192,2)</f>
        <v>0</v>
      </c>
      <c r="BL192" s="13" t="s">
        <v>150</v>
      </c>
      <c r="BM192" s="141" t="s">
        <v>359</v>
      </c>
    </row>
    <row r="193" spans="2:65" s="1" customFormat="1" ht="37.9" customHeight="1">
      <c r="B193" s="28"/>
      <c r="C193" s="129" t="s">
        <v>360</v>
      </c>
      <c r="D193" s="129" t="s">
        <v>146</v>
      </c>
      <c r="E193" s="130" t="s">
        <v>361</v>
      </c>
      <c r="F193" s="131" t="s">
        <v>362</v>
      </c>
      <c r="G193" s="132" t="s">
        <v>337</v>
      </c>
      <c r="H193" s="133">
        <v>16.111000000000001</v>
      </c>
      <c r="I193" s="134"/>
      <c r="J193" s="135">
        <f>ROUND(I193*H193,2)</f>
        <v>0</v>
      </c>
      <c r="K193" s="136"/>
      <c r="L193" s="28"/>
      <c r="M193" s="137" t="s">
        <v>1</v>
      </c>
      <c r="N193" s="138" t="s">
        <v>40</v>
      </c>
      <c r="P193" s="139">
        <f>O193*H193</f>
        <v>0</v>
      </c>
      <c r="Q193" s="139">
        <v>0</v>
      </c>
      <c r="R193" s="139">
        <f>Q193*H193</f>
        <v>0</v>
      </c>
      <c r="S193" s="139">
        <v>0</v>
      </c>
      <c r="T193" s="140">
        <f>S193*H193</f>
        <v>0</v>
      </c>
      <c r="AR193" s="141" t="s">
        <v>150</v>
      </c>
      <c r="AT193" s="141" t="s">
        <v>146</v>
      </c>
      <c r="AU193" s="141" t="s">
        <v>85</v>
      </c>
      <c r="AY193" s="13" t="s">
        <v>143</v>
      </c>
      <c r="BE193" s="142">
        <f>IF(N193="základní",J193,0)</f>
        <v>0</v>
      </c>
      <c r="BF193" s="142">
        <f>IF(N193="snížená",J193,0)</f>
        <v>0</v>
      </c>
      <c r="BG193" s="142">
        <f>IF(N193="zákl. přenesená",J193,0)</f>
        <v>0</v>
      </c>
      <c r="BH193" s="142">
        <f>IF(N193="sníž. přenesená",J193,0)</f>
        <v>0</v>
      </c>
      <c r="BI193" s="142">
        <f>IF(N193="nulová",J193,0)</f>
        <v>0</v>
      </c>
      <c r="BJ193" s="13" t="s">
        <v>83</v>
      </c>
      <c r="BK193" s="142">
        <f>ROUND(I193*H193,2)</f>
        <v>0</v>
      </c>
      <c r="BL193" s="13" t="s">
        <v>150</v>
      </c>
      <c r="BM193" s="141" t="s">
        <v>363</v>
      </c>
    </row>
    <row r="194" spans="2:65" s="1" customFormat="1" ht="44.25" customHeight="1">
      <c r="B194" s="28"/>
      <c r="C194" s="129" t="s">
        <v>364</v>
      </c>
      <c r="D194" s="129" t="s">
        <v>146</v>
      </c>
      <c r="E194" s="130" t="s">
        <v>365</v>
      </c>
      <c r="F194" s="131" t="s">
        <v>366</v>
      </c>
      <c r="G194" s="132" t="s">
        <v>337</v>
      </c>
      <c r="H194" s="133">
        <v>8.657</v>
      </c>
      <c r="I194" s="134"/>
      <c r="J194" s="135">
        <f>ROUND(I194*H194,2)</f>
        <v>0</v>
      </c>
      <c r="K194" s="136"/>
      <c r="L194" s="28"/>
      <c r="M194" s="137" t="s">
        <v>1</v>
      </c>
      <c r="N194" s="138" t="s">
        <v>40</v>
      </c>
      <c r="P194" s="139">
        <f>O194*H194</f>
        <v>0</v>
      </c>
      <c r="Q194" s="139">
        <v>0</v>
      </c>
      <c r="R194" s="139">
        <f>Q194*H194</f>
        <v>0</v>
      </c>
      <c r="S194" s="139">
        <v>0</v>
      </c>
      <c r="T194" s="140">
        <f>S194*H194</f>
        <v>0</v>
      </c>
      <c r="AR194" s="141" t="s">
        <v>150</v>
      </c>
      <c r="AT194" s="141" t="s">
        <v>146</v>
      </c>
      <c r="AU194" s="141" t="s">
        <v>85</v>
      </c>
      <c r="AY194" s="13" t="s">
        <v>143</v>
      </c>
      <c r="BE194" s="142">
        <f>IF(N194="základní",J194,0)</f>
        <v>0</v>
      </c>
      <c r="BF194" s="142">
        <f>IF(N194="snížená",J194,0)</f>
        <v>0</v>
      </c>
      <c r="BG194" s="142">
        <f>IF(N194="zákl. přenesená",J194,0)</f>
        <v>0</v>
      </c>
      <c r="BH194" s="142">
        <f>IF(N194="sníž. přenesená",J194,0)</f>
        <v>0</v>
      </c>
      <c r="BI194" s="142">
        <f>IF(N194="nulová",J194,0)</f>
        <v>0</v>
      </c>
      <c r="BJ194" s="13" t="s">
        <v>83</v>
      </c>
      <c r="BK194" s="142">
        <f>ROUND(I194*H194,2)</f>
        <v>0</v>
      </c>
      <c r="BL194" s="13" t="s">
        <v>150</v>
      </c>
      <c r="BM194" s="141" t="s">
        <v>367</v>
      </c>
    </row>
    <row r="195" spans="2:65" s="1" customFormat="1" ht="19.5">
      <c r="B195" s="28"/>
      <c r="D195" s="154" t="s">
        <v>246</v>
      </c>
      <c r="F195" s="155" t="s">
        <v>368</v>
      </c>
      <c r="I195" s="156"/>
      <c r="L195" s="28"/>
      <c r="M195" s="157"/>
      <c r="T195" s="52"/>
      <c r="AT195" s="13" t="s">
        <v>246</v>
      </c>
      <c r="AU195" s="13" t="s">
        <v>85</v>
      </c>
    </row>
    <row r="196" spans="2:65" s="1" customFormat="1" ht="44.25" customHeight="1">
      <c r="B196" s="28"/>
      <c r="C196" s="129" t="s">
        <v>369</v>
      </c>
      <c r="D196" s="129" t="s">
        <v>146</v>
      </c>
      <c r="E196" s="130" t="s">
        <v>370</v>
      </c>
      <c r="F196" s="131" t="s">
        <v>371</v>
      </c>
      <c r="G196" s="132" t="s">
        <v>337</v>
      </c>
      <c r="H196" s="133">
        <v>1.83</v>
      </c>
      <c r="I196" s="134"/>
      <c r="J196" s="135">
        <f>ROUND(I196*H196,2)</f>
        <v>0</v>
      </c>
      <c r="K196" s="136"/>
      <c r="L196" s="28"/>
      <c r="M196" s="137" t="s">
        <v>1</v>
      </c>
      <c r="N196" s="138" t="s">
        <v>40</v>
      </c>
      <c r="P196" s="139">
        <f>O196*H196</f>
        <v>0</v>
      </c>
      <c r="Q196" s="139">
        <v>0</v>
      </c>
      <c r="R196" s="139">
        <f>Q196*H196</f>
        <v>0</v>
      </c>
      <c r="S196" s="139">
        <v>0</v>
      </c>
      <c r="T196" s="140">
        <f>S196*H196</f>
        <v>0</v>
      </c>
      <c r="AR196" s="141" t="s">
        <v>150</v>
      </c>
      <c r="AT196" s="141" t="s">
        <v>146</v>
      </c>
      <c r="AU196" s="141" t="s">
        <v>85</v>
      </c>
      <c r="AY196" s="13" t="s">
        <v>143</v>
      </c>
      <c r="BE196" s="142">
        <f>IF(N196="základní",J196,0)</f>
        <v>0</v>
      </c>
      <c r="BF196" s="142">
        <f>IF(N196="snížená",J196,0)</f>
        <v>0</v>
      </c>
      <c r="BG196" s="142">
        <f>IF(N196="zákl. přenesená",J196,0)</f>
        <v>0</v>
      </c>
      <c r="BH196" s="142">
        <f>IF(N196="sníž. přenesená",J196,0)</f>
        <v>0</v>
      </c>
      <c r="BI196" s="142">
        <f>IF(N196="nulová",J196,0)</f>
        <v>0</v>
      </c>
      <c r="BJ196" s="13" t="s">
        <v>83</v>
      </c>
      <c r="BK196" s="142">
        <f>ROUND(I196*H196,2)</f>
        <v>0</v>
      </c>
      <c r="BL196" s="13" t="s">
        <v>150</v>
      </c>
      <c r="BM196" s="141" t="s">
        <v>372</v>
      </c>
    </row>
    <row r="197" spans="2:65" s="11" customFormat="1" ht="22.9" customHeight="1">
      <c r="B197" s="117"/>
      <c r="D197" s="118" t="s">
        <v>74</v>
      </c>
      <c r="E197" s="127" t="s">
        <v>373</v>
      </c>
      <c r="F197" s="127" t="s">
        <v>374</v>
      </c>
      <c r="I197" s="120"/>
      <c r="J197" s="128">
        <f>BK197</f>
        <v>0</v>
      </c>
      <c r="L197" s="117"/>
      <c r="M197" s="122"/>
      <c r="P197" s="123">
        <f>P198</f>
        <v>0</v>
      </c>
      <c r="R197" s="123">
        <f>R198</f>
        <v>0</v>
      </c>
      <c r="T197" s="124">
        <f>T198</f>
        <v>0</v>
      </c>
      <c r="AR197" s="118" t="s">
        <v>83</v>
      </c>
      <c r="AT197" s="125" t="s">
        <v>74</v>
      </c>
      <c r="AU197" s="125" t="s">
        <v>83</v>
      </c>
      <c r="AY197" s="118" t="s">
        <v>143</v>
      </c>
      <c r="BK197" s="126">
        <f>BK198</f>
        <v>0</v>
      </c>
    </row>
    <row r="198" spans="2:65" s="1" customFormat="1" ht="21.75" customHeight="1">
      <c r="B198" s="28"/>
      <c r="C198" s="129" t="s">
        <v>375</v>
      </c>
      <c r="D198" s="129" t="s">
        <v>146</v>
      </c>
      <c r="E198" s="130" t="s">
        <v>376</v>
      </c>
      <c r="F198" s="131" t="s">
        <v>377</v>
      </c>
      <c r="G198" s="132" t="s">
        <v>337</v>
      </c>
      <c r="H198" s="133">
        <v>5.952</v>
      </c>
      <c r="I198" s="134"/>
      <c r="J198" s="135">
        <f>ROUND(I198*H198,2)</f>
        <v>0</v>
      </c>
      <c r="K198" s="136"/>
      <c r="L198" s="28"/>
      <c r="M198" s="137" t="s">
        <v>1</v>
      </c>
      <c r="N198" s="138" t="s">
        <v>40</v>
      </c>
      <c r="P198" s="139">
        <f>O198*H198</f>
        <v>0</v>
      </c>
      <c r="Q198" s="139">
        <v>0</v>
      </c>
      <c r="R198" s="139">
        <f>Q198*H198</f>
        <v>0</v>
      </c>
      <c r="S198" s="139">
        <v>0</v>
      </c>
      <c r="T198" s="140">
        <f>S198*H198</f>
        <v>0</v>
      </c>
      <c r="AR198" s="141" t="s">
        <v>150</v>
      </c>
      <c r="AT198" s="141" t="s">
        <v>146</v>
      </c>
      <c r="AU198" s="141" t="s">
        <v>85</v>
      </c>
      <c r="AY198" s="13" t="s">
        <v>143</v>
      </c>
      <c r="BE198" s="142">
        <f>IF(N198="základní",J198,0)</f>
        <v>0</v>
      </c>
      <c r="BF198" s="142">
        <f>IF(N198="snížená",J198,0)</f>
        <v>0</v>
      </c>
      <c r="BG198" s="142">
        <f>IF(N198="zákl. přenesená",J198,0)</f>
        <v>0</v>
      </c>
      <c r="BH198" s="142">
        <f>IF(N198="sníž. přenesená",J198,0)</f>
        <v>0</v>
      </c>
      <c r="BI198" s="142">
        <f>IF(N198="nulová",J198,0)</f>
        <v>0</v>
      </c>
      <c r="BJ198" s="13" t="s">
        <v>83</v>
      </c>
      <c r="BK198" s="142">
        <f>ROUND(I198*H198,2)</f>
        <v>0</v>
      </c>
      <c r="BL198" s="13" t="s">
        <v>150</v>
      </c>
      <c r="BM198" s="141" t="s">
        <v>378</v>
      </c>
    </row>
    <row r="199" spans="2:65" s="11" customFormat="1" ht="25.9" customHeight="1">
      <c r="B199" s="117"/>
      <c r="D199" s="118" t="s">
        <v>74</v>
      </c>
      <c r="E199" s="119" t="s">
        <v>379</v>
      </c>
      <c r="F199" s="119" t="s">
        <v>380</v>
      </c>
      <c r="I199" s="120"/>
      <c r="J199" s="121">
        <f>BK199</f>
        <v>0</v>
      </c>
      <c r="L199" s="117"/>
      <c r="M199" s="122"/>
      <c r="P199" s="123">
        <f>P200+P207+P215+P220+P223+P231+P246+P270+P293+P306</f>
        <v>0</v>
      </c>
      <c r="R199" s="123">
        <f>R200+R207+R215+R220+R223+R231+R246+R270+R293+R306</f>
        <v>24.277359277300004</v>
      </c>
      <c r="T199" s="124">
        <f>T200+T207+T215+T220+T223+T231+T246+T270+T293+T306</f>
        <v>19.757643389999998</v>
      </c>
      <c r="AR199" s="118" t="s">
        <v>85</v>
      </c>
      <c r="AT199" s="125" t="s">
        <v>74</v>
      </c>
      <c r="AU199" s="125" t="s">
        <v>75</v>
      </c>
      <c r="AY199" s="118" t="s">
        <v>143</v>
      </c>
      <c r="BK199" s="126">
        <f>BK200+BK207+BK215+BK220+BK223+BK231+BK246+BK270+BK293+BK306</f>
        <v>0</v>
      </c>
    </row>
    <row r="200" spans="2:65" s="11" customFormat="1" ht="22.9" customHeight="1">
      <c r="B200" s="117"/>
      <c r="D200" s="118" t="s">
        <v>74</v>
      </c>
      <c r="E200" s="127" t="s">
        <v>381</v>
      </c>
      <c r="F200" s="127" t="s">
        <v>382</v>
      </c>
      <c r="I200" s="120"/>
      <c r="J200" s="128">
        <f>BK200</f>
        <v>0</v>
      </c>
      <c r="L200" s="117"/>
      <c r="M200" s="122"/>
      <c r="P200" s="123">
        <f>SUM(P201:P206)</f>
        <v>0</v>
      </c>
      <c r="R200" s="123">
        <f>SUM(R201:R206)</f>
        <v>2.3717165200000005</v>
      </c>
      <c r="T200" s="124">
        <f>SUM(T201:T206)</f>
        <v>0</v>
      </c>
      <c r="AR200" s="118" t="s">
        <v>85</v>
      </c>
      <c r="AT200" s="125" t="s">
        <v>74</v>
      </c>
      <c r="AU200" s="125" t="s">
        <v>83</v>
      </c>
      <c r="AY200" s="118" t="s">
        <v>143</v>
      </c>
      <c r="BK200" s="126">
        <f>SUM(BK201:BK206)</f>
        <v>0</v>
      </c>
    </row>
    <row r="201" spans="2:65" s="1" customFormat="1" ht="33" customHeight="1">
      <c r="B201" s="28"/>
      <c r="C201" s="129" t="s">
        <v>383</v>
      </c>
      <c r="D201" s="129" t="s">
        <v>146</v>
      </c>
      <c r="E201" s="130" t="s">
        <v>384</v>
      </c>
      <c r="F201" s="131" t="s">
        <v>385</v>
      </c>
      <c r="G201" s="132" t="s">
        <v>149</v>
      </c>
      <c r="H201" s="133">
        <v>411.73099999999999</v>
      </c>
      <c r="I201" s="134"/>
      <c r="J201" s="135">
        <f t="shared" ref="J201:J206" si="30">ROUND(I201*H201,2)</f>
        <v>0</v>
      </c>
      <c r="K201" s="136"/>
      <c r="L201" s="28"/>
      <c r="M201" s="137" t="s">
        <v>1</v>
      </c>
      <c r="N201" s="138" t="s">
        <v>40</v>
      </c>
      <c r="P201" s="139">
        <f t="shared" ref="P201:P206" si="31">O201*H201</f>
        <v>0</v>
      </c>
      <c r="Q201" s="139">
        <v>0</v>
      </c>
      <c r="R201" s="139">
        <f t="shared" ref="R201:R206" si="32">Q201*H201</f>
        <v>0</v>
      </c>
      <c r="S201" s="139">
        <v>0</v>
      </c>
      <c r="T201" s="140">
        <f t="shared" ref="T201:T206" si="33">S201*H201</f>
        <v>0</v>
      </c>
      <c r="AR201" s="141" t="s">
        <v>206</v>
      </c>
      <c r="AT201" s="141" t="s">
        <v>146</v>
      </c>
      <c r="AU201" s="141" t="s">
        <v>85</v>
      </c>
      <c r="AY201" s="13" t="s">
        <v>143</v>
      </c>
      <c r="BE201" s="142">
        <f t="shared" ref="BE201:BE206" si="34">IF(N201="základní",J201,0)</f>
        <v>0</v>
      </c>
      <c r="BF201" s="142">
        <f t="shared" ref="BF201:BF206" si="35">IF(N201="snížená",J201,0)</f>
        <v>0</v>
      </c>
      <c r="BG201" s="142">
        <f t="shared" ref="BG201:BG206" si="36">IF(N201="zákl. přenesená",J201,0)</f>
        <v>0</v>
      </c>
      <c r="BH201" s="142">
        <f t="shared" ref="BH201:BH206" si="37">IF(N201="sníž. přenesená",J201,0)</f>
        <v>0</v>
      </c>
      <c r="BI201" s="142">
        <f t="shared" ref="BI201:BI206" si="38">IF(N201="nulová",J201,0)</f>
        <v>0</v>
      </c>
      <c r="BJ201" s="13" t="s">
        <v>83</v>
      </c>
      <c r="BK201" s="142">
        <f t="shared" ref="BK201:BK206" si="39">ROUND(I201*H201,2)</f>
        <v>0</v>
      </c>
      <c r="BL201" s="13" t="s">
        <v>206</v>
      </c>
      <c r="BM201" s="141" t="s">
        <v>386</v>
      </c>
    </row>
    <row r="202" spans="2:65" s="1" customFormat="1" ht="24.2" customHeight="1">
      <c r="B202" s="28"/>
      <c r="C202" s="143" t="s">
        <v>387</v>
      </c>
      <c r="D202" s="143" t="s">
        <v>159</v>
      </c>
      <c r="E202" s="144" t="s">
        <v>388</v>
      </c>
      <c r="F202" s="145" t="s">
        <v>389</v>
      </c>
      <c r="G202" s="146" t="s">
        <v>149</v>
      </c>
      <c r="H202" s="147">
        <v>372.19900000000001</v>
      </c>
      <c r="I202" s="148"/>
      <c r="J202" s="149">
        <f t="shared" si="30"/>
        <v>0</v>
      </c>
      <c r="K202" s="150"/>
      <c r="L202" s="151"/>
      <c r="M202" s="152" t="s">
        <v>1</v>
      </c>
      <c r="N202" s="153" t="s">
        <v>40</v>
      </c>
      <c r="P202" s="139">
        <f t="shared" si="31"/>
        <v>0</v>
      </c>
      <c r="Q202" s="139">
        <v>5.0000000000000001E-3</v>
      </c>
      <c r="R202" s="139">
        <f t="shared" si="32"/>
        <v>1.8609950000000002</v>
      </c>
      <c r="S202" s="139">
        <v>0</v>
      </c>
      <c r="T202" s="140">
        <f t="shared" si="33"/>
        <v>0</v>
      </c>
      <c r="AR202" s="141" t="s">
        <v>273</v>
      </c>
      <c r="AT202" s="141" t="s">
        <v>159</v>
      </c>
      <c r="AU202" s="141" t="s">
        <v>85</v>
      </c>
      <c r="AY202" s="13" t="s">
        <v>143</v>
      </c>
      <c r="BE202" s="142">
        <f t="shared" si="34"/>
        <v>0</v>
      </c>
      <c r="BF202" s="142">
        <f t="shared" si="35"/>
        <v>0</v>
      </c>
      <c r="BG202" s="142">
        <f t="shared" si="36"/>
        <v>0</v>
      </c>
      <c r="BH202" s="142">
        <f t="shared" si="37"/>
        <v>0</v>
      </c>
      <c r="BI202" s="142">
        <f t="shared" si="38"/>
        <v>0</v>
      </c>
      <c r="BJ202" s="13" t="s">
        <v>83</v>
      </c>
      <c r="BK202" s="142">
        <f t="shared" si="39"/>
        <v>0</v>
      </c>
      <c r="BL202" s="13" t="s">
        <v>206</v>
      </c>
      <c r="BM202" s="141" t="s">
        <v>390</v>
      </c>
    </row>
    <row r="203" spans="2:65" s="1" customFormat="1" ht="24.2" customHeight="1">
      <c r="B203" s="28"/>
      <c r="C203" s="143" t="s">
        <v>391</v>
      </c>
      <c r="D203" s="143" t="s">
        <v>159</v>
      </c>
      <c r="E203" s="144" t="s">
        <v>392</v>
      </c>
      <c r="F203" s="145" t="s">
        <v>393</v>
      </c>
      <c r="G203" s="146" t="s">
        <v>149</v>
      </c>
      <c r="H203" s="147">
        <v>59.843000000000004</v>
      </c>
      <c r="I203" s="148"/>
      <c r="J203" s="149">
        <f t="shared" si="30"/>
        <v>0</v>
      </c>
      <c r="K203" s="150"/>
      <c r="L203" s="151"/>
      <c r="M203" s="152" t="s">
        <v>1</v>
      </c>
      <c r="N203" s="153" t="s">
        <v>40</v>
      </c>
      <c r="P203" s="139">
        <f t="shared" si="31"/>
        <v>0</v>
      </c>
      <c r="Q203" s="139">
        <v>7.0000000000000001E-3</v>
      </c>
      <c r="R203" s="139">
        <f t="shared" si="32"/>
        <v>0.41890100000000002</v>
      </c>
      <c r="S203" s="139">
        <v>0</v>
      </c>
      <c r="T203" s="140">
        <f t="shared" si="33"/>
        <v>0</v>
      </c>
      <c r="AR203" s="141" t="s">
        <v>273</v>
      </c>
      <c r="AT203" s="141" t="s">
        <v>159</v>
      </c>
      <c r="AU203" s="141" t="s">
        <v>85</v>
      </c>
      <c r="AY203" s="13" t="s">
        <v>143</v>
      </c>
      <c r="BE203" s="142">
        <f t="shared" si="34"/>
        <v>0</v>
      </c>
      <c r="BF203" s="142">
        <f t="shared" si="35"/>
        <v>0</v>
      </c>
      <c r="BG203" s="142">
        <f t="shared" si="36"/>
        <v>0</v>
      </c>
      <c r="BH203" s="142">
        <f t="shared" si="37"/>
        <v>0</v>
      </c>
      <c r="BI203" s="142">
        <f t="shared" si="38"/>
        <v>0</v>
      </c>
      <c r="BJ203" s="13" t="s">
        <v>83</v>
      </c>
      <c r="BK203" s="142">
        <f t="shared" si="39"/>
        <v>0</v>
      </c>
      <c r="BL203" s="13" t="s">
        <v>206</v>
      </c>
      <c r="BM203" s="141" t="s">
        <v>394</v>
      </c>
    </row>
    <row r="204" spans="2:65" s="1" customFormat="1" ht="37.9" customHeight="1">
      <c r="B204" s="28"/>
      <c r="C204" s="129" t="s">
        <v>395</v>
      </c>
      <c r="D204" s="129" t="s">
        <v>146</v>
      </c>
      <c r="E204" s="130" t="s">
        <v>396</v>
      </c>
      <c r="F204" s="131" t="s">
        <v>397</v>
      </c>
      <c r="G204" s="132" t="s">
        <v>149</v>
      </c>
      <c r="H204" s="133">
        <v>17.523</v>
      </c>
      <c r="I204" s="134"/>
      <c r="J204" s="135">
        <f t="shared" si="30"/>
        <v>0</v>
      </c>
      <c r="K204" s="136"/>
      <c r="L204" s="28"/>
      <c r="M204" s="137" t="s">
        <v>1</v>
      </c>
      <c r="N204" s="138" t="s">
        <v>40</v>
      </c>
      <c r="P204" s="139">
        <f t="shared" si="31"/>
        <v>0</v>
      </c>
      <c r="Q204" s="139">
        <v>2.4000000000000001E-4</v>
      </c>
      <c r="R204" s="139">
        <f t="shared" si="32"/>
        <v>4.2055199999999999E-3</v>
      </c>
      <c r="S204" s="139">
        <v>0</v>
      </c>
      <c r="T204" s="140">
        <f t="shared" si="33"/>
        <v>0</v>
      </c>
      <c r="AR204" s="141" t="s">
        <v>206</v>
      </c>
      <c r="AT204" s="141" t="s">
        <v>146</v>
      </c>
      <c r="AU204" s="141" t="s">
        <v>85</v>
      </c>
      <c r="AY204" s="13" t="s">
        <v>143</v>
      </c>
      <c r="BE204" s="142">
        <f t="shared" si="34"/>
        <v>0</v>
      </c>
      <c r="BF204" s="142">
        <f t="shared" si="35"/>
        <v>0</v>
      </c>
      <c r="BG204" s="142">
        <f t="shared" si="36"/>
        <v>0</v>
      </c>
      <c r="BH204" s="142">
        <f t="shared" si="37"/>
        <v>0</v>
      </c>
      <c r="BI204" s="142">
        <f t="shared" si="38"/>
        <v>0</v>
      </c>
      <c r="BJ204" s="13" t="s">
        <v>83</v>
      </c>
      <c r="BK204" s="142">
        <f t="shared" si="39"/>
        <v>0</v>
      </c>
      <c r="BL204" s="13" t="s">
        <v>206</v>
      </c>
      <c r="BM204" s="141" t="s">
        <v>398</v>
      </c>
    </row>
    <row r="205" spans="2:65" s="1" customFormat="1" ht="24.2" customHeight="1">
      <c r="B205" s="28"/>
      <c r="C205" s="143" t="s">
        <v>399</v>
      </c>
      <c r="D205" s="143" t="s">
        <v>159</v>
      </c>
      <c r="E205" s="144" t="s">
        <v>388</v>
      </c>
      <c r="F205" s="145" t="s">
        <v>389</v>
      </c>
      <c r="G205" s="146" t="s">
        <v>149</v>
      </c>
      <c r="H205" s="147">
        <v>17.523</v>
      </c>
      <c r="I205" s="148"/>
      <c r="J205" s="149">
        <f t="shared" si="30"/>
        <v>0</v>
      </c>
      <c r="K205" s="150"/>
      <c r="L205" s="151"/>
      <c r="M205" s="152" t="s">
        <v>1</v>
      </c>
      <c r="N205" s="153" t="s">
        <v>40</v>
      </c>
      <c r="P205" s="139">
        <f t="shared" si="31"/>
        <v>0</v>
      </c>
      <c r="Q205" s="139">
        <v>5.0000000000000001E-3</v>
      </c>
      <c r="R205" s="139">
        <f t="shared" si="32"/>
        <v>8.7614999999999998E-2</v>
      </c>
      <c r="S205" s="139">
        <v>0</v>
      </c>
      <c r="T205" s="140">
        <f t="shared" si="33"/>
        <v>0</v>
      </c>
      <c r="AR205" s="141" t="s">
        <v>273</v>
      </c>
      <c r="AT205" s="141" t="s">
        <v>159</v>
      </c>
      <c r="AU205" s="141" t="s">
        <v>85</v>
      </c>
      <c r="AY205" s="13" t="s">
        <v>143</v>
      </c>
      <c r="BE205" s="142">
        <f t="shared" si="34"/>
        <v>0</v>
      </c>
      <c r="BF205" s="142">
        <f t="shared" si="35"/>
        <v>0</v>
      </c>
      <c r="BG205" s="142">
        <f t="shared" si="36"/>
        <v>0</v>
      </c>
      <c r="BH205" s="142">
        <f t="shared" si="37"/>
        <v>0</v>
      </c>
      <c r="BI205" s="142">
        <f t="shared" si="38"/>
        <v>0</v>
      </c>
      <c r="BJ205" s="13" t="s">
        <v>83</v>
      </c>
      <c r="BK205" s="142">
        <f t="shared" si="39"/>
        <v>0</v>
      </c>
      <c r="BL205" s="13" t="s">
        <v>206</v>
      </c>
      <c r="BM205" s="141" t="s">
        <v>400</v>
      </c>
    </row>
    <row r="206" spans="2:65" s="1" customFormat="1" ht="24.2" customHeight="1">
      <c r="B206" s="28"/>
      <c r="C206" s="129" t="s">
        <v>401</v>
      </c>
      <c r="D206" s="129" t="s">
        <v>146</v>
      </c>
      <c r="E206" s="130" t="s">
        <v>402</v>
      </c>
      <c r="F206" s="131" t="s">
        <v>403</v>
      </c>
      <c r="G206" s="132" t="s">
        <v>337</v>
      </c>
      <c r="H206" s="133">
        <v>2.3719999999999999</v>
      </c>
      <c r="I206" s="134"/>
      <c r="J206" s="135">
        <f t="shared" si="30"/>
        <v>0</v>
      </c>
      <c r="K206" s="136"/>
      <c r="L206" s="28"/>
      <c r="M206" s="137" t="s">
        <v>1</v>
      </c>
      <c r="N206" s="138" t="s">
        <v>40</v>
      </c>
      <c r="P206" s="139">
        <f t="shared" si="31"/>
        <v>0</v>
      </c>
      <c r="Q206" s="139">
        <v>0</v>
      </c>
      <c r="R206" s="139">
        <f t="shared" si="32"/>
        <v>0</v>
      </c>
      <c r="S206" s="139">
        <v>0</v>
      </c>
      <c r="T206" s="140">
        <f t="shared" si="33"/>
        <v>0</v>
      </c>
      <c r="AR206" s="141" t="s">
        <v>206</v>
      </c>
      <c r="AT206" s="141" t="s">
        <v>146</v>
      </c>
      <c r="AU206" s="141" t="s">
        <v>85</v>
      </c>
      <c r="AY206" s="13" t="s">
        <v>143</v>
      </c>
      <c r="BE206" s="142">
        <f t="shared" si="34"/>
        <v>0</v>
      </c>
      <c r="BF206" s="142">
        <f t="shared" si="35"/>
        <v>0</v>
      </c>
      <c r="BG206" s="142">
        <f t="shared" si="36"/>
        <v>0</v>
      </c>
      <c r="BH206" s="142">
        <f t="shared" si="37"/>
        <v>0</v>
      </c>
      <c r="BI206" s="142">
        <f t="shared" si="38"/>
        <v>0</v>
      </c>
      <c r="BJ206" s="13" t="s">
        <v>83</v>
      </c>
      <c r="BK206" s="142">
        <f t="shared" si="39"/>
        <v>0</v>
      </c>
      <c r="BL206" s="13" t="s">
        <v>206</v>
      </c>
      <c r="BM206" s="141" t="s">
        <v>404</v>
      </c>
    </row>
    <row r="207" spans="2:65" s="11" customFormat="1" ht="22.9" customHeight="1">
      <c r="B207" s="117"/>
      <c r="D207" s="118" t="s">
        <v>74</v>
      </c>
      <c r="E207" s="127" t="s">
        <v>405</v>
      </c>
      <c r="F207" s="127" t="s">
        <v>406</v>
      </c>
      <c r="I207" s="120"/>
      <c r="J207" s="128">
        <f>BK207</f>
        <v>0</v>
      </c>
      <c r="L207" s="117"/>
      <c r="M207" s="122"/>
      <c r="P207" s="123">
        <f>SUM(P208:P214)</f>
        <v>0</v>
      </c>
      <c r="R207" s="123">
        <f>SUM(R208:R214)</f>
        <v>2.8468799999999995E-2</v>
      </c>
      <c r="T207" s="124">
        <f>SUM(T208:T214)</f>
        <v>0</v>
      </c>
      <c r="AR207" s="118" t="s">
        <v>85</v>
      </c>
      <c r="AT207" s="125" t="s">
        <v>74</v>
      </c>
      <c r="AU207" s="125" t="s">
        <v>83</v>
      </c>
      <c r="AY207" s="118" t="s">
        <v>143</v>
      </c>
      <c r="BK207" s="126">
        <f>SUM(BK208:BK214)</f>
        <v>0</v>
      </c>
    </row>
    <row r="208" spans="2:65" s="1" customFormat="1" ht="24.2" customHeight="1">
      <c r="B208" s="28"/>
      <c r="C208" s="129" t="s">
        <v>407</v>
      </c>
      <c r="D208" s="129" t="s">
        <v>146</v>
      </c>
      <c r="E208" s="130" t="s">
        <v>408</v>
      </c>
      <c r="F208" s="131" t="s">
        <v>409</v>
      </c>
      <c r="G208" s="132" t="s">
        <v>197</v>
      </c>
      <c r="H208" s="133">
        <v>26.4</v>
      </c>
      <c r="I208" s="134"/>
      <c r="J208" s="135">
        <f t="shared" ref="J208:J214" si="40">ROUND(I208*H208,2)</f>
        <v>0</v>
      </c>
      <c r="K208" s="136"/>
      <c r="L208" s="28"/>
      <c r="M208" s="137" t="s">
        <v>1</v>
      </c>
      <c r="N208" s="138" t="s">
        <v>40</v>
      </c>
      <c r="P208" s="139">
        <f t="shared" ref="P208:P214" si="41">O208*H208</f>
        <v>0</v>
      </c>
      <c r="Q208" s="139">
        <v>6.0999999999999997E-4</v>
      </c>
      <c r="R208" s="139">
        <f t="shared" ref="R208:R214" si="42">Q208*H208</f>
        <v>1.6103999999999997E-2</v>
      </c>
      <c r="S208" s="139">
        <v>0</v>
      </c>
      <c r="T208" s="140">
        <f t="shared" ref="T208:T214" si="43">S208*H208</f>
        <v>0</v>
      </c>
      <c r="AR208" s="141" t="s">
        <v>206</v>
      </c>
      <c r="AT208" s="141" t="s">
        <v>146</v>
      </c>
      <c r="AU208" s="141" t="s">
        <v>85</v>
      </c>
      <c r="AY208" s="13" t="s">
        <v>143</v>
      </c>
      <c r="BE208" s="142">
        <f t="shared" ref="BE208:BE214" si="44">IF(N208="základní",J208,0)</f>
        <v>0</v>
      </c>
      <c r="BF208" s="142">
        <f t="shared" ref="BF208:BF214" si="45">IF(N208="snížená",J208,0)</f>
        <v>0</v>
      </c>
      <c r="BG208" s="142">
        <f t="shared" ref="BG208:BG214" si="46">IF(N208="zákl. přenesená",J208,0)</f>
        <v>0</v>
      </c>
      <c r="BH208" s="142">
        <f t="shared" ref="BH208:BH214" si="47">IF(N208="sníž. přenesená",J208,0)</f>
        <v>0</v>
      </c>
      <c r="BI208" s="142">
        <f t="shared" ref="BI208:BI214" si="48">IF(N208="nulová",J208,0)</f>
        <v>0</v>
      </c>
      <c r="BJ208" s="13" t="s">
        <v>83</v>
      </c>
      <c r="BK208" s="142">
        <f t="shared" ref="BK208:BK214" si="49">ROUND(I208*H208,2)</f>
        <v>0</v>
      </c>
      <c r="BL208" s="13" t="s">
        <v>206</v>
      </c>
      <c r="BM208" s="141" t="s">
        <v>410</v>
      </c>
    </row>
    <row r="209" spans="2:65" s="1" customFormat="1" ht="24.2" customHeight="1">
      <c r="B209" s="28"/>
      <c r="C209" s="129" t="s">
        <v>411</v>
      </c>
      <c r="D209" s="129" t="s">
        <v>146</v>
      </c>
      <c r="E209" s="130" t="s">
        <v>412</v>
      </c>
      <c r="F209" s="131" t="s">
        <v>413</v>
      </c>
      <c r="G209" s="132" t="s">
        <v>197</v>
      </c>
      <c r="H209" s="133">
        <v>10.848000000000001</v>
      </c>
      <c r="I209" s="134"/>
      <c r="J209" s="135">
        <f t="shared" si="40"/>
        <v>0</v>
      </c>
      <c r="K209" s="136"/>
      <c r="L209" s="28"/>
      <c r="M209" s="137" t="s">
        <v>1</v>
      </c>
      <c r="N209" s="138" t="s">
        <v>40</v>
      </c>
      <c r="P209" s="139">
        <f t="shared" si="41"/>
        <v>0</v>
      </c>
      <c r="Q209" s="139">
        <v>7.3999999999999999E-4</v>
      </c>
      <c r="R209" s="139">
        <f t="shared" si="42"/>
        <v>8.0275199999999998E-3</v>
      </c>
      <c r="S209" s="139">
        <v>0</v>
      </c>
      <c r="T209" s="140">
        <f t="shared" si="43"/>
        <v>0</v>
      </c>
      <c r="AR209" s="141" t="s">
        <v>206</v>
      </c>
      <c r="AT209" s="141" t="s">
        <v>146</v>
      </c>
      <c r="AU209" s="141" t="s">
        <v>85</v>
      </c>
      <c r="AY209" s="13" t="s">
        <v>143</v>
      </c>
      <c r="BE209" s="142">
        <f t="shared" si="44"/>
        <v>0</v>
      </c>
      <c r="BF209" s="142">
        <f t="shared" si="45"/>
        <v>0</v>
      </c>
      <c r="BG209" s="142">
        <f t="shared" si="46"/>
        <v>0</v>
      </c>
      <c r="BH209" s="142">
        <f t="shared" si="47"/>
        <v>0</v>
      </c>
      <c r="BI209" s="142">
        <f t="shared" si="48"/>
        <v>0</v>
      </c>
      <c r="BJ209" s="13" t="s">
        <v>83</v>
      </c>
      <c r="BK209" s="142">
        <f t="shared" si="49"/>
        <v>0</v>
      </c>
      <c r="BL209" s="13" t="s">
        <v>206</v>
      </c>
      <c r="BM209" s="141" t="s">
        <v>414</v>
      </c>
    </row>
    <row r="210" spans="2:65" s="1" customFormat="1" ht="16.5" customHeight="1">
      <c r="B210" s="28"/>
      <c r="C210" s="129" t="s">
        <v>415</v>
      </c>
      <c r="D210" s="129" t="s">
        <v>146</v>
      </c>
      <c r="E210" s="130" t="s">
        <v>416</v>
      </c>
      <c r="F210" s="131" t="s">
        <v>417</v>
      </c>
      <c r="G210" s="132" t="s">
        <v>197</v>
      </c>
      <c r="H210" s="133">
        <v>37.247999999999998</v>
      </c>
      <c r="I210" s="134"/>
      <c r="J210" s="135">
        <f t="shared" si="40"/>
        <v>0</v>
      </c>
      <c r="K210" s="136"/>
      <c r="L210" s="28"/>
      <c r="M210" s="137" t="s">
        <v>1</v>
      </c>
      <c r="N210" s="138" t="s">
        <v>40</v>
      </c>
      <c r="P210" s="139">
        <f t="shared" si="41"/>
        <v>0</v>
      </c>
      <c r="Q210" s="139">
        <v>0</v>
      </c>
      <c r="R210" s="139">
        <f t="shared" si="42"/>
        <v>0</v>
      </c>
      <c r="S210" s="139">
        <v>0</v>
      </c>
      <c r="T210" s="140">
        <f t="shared" si="43"/>
        <v>0</v>
      </c>
      <c r="AR210" s="141" t="s">
        <v>206</v>
      </c>
      <c r="AT210" s="141" t="s">
        <v>146</v>
      </c>
      <c r="AU210" s="141" t="s">
        <v>85</v>
      </c>
      <c r="AY210" s="13" t="s">
        <v>143</v>
      </c>
      <c r="BE210" s="142">
        <f t="shared" si="44"/>
        <v>0</v>
      </c>
      <c r="BF210" s="142">
        <f t="shared" si="45"/>
        <v>0</v>
      </c>
      <c r="BG210" s="142">
        <f t="shared" si="46"/>
        <v>0</v>
      </c>
      <c r="BH210" s="142">
        <f t="shared" si="47"/>
        <v>0</v>
      </c>
      <c r="BI210" s="142">
        <f t="shared" si="48"/>
        <v>0</v>
      </c>
      <c r="BJ210" s="13" t="s">
        <v>83</v>
      </c>
      <c r="BK210" s="142">
        <f t="shared" si="49"/>
        <v>0</v>
      </c>
      <c r="BL210" s="13" t="s">
        <v>206</v>
      </c>
      <c r="BM210" s="141" t="s">
        <v>418</v>
      </c>
    </row>
    <row r="211" spans="2:65" s="1" customFormat="1" ht="24.2" customHeight="1">
      <c r="B211" s="28"/>
      <c r="C211" s="129" t="s">
        <v>419</v>
      </c>
      <c r="D211" s="129" t="s">
        <v>146</v>
      </c>
      <c r="E211" s="130" t="s">
        <v>420</v>
      </c>
      <c r="F211" s="131" t="s">
        <v>421</v>
      </c>
      <c r="G211" s="132" t="s">
        <v>251</v>
      </c>
      <c r="H211" s="133">
        <v>2</v>
      </c>
      <c r="I211" s="134"/>
      <c r="J211" s="135">
        <f t="shared" si="40"/>
        <v>0</v>
      </c>
      <c r="K211" s="136"/>
      <c r="L211" s="28"/>
      <c r="M211" s="137" t="s">
        <v>1</v>
      </c>
      <c r="N211" s="138" t="s">
        <v>40</v>
      </c>
      <c r="P211" s="139">
        <f t="shared" si="41"/>
        <v>0</v>
      </c>
      <c r="Q211" s="139">
        <v>1.1E-4</v>
      </c>
      <c r="R211" s="139">
        <f t="shared" si="42"/>
        <v>2.2000000000000001E-4</v>
      </c>
      <c r="S211" s="139">
        <v>0</v>
      </c>
      <c r="T211" s="140">
        <f t="shared" si="43"/>
        <v>0</v>
      </c>
      <c r="AR211" s="141" t="s">
        <v>206</v>
      </c>
      <c r="AT211" s="141" t="s">
        <v>146</v>
      </c>
      <c r="AU211" s="141" t="s">
        <v>85</v>
      </c>
      <c r="AY211" s="13" t="s">
        <v>143</v>
      </c>
      <c r="BE211" s="142">
        <f t="shared" si="44"/>
        <v>0</v>
      </c>
      <c r="BF211" s="142">
        <f t="shared" si="45"/>
        <v>0</v>
      </c>
      <c r="BG211" s="142">
        <f t="shared" si="46"/>
        <v>0</v>
      </c>
      <c r="BH211" s="142">
        <f t="shared" si="47"/>
        <v>0</v>
      </c>
      <c r="BI211" s="142">
        <f t="shared" si="48"/>
        <v>0</v>
      </c>
      <c r="BJ211" s="13" t="s">
        <v>83</v>
      </c>
      <c r="BK211" s="142">
        <f t="shared" si="49"/>
        <v>0</v>
      </c>
      <c r="BL211" s="13" t="s">
        <v>206</v>
      </c>
      <c r="BM211" s="141" t="s">
        <v>422</v>
      </c>
    </row>
    <row r="212" spans="2:65" s="1" customFormat="1" ht="33" customHeight="1">
      <c r="B212" s="28"/>
      <c r="C212" s="129" t="s">
        <v>423</v>
      </c>
      <c r="D212" s="129" t="s">
        <v>146</v>
      </c>
      <c r="E212" s="130" t="s">
        <v>424</v>
      </c>
      <c r="F212" s="131" t="s">
        <v>425</v>
      </c>
      <c r="G212" s="132" t="s">
        <v>197</v>
      </c>
      <c r="H212" s="133">
        <v>37.247999999999998</v>
      </c>
      <c r="I212" s="134"/>
      <c r="J212" s="135">
        <f t="shared" si="40"/>
        <v>0</v>
      </c>
      <c r="K212" s="136"/>
      <c r="L212" s="28"/>
      <c r="M212" s="137" t="s">
        <v>1</v>
      </c>
      <c r="N212" s="138" t="s">
        <v>40</v>
      </c>
      <c r="P212" s="139">
        <f t="shared" si="41"/>
        <v>0</v>
      </c>
      <c r="Q212" s="139">
        <v>1.1E-4</v>
      </c>
      <c r="R212" s="139">
        <f t="shared" si="42"/>
        <v>4.09728E-3</v>
      </c>
      <c r="S212" s="139">
        <v>0</v>
      </c>
      <c r="T212" s="140">
        <f t="shared" si="43"/>
        <v>0</v>
      </c>
      <c r="AR212" s="141" t="s">
        <v>206</v>
      </c>
      <c r="AT212" s="141" t="s">
        <v>146</v>
      </c>
      <c r="AU212" s="141" t="s">
        <v>85</v>
      </c>
      <c r="AY212" s="13" t="s">
        <v>143</v>
      </c>
      <c r="BE212" s="142">
        <f t="shared" si="44"/>
        <v>0</v>
      </c>
      <c r="BF212" s="142">
        <f t="shared" si="45"/>
        <v>0</v>
      </c>
      <c r="BG212" s="142">
        <f t="shared" si="46"/>
        <v>0</v>
      </c>
      <c r="BH212" s="142">
        <f t="shared" si="47"/>
        <v>0</v>
      </c>
      <c r="BI212" s="142">
        <f t="shared" si="48"/>
        <v>0</v>
      </c>
      <c r="BJ212" s="13" t="s">
        <v>83</v>
      </c>
      <c r="BK212" s="142">
        <f t="shared" si="49"/>
        <v>0</v>
      </c>
      <c r="BL212" s="13" t="s">
        <v>206</v>
      </c>
      <c r="BM212" s="141" t="s">
        <v>426</v>
      </c>
    </row>
    <row r="213" spans="2:65" s="1" customFormat="1" ht="24.2" customHeight="1">
      <c r="B213" s="28"/>
      <c r="C213" s="129" t="s">
        <v>427</v>
      </c>
      <c r="D213" s="129" t="s">
        <v>146</v>
      </c>
      <c r="E213" s="130" t="s">
        <v>428</v>
      </c>
      <c r="F213" s="131" t="s">
        <v>429</v>
      </c>
      <c r="G213" s="132" t="s">
        <v>251</v>
      </c>
      <c r="H213" s="133">
        <v>2</v>
      </c>
      <c r="I213" s="134"/>
      <c r="J213" s="135">
        <f t="shared" si="40"/>
        <v>0</v>
      </c>
      <c r="K213" s="136"/>
      <c r="L213" s="28"/>
      <c r="M213" s="137" t="s">
        <v>1</v>
      </c>
      <c r="N213" s="138" t="s">
        <v>40</v>
      </c>
      <c r="P213" s="139">
        <f t="shared" si="41"/>
        <v>0</v>
      </c>
      <c r="Q213" s="139">
        <v>1.0000000000000001E-5</v>
      </c>
      <c r="R213" s="139">
        <f t="shared" si="42"/>
        <v>2.0000000000000002E-5</v>
      </c>
      <c r="S213" s="139">
        <v>0</v>
      </c>
      <c r="T213" s="140">
        <f t="shared" si="43"/>
        <v>0</v>
      </c>
      <c r="AR213" s="141" t="s">
        <v>206</v>
      </c>
      <c r="AT213" s="141" t="s">
        <v>146</v>
      </c>
      <c r="AU213" s="141" t="s">
        <v>85</v>
      </c>
      <c r="AY213" s="13" t="s">
        <v>143</v>
      </c>
      <c r="BE213" s="142">
        <f t="shared" si="44"/>
        <v>0</v>
      </c>
      <c r="BF213" s="142">
        <f t="shared" si="45"/>
        <v>0</v>
      </c>
      <c r="BG213" s="142">
        <f t="shared" si="46"/>
        <v>0</v>
      </c>
      <c r="BH213" s="142">
        <f t="shared" si="47"/>
        <v>0</v>
      </c>
      <c r="BI213" s="142">
        <f t="shared" si="48"/>
        <v>0</v>
      </c>
      <c r="BJ213" s="13" t="s">
        <v>83</v>
      </c>
      <c r="BK213" s="142">
        <f t="shared" si="49"/>
        <v>0</v>
      </c>
      <c r="BL213" s="13" t="s">
        <v>206</v>
      </c>
      <c r="BM213" s="141" t="s">
        <v>430</v>
      </c>
    </row>
    <row r="214" spans="2:65" s="1" customFormat="1" ht="24.2" customHeight="1">
      <c r="B214" s="28"/>
      <c r="C214" s="129" t="s">
        <v>431</v>
      </c>
      <c r="D214" s="129" t="s">
        <v>146</v>
      </c>
      <c r="E214" s="130" t="s">
        <v>432</v>
      </c>
      <c r="F214" s="131" t="s">
        <v>433</v>
      </c>
      <c r="G214" s="132" t="s">
        <v>337</v>
      </c>
      <c r="H214" s="133">
        <v>2.8000000000000001E-2</v>
      </c>
      <c r="I214" s="134"/>
      <c r="J214" s="135">
        <f t="shared" si="40"/>
        <v>0</v>
      </c>
      <c r="K214" s="136"/>
      <c r="L214" s="28"/>
      <c r="M214" s="137" t="s">
        <v>1</v>
      </c>
      <c r="N214" s="138" t="s">
        <v>40</v>
      </c>
      <c r="P214" s="139">
        <f t="shared" si="41"/>
        <v>0</v>
      </c>
      <c r="Q214" s="139">
        <v>0</v>
      </c>
      <c r="R214" s="139">
        <f t="shared" si="42"/>
        <v>0</v>
      </c>
      <c r="S214" s="139">
        <v>0</v>
      </c>
      <c r="T214" s="140">
        <f t="shared" si="43"/>
        <v>0</v>
      </c>
      <c r="AR214" s="141" t="s">
        <v>206</v>
      </c>
      <c r="AT214" s="141" t="s">
        <v>146</v>
      </c>
      <c r="AU214" s="141" t="s">
        <v>85</v>
      </c>
      <c r="AY214" s="13" t="s">
        <v>143</v>
      </c>
      <c r="BE214" s="142">
        <f t="shared" si="44"/>
        <v>0</v>
      </c>
      <c r="BF214" s="142">
        <f t="shared" si="45"/>
        <v>0</v>
      </c>
      <c r="BG214" s="142">
        <f t="shared" si="46"/>
        <v>0</v>
      </c>
      <c r="BH214" s="142">
        <f t="shared" si="47"/>
        <v>0</v>
      </c>
      <c r="BI214" s="142">
        <f t="shared" si="48"/>
        <v>0</v>
      </c>
      <c r="BJ214" s="13" t="s">
        <v>83</v>
      </c>
      <c r="BK214" s="142">
        <f t="shared" si="49"/>
        <v>0</v>
      </c>
      <c r="BL214" s="13" t="s">
        <v>206</v>
      </c>
      <c r="BM214" s="141" t="s">
        <v>434</v>
      </c>
    </row>
    <row r="215" spans="2:65" s="11" customFormat="1" ht="22.9" customHeight="1">
      <c r="B215" s="117"/>
      <c r="D215" s="118" t="s">
        <v>74</v>
      </c>
      <c r="E215" s="127" t="s">
        <v>435</v>
      </c>
      <c r="F215" s="127" t="s">
        <v>436</v>
      </c>
      <c r="I215" s="120"/>
      <c r="J215" s="128">
        <f>BK215</f>
        <v>0</v>
      </c>
      <c r="L215" s="117"/>
      <c r="M215" s="122"/>
      <c r="P215" s="123">
        <f>SUM(P216:P219)</f>
        <v>0</v>
      </c>
      <c r="R215" s="123">
        <f>SUM(R216:R219)</f>
        <v>1.98E-3</v>
      </c>
      <c r="T215" s="124">
        <f>SUM(T216:T219)</f>
        <v>0</v>
      </c>
      <c r="AR215" s="118" t="s">
        <v>85</v>
      </c>
      <c r="AT215" s="125" t="s">
        <v>74</v>
      </c>
      <c r="AU215" s="125" t="s">
        <v>83</v>
      </c>
      <c r="AY215" s="118" t="s">
        <v>143</v>
      </c>
      <c r="BK215" s="126">
        <f>SUM(BK216:BK219)</f>
        <v>0</v>
      </c>
    </row>
    <row r="216" spans="2:65" s="1" customFormat="1" ht="24.2" customHeight="1">
      <c r="B216" s="28"/>
      <c r="C216" s="129" t="s">
        <v>437</v>
      </c>
      <c r="D216" s="129" t="s">
        <v>146</v>
      </c>
      <c r="E216" s="130" t="s">
        <v>438</v>
      </c>
      <c r="F216" s="131" t="s">
        <v>439</v>
      </c>
      <c r="G216" s="132" t="s">
        <v>251</v>
      </c>
      <c r="H216" s="133">
        <v>2</v>
      </c>
      <c r="I216" s="134"/>
      <c r="J216" s="135">
        <f>ROUND(I216*H216,2)</f>
        <v>0</v>
      </c>
      <c r="K216" s="136"/>
      <c r="L216" s="28"/>
      <c r="M216" s="137" t="s">
        <v>1</v>
      </c>
      <c r="N216" s="138" t="s">
        <v>40</v>
      </c>
      <c r="P216" s="139">
        <f>O216*H216</f>
        <v>0</v>
      </c>
      <c r="Q216" s="139">
        <v>5.0000000000000002E-5</v>
      </c>
      <c r="R216" s="139">
        <f>Q216*H216</f>
        <v>1E-4</v>
      </c>
      <c r="S216" s="139">
        <v>0</v>
      </c>
      <c r="T216" s="140">
        <f>S216*H216</f>
        <v>0</v>
      </c>
      <c r="AR216" s="141" t="s">
        <v>206</v>
      </c>
      <c r="AT216" s="141" t="s">
        <v>146</v>
      </c>
      <c r="AU216" s="141" t="s">
        <v>85</v>
      </c>
      <c r="AY216" s="13" t="s">
        <v>143</v>
      </c>
      <c r="BE216" s="142">
        <f>IF(N216="základní",J216,0)</f>
        <v>0</v>
      </c>
      <c r="BF216" s="142">
        <f>IF(N216="snížená",J216,0)</f>
        <v>0</v>
      </c>
      <c r="BG216" s="142">
        <f>IF(N216="zákl. přenesená",J216,0)</f>
        <v>0</v>
      </c>
      <c r="BH216" s="142">
        <f>IF(N216="sníž. přenesená",J216,0)</f>
        <v>0</v>
      </c>
      <c r="BI216" s="142">
        <f>IF(N216="nulová",J216,0)</f>
        <v>0</v>
      </c>
      <c r="BJ216" s="13" t="s">
        <v>83</v>
      </c>
      <c r="BK216" s="142">
        <f>ROUND(I216*H216,2)</f>
        <v>0</v>
      </c>
      <c r="BL216" s="13" t="s">
        <v>206</v>
      </c>
      <c r="BM216" s="141" t="s">
        <v>440</v>
      </c>
    </row>
    <row r="217" spans="2:65" s="1" customFormat="1" ht="24.2" customHeight="1">
      <c r="B217" s="28"/>
      <c r="C217" s="129" t="s">
        <v>441</v>
      </c>
      <c r="D217" s="129" t="s">
        <v>146</v>
      </c>
      <c r="E217" s="130" t="s">
        <v>442</v>
      </c>
      <c r="F217" s="131" t="s">
        <v>443</v>
      </c>
      <c r="G217" s="132" t="s">
        <v>251</v>
      </c>
      <c r="H217" s="133">
        <v>2</v>
      </c>
      <c r="I217" s="134"/>
      <c r="J217" s="135">
        <f>ROUND(I217*H217,2)</f>
        <v>0</v>
      </c>
      <c r="K217" s="136"/>
      <c r="L217" s="28"/>
      <c r="M217" s="137" t="s">
        <v>1</v>
      </c>
      <c r="N217" s="138" t="s">
        <v>40</v>
      </c>
      <c r="P217" s="139">
        <f>O217*H217</f>
        <v>0</v>
      </c>
      <c r="Q217" s="139">
        <v>6.7000000000000002E-4</v>
      </c>
      <c r="R217" s="139">
        <f>Q217*H217</f>
        <v>1.34E-3</v>
      </c>
      <c r="S217" s="139">
        <v>0</v>
      </c>
      <c r="T217" s="140">
        <f>S217*H217</f>
        <v>0</v>
      </c>
      <c r="AR217" s="141" t="s">
        <v>206</v>
      </c>
      <c r="AT217" s="141" t="s">
        <v>146</v>
      </c>
      <c r="AU217" s="141" t="s">
        <v>85</v>
      </c>
      <c r="AY217" s="13" t="s">
        <v>143</v>
      </c>
      <c r="BE217" s="142">
        <f>IF(N217="základní",J217,0)</f>
        <v>0</v>
      </c>
      <c r="BF217" s="142">
        <f>IF(N217="snížená",J217,0)</f>
        <v>0</v>
      </c>
      <c r="BG217" s="142">
        <f>IF(N217="zákl. přenesená",J217,0)</f>
        <v>0</v>
      </c>
      <c r="BH217" s="142">
        <f>IF(N217="sníž. přenesená",J217,0)</f>
        <v>0</v>
      </c>
      <c r="BI217" s="142">
        <f>IF(N217="nulová",J217,0)</f>
        <v>0</v>
      </c>
      <c r="BJ217" s="13" t="s">
        <v>83</v>
      </c>
      <c r="BK217" s="142">
        <f>ROUND(I217*H217,2)</f>
        <v>0</v>
      </c>
      <c r="BL217" s="13" t="s">
        <v>206</v>
      </c>
      <c r="BM217" s="141" t="s">
        <v>444</v>
      </c>
    </row>
    <row r="218" spans="2:65" s="1" customFormat="1" ht="24.2" customHeight="1">
      <c r="B218" s="28"/>
      <c r="C218" s="129" t="s">
        <v>445</v>
      </c>
      <c r="D218" s="129" t="s">
        <v>146</v>
      </c>
      <c r="E218" s="130" t="s">
        <v>446</v>
      </c>
      <c r="F218" s="131" t="s">
        <v>447</v>
      </c>
      <c r="G218" s="132" t="s">
        <v>251</v>
      </c>
      <c r="H218" s="133">
        <v>2</v>
      </c>
      <c r="I218" s="134"/>
      <c r="J218" s="135">
        <f>ROUND(I218*H218,2)</f>
        <v>0</v>
      </c>
      <c r="K218" s="136"/>
      <c r="L218" s="28"/>
      <c r="M218" s="137" t="s">
        <v>1</v>
      </c>
      <c r="N218" s="138" t="s">
        <v>40</v>
      </c>
      <c r="P218" s="139">
        <f>O218*H218</f>
        <v>0</v>
      </c>
      <c r="Q218" s="139">
        <v>2.7E-4</v>
      </c>
      <c r="R218" s="139">
        <f>Q218*H218</f>
        <v>5.4000000000000001E-4</v>
      </c>
      <c r="S218" s="139">
        <v>0</v>
      </c>
      <c r="T218" s="140">
        <f>S218*H218</f>
        <v>0</v>
      </c>
      <c r="AR218" s="141" t="s">
        <v>206</v>
      </c>
      <c r="AT218" s="141" t="s">
        <v>146</v>
      </c>
      <c r="AU218" s="141" t="s">
        <v>85</v>
      </c>
      <c r="AY218" s="13" t="s">
        <v>143</v>
      </c>
      <c r="BE218" s="142">
        <f>IF(N218="základní",J218,0)</f>
        <v>0</v>
      </c>
      <c r="BF218" s="142">
        <f>IF(N218="snížená",J218,0)</f>
        <v>0</v>
      </c>
      <c r="BG218" s="142">
        <f>IF(N218="zákl. přenesená",J218,0)</f>
        <v>0</v>
      </c>
      <c r="BH218" s="142">
        <f>IF(N218="sníž. přenesená",J218,0)</f>
        <v>0</v>
      </c>
      <c r="BI218" s="142">
        <f>IF(N218="nulová",J218,0)</f>
        <v>0</v>
      </c>
      <c r="BJ218" s="13" t="s">
        <v>83</v>
      </c>
      <c r="BK218" s="142">
        <f>ROUND(I218*H218,2)</f>
        <v>0</v>
      </c>
      <c r="BL218" s="13" t="s">
        <v>206</v>
      </c>
      <c r="BM218" s="141" t="s">
        <v>448</v>
      </c>
    </row>
    <row r="219" spans="2:65" s="1" customFormat="1" ht="21.75" customHeight="1">
      <c r="B219" s="28"/>
      <c r="C219" s="129" t="s">
        <v>449</v>
      </c>
      <c r="D219" s="129" t="s">
        <v>146</v>
      </c>
      <c r="E219" s="130" t="s">
        <v>450</v>
      </c>
      <c r="F219" s="131" t="s">
        <v>451</v>
      </c>
      <c r="G219" s="132" t="s">
        <v>337</v>
      </c>
      <c r="H219" s="133">
        <v>2E-3</v>
      </c>
      <c r="I219" s="134"/>
      <c r="J219" s="135">
        <f>ROUND(I219*H219,2)</f>
        <v>0</v>
      </c>
      <c r="K219" s="136"/>
      <c r="L219" s="28"/>
      <c r="M219" s="137" t="s">
        <v>1</v>
      </c>
      <c r="N219" s="138" t="s">
        <v>40</v>
      </c>
      <c r="P219" s="139">
        <f>O219*H219</f>
        <v>0</v>
      </c>
      <c r="Q219" s="139">
        <v>0</v>
      </c>
      <c r="R219" s="139">
        <f>Q219*H219</f>
        <v>0</v>
      </c>
      <c r="S219" s="139">
        <v>0</v>
      </c>
      <c r="T219" s="140">
        <f>S219*H219</f>
        <v>0</v>
      </c>
      <c r="AR219" s="141" t="s">
        <v>206</v>
      </c>
      <c r="AT219" s="141" t="s">
        <v>146</v>
      </c>
      <c r="AU219" s="141" t="s">
        <v>85</v>
      </c>
      <c r="AY219" s="13" t="s">
        <v>143</v>
      </c>
      <c r="BE219" s="142">
        <f>IF(N219="základní",J219,0)</f>
        <v>0</v>
      </c>
      <c r="BF219" s="142">
        <f>IF(N219="snížená",J219,0)</f>
        <v>0</v>
      </c>
      <c r="BG219" s="142">
        <f>IF(N219="zákl. přenesená",J219,0)</f>
        <v>0</v>
      </c>
      <c r="BH219" s="142">
        <f>IF(N219="sníž. přenesená",J219,0)</f>
        <v>0</v>
      </c>
      <c r="BI219" s="142">
        <f>IF(N219="nulová",J219,0)</f>
        <v>0</v>
      </c>
      <c r="BJ219" s="13" t="s">
        <v>83</v>
      </c>
      <c r="BK219" s="142">
        <f>ROUND(I219*H219,2)</f>
        <v>0</v>
      </c>
      <c r="BL219" s="13" t="s">
        <v>206</v>
      </c>
      <c r="BM219" s="141" t="s">
        <v>452</v>
      </c>
    </row>
    <row r="220" spans="2:65" s="11" customFormat="1" ht="22.9" customHeight="1">
      <c r="B220" s="117"/>
      <c r="D220" s="118" t="s">
        <v>74</v>
      </c>
      <c r="E220" s="127" t="s">
        <v>453</v>
      </c>
      <c r="F220" s="127" t="s">
        <v>454</v>
      </c>
      <c r="I220" s="120"/>
      <c r="J220" s="128">
        <f>BK220</f>
        <v>0</v>
      </c>
      <c r="L220" s="117"/>
      <c r="M220" s="122"/>
      <c r="P220" s="123">
        <f>SUM(P221:P222)</f>
        <v>0</v>
      </c>
      <c r="R220" s="123">
        <f>SUM(R221:R222)</f>
        <v>6.9599999999999995E-2</v>
      </c>
      <c r="T220" s="124">
        <f>SUM(T221:T222)</f>
        <v>0</v>
      </c>
      <c r="AR220" s="118" t="s">
        <v>85</v>
      </c>
      <c r="AT220" s="125" t="s">
        <v>74</v>
      </c>
      <c r="AU220" s="125" t="s">
        <v>83</v>
      </c>
      <c r="AY220" s="118" t="s">
        <v>143</v>
      </c>
      <c r="BK220" s="126">
        <f>SUM(BK221:BK222)</f>
        <v>0</v>
      </c>
    </row>
    <row r="221" spans="2:65" s="1" customFormat="1" ht="37.9" customHeight="1">
      <c r="B221" s="28"/>
      <c r="C221" s="129" t="s">
        <v>455</v>
      </c>
      <c r="D221" s="129" t="s">
        <v>146</v>
      </c>
      <c r="E221" s="130" t="s">
        <v>456</v>
      </c>
      <c r="F221" s="131" t="s">
        <v>457</v>
      </c>
      <c r="G221" s="132" t="s">
        <v>251</v>
      </c>
      <c r="H221" s="133">
        <v>2</v>
      </c>
      <c r="I221" s="134"/>
      <c r="J221" s="135">
        <f>ROUND(I221*H221,2)</f>
        <v>0</v>
      </c>
      <c r="K221" s="136"/>
      <c r="L221" s="28"/>
      <c r="M221" s="137" t="s">
        <v>1</v>
      </c>
      <c r="N221" s="138" t="s">
        <v>40</v>
      </c>
      <c r="P221" s="139">
        <f>O221*H221</f>
        <v>0</v>
      </c>
      <c r="Q221" s="139">
        <v>3.4799999999999998E-2</v>
      </c>
      <c r="R221" s="139">
        <f>Q221*H221</f>
        <v>6.9599999999999995E-2</v>
      </c>
      <c r="S221" s="139">
        <v>0</v>
      </c>
      <c r="T221" s="140">
        <f>S221*H221</f>
        <v>0</v>
      </c>
      <c r="AR221" s="141" t="s">
        <v>206</v>
      </c>
      <c r="AT221" s="141" t="s">
        <v>146</v>
      </c>
      <c r="AU221" s="141" t="s">
        <v>85</v>
      </c>
      <c r="AY221" s="13" t="s">
        <v>143</v>
      </c>
      <c r="BE221" s="142">
        <f>IF(N221="základní",J221,0)</f>
        <v>0</v>
      </c>
      <c r="BF221" s="142">
        <f>IF(N221="snížená",J221,0)</f>
        <v>0</v>
      </c>
      <c r="BG221" s="142">
        <f>IF(N221="zákl. přenesená",J221,0)</f>
        <v>0</v>
      </c>
      <c r="BH221" s="142">
        <f>IF(N221="sníž. přenesená",J221,0)</f>
        <v>0</v>
      </c>
      <c r="BI221" s="142">
        <f>IF(N221="nulová",J221,0)</f>
        <v>0</v>
      </c>
      <c r="BJ221" s="13" t="s">
        <v>83</v>
      </c>
      <c r="BK221" s="142">
        <f>ROUND(I221*H221,2)</f>
        <v>0</v>
      </c>
      <c r="BL221" s="13" t="s">
        <v>206</v>
      </c>
      <c r="BM221" s="141" t="s">
        <v>458</v>
      </c>
    </row>
    <row r="222" spans="2:65" s="1" customFormat="1" ht="24.2" customHeight="1">
      <c r="B222" s="28"/>
      <c r="C222" s="129" t="s">
        <v>459</v>
      </c>
      <c r="D222" s="129" t="s">
        <v>146</v>
      </c>
      <c r="E222" s="130" t="s">
        <v>460</v>
      </c>
      <c r="F222" s="131" t="s">
        <v>461</v>
      </c>
      <c r="G222" s="132" t="s">
        <v>337</v>
      </c>
      <c r="H222" s="133">
        <v>7.0000000000000007E-2</v>
      </c>
      <c r="I222" s="134"/>
      <c r="J222" s="135">
        <f>ROUND(I222*H222,2)</f>
        <v>0</v>
      </c>
      <c r="K222" s="136"/>
      <c r="L222" s="28"/>
      <c r="M222" s="137" t="s">
        <v>1</v>
      </c>
      <c r="N222" s="138" t="s">
        <v>40</v>
      </c>
      <c r="P222" s="139">
        <f>O222*H222</f>
        <v>0</v>
      </c>
      <c r="Q222" s="139">
        <v>0</v>
      </c>
      <c r="R222" s="139">
        <f>Q222*H222</f>
        <v>0</v>
      </c>
      <c r="S222" s="139">
        <v>0</v>
      </c>
      <c r="T222" s="140">
        <f>S222*H222</f>
        <v>0</v>
      </c>
      <c r="AR222" s="141" t="s">
        <v>206</v>
      </c>
      <c r="AT222" s="141" t="s">
        <v>146</v>
      </c>
      <c r="AU222" s="141" t="s">
        <v>85</v>
      </c>
      <c r="AY222" s="13" t="s">
        <v>143</v>
      </c>
      <c r="BE222" s="142">
        <f>IF(N222="základní",J222,0)</f>
        <v>0</v>
      </c>
      <c r="BF222" s="142">
        <f>IF(N222="snížená",J222,0)</f>
        <v>0</v>
      </c>
      <c r="BG222" s="142">
        <f>IF(N222="zákl. přenesená",J222,0)</f>
        <v>0</v>
      </c>
      <c r="BH222" s="142">
        <f>IF(N222="sníž. přenesená",J222,0)</f>
        <v>0</v>
      </c>
      <c r="BI222" s="142">
        <f>IF(N222="nulová",J222,0)</f>
        <v>0</v>
      </c>
      <c r="BJ222" s="13" t="s">
        <v>83</v>
      </c>
      <c r="BK222" s="142">
        <f>ROUND(I222*H222,2)</f>
        <v>0</v>
      </c>
      <c r="BL222" s="13" t="s">
        <v>206</v>
      </c>
      <c r="BM222" s="141" t="s">
        <v>462</v>
      </c>
    </row>
    <row r="223" spans="2:65" s="11" customFormat="1" ht="22.9" customHeight="1">
      <c r="B223" s="117"/>
      <c r="D223" s="118" t="s">
        <v>74</v>
      </c>
      <c r="E223" s="127" t="s">
        <v>463</v>
      </c>
      <c r="F223" s="127" t="s">
        <v>464</v>
      </c>
      <c r="I223" s="120"/>
      <c r="J223" s="128">
        <f>BK223</f>
        <v>0</v>
      </c>
      <c r="L223" s="117"/>
      <c r="M223" s="122"/>
      <c r="P223" s="123">
        <f>SUM(P224:P230)</f>
        <v>0</v>
      </c>
      <c r="R223" s="123">
        <f>SUM(R224:R230)</f>
        <v>4.4032896000000008</v>
      </c>
      <c r="T223" s="124">
        <f>SUM(T224:T230)</f>
        <v>1.77369</v>
      </c>
      <c r="AR223" s="118" t="s">
        <v>85</v>
      </c>
      <c r="AT223" s="125" t="s">
        <v>74</v>
      </c>
      <c r="AU223" s="125" t="s">
        <v>83</v>
      </c>
      <c r="AY223" s="118" t="s">
        <v>143</v>
      </c>
      <c r="BK223" s="126">
        <f>SUM(BK224:BK230)</f>
        <v>0</v>
      </c>
    </row>
    <row r="224" spans="2:65" s="1" customFormat="1" ht="24.2" customHeight="1">
      <c r="B224" s="28"/>
      <c r="C224" s="129" t="s">
        <v>465</v>
      </c>
      <c r="D224" s="129" t="s">
        <v>146</v>
      </c>
      <c r="E224" s="130" t="s">
        <v>466</v>
      </c>
      <c r="F224" s="131" t="s">
        <v>467</v>
      </c>
      <c r="G224" s="132" t="s">
        <v>149</v>
      </c>
      <c r="H224" s="133">
        <v>354.738</v>
      </c>
      <c r="I224" s="134"/>
      <c r="J224" s="135">
        <f t="shared" ref="J224:J230" si="50">ROUND(I224*H224,2)</f>
        <v>0</v>
      </c>
      <c r="K224" s="136"/>
      <c r="L224" s="28"/>
      <c r="M224" s="137" t="s">
        <v>1</v>
      </c>
      <c r="N224" s="138" t="s">
        <v>40</v>
      </c>
      <c r="P224" s="139">
        <f t="shared" ref="P224:P230" si="51">O224*H224</f>
        <v>0</v>
      </c>
      <c r="Q224" s="139">
        <v>0</v>
      </c>
      <c r="R224" s="139">
        <f t="shared" ref="R224:R230" si="52">Q224*H224</f>
        <v>0</v>
      </c>
      <c r="S224" s="139">
        <v>0</v>
      </c>
      <c r="T224" s="140">
        <f t="shared" ref="T224:T230" si="53">S224*H224</f>
        <v>0</v>
      </c>
      <c r="AR224" s="141" t="s">
        <v>206</v>
      </c>
      <c r="AT224" s="141" t="s">
        <v>146</v>
      </c>
      <c r="AU224" s="141" t="s">
        <v>85</v>
      </c>
      <c r="AY224" s="13" t="s">
        <v>143</v>
      </c>
      <c r="BE224" s="142">
        <f t="shared" ref="BE224:BE230" si="54">IF(N224="základní",J224,0)</f>
        <v>0</v>
      </c>
      <c r="BF224" s="142">
        <f t="shared" ref="BF224:BF230" si="55">IF(N224="snížená",J224,0)</f>
        <v>0</v>
      </c>
      <c r="BG224" s="142">
        <f t="shared" ref="BG224:BG230" si="56">IF(N224="zákl. přenesená",J224,0)</f>
        <v>0</v>
      </c>
      <c r="BH224" s="142">
        <f t="shared" ref="BH224:BH230" si="57">IF(N224="sníž. přenesená",J224,0)</f>
        <v>0</v>
      </c>
      <c r="BI224" s="142">
        <f t="shared" ref="BI224:BI230" si="58">IF(N224="nulová",J224,0)</f>
        <v>0</v>
      </c>
      <c r="BJ224" s="13" t="s">
        <v>83</v>
      </c>
      <c r="BK224" s="142">
        <f t="shared" ref="BK224:BK230" si="59">ROUND(I224*H224,2)</f>
        <v>0</v>
      </c>
      <c r="BL224" s="13" t="s">
        <v>206</v>
      </c>
      <c r="BM224" s="141" t="s">
        <v>468</v>
      </c>
    </row>
    <row r="225" spans="2:65" s="1" customFormat="1" ht="16.5" customHeight="1">
      <c r="B225" s="28"/>
      <c r="C225" s="143" t="s">
        <v>469</v>
      </c>
      <c r="D225" s="143" t="s">
        <v>159</v>
      </c>
      <c r="E225" s="144" t="s">
        <v>470</v>
      </c>
      <c r="F225" s="145" t="s">
        <v>471</v>
      </c>
      <c r="G225" s="146" t="s">
        <v>472</v>
      </c>
      <c r="H225" s="147">
        <v>4.8239999999999998</v>
      </c>
      <c r="I225" s="148"/>
      <c r="J225" s="149">
        <f t="shared" si="50"/>
        <v>0</v>
      </c>
      <c r="K225" s="150"/>
      <c r="L225" s="151"/>
      <c r="M225" s="152" t="s">
        <v>1</v>
      </c>
      <c r="N225" s="153" t="s">
        <v>40</v>
      </c>
      <c r="P225" s="139">
        <f t="shared" si="51"/>
        <v>0</v>
      </c>
      <c r="Q225" s="139">
        <v>0.55000000000000004</v>
      </c>
      <c r="R225" s="139">
        <f t="shared" si="52"/>
        <v>2.6532</v>
      </c>
      <c r="S225" s="139">
        <v>0</v>
      </c>
      <c r="T225" s="140">
        <f t="shared" si="53"/>
        <v>0</v>
      </c>
      <c r="AR225" s="141" t="s">
        <v>273</v>
      </c>
      <c r="AT225" s="141" t="s">
        <v>159</v>
      </c>
      <c r="AU225" s="141" t="s">
        <v>85</v>
      </c>
      <c r="AY225" s="13" t="s">
        <v>143</v>
      </c>
      <c r="BE225" s="142">
        <f t="shared" si="54"/>
        <v>0</v>
      </c>
      <c r="BF225" s="142">
        <f t="shared" si="55"/>
        <v>0</v>
      </c>
      <c r="BG225" s="142">
        <f t="shared" si="56"/>
        <v>0</v>
      </c>
      <c r="BH225" s="142">
        <f t="shared" si="57"/>
        <v>0</v>
      </c>
      <c r="BI225" s="142">
        <f t="shared" si="58"/>
        <v>0</v>
      </c>
      <c r="BJ225" s="13" t="s">
        <v>83</v>
      </c>
      <c r="BK225" s="142">
        <f t="shared" si="59"/>
        <v>0</v>
      </c>
      <c r="BL225" s="13" t="s">
        <v>206</v>
      </c>
      <c r="BM225" s="141" t="s">
        <v>473</v>
      </c>
    </row>
    <row r="226" spans="2:65" s="1" customFormat="1" ht="16.5" customHeight="1">
      <c r="B226" s="28"/>
      <c r="C226" s="129" t="s">
        <v>474</v>
      </c>
      <c r="D226" s="129" t="s">
        <v>146</v>
      </c>
      <c r="E226" s="130" t="s">
        <v>475</v>
      </c>
      <c r="F226" s="131" t="s">
        <v>476</v>
      </c>
      <c r="G226" s="132" t="s">
        <v>197</v>
      </c>
      <c r="H226" s="133">
        <v>709.476</v>
      </c>
      <c r="I226" s="134"/>
      <c r="J226" s="135">
        <f t="shared" si="50"/>
        <v>0</v>
      </c>
      <c r="K226" s="136"/>
      <c r="L226" s="28"/>
      <c r="M226" s="137" t="s">
        <v>1</v>
      </c>
      <c r="N226" s="138" t="s">
        <v>40</v>
      </c>
      <c r="P226" s="139">
        <f t="shared" si="51"/>
        <v>0</v>
      </c>
      <c r="Q226" s="139">
        <v>2.0000000000000002E-5</v>
      </c>
      <c r="R226" s="139">
        <f t="shared" si="52"/>
        <v>1.4189520000000001E-2</v>
      </c>
      <c r="S226" s="139">
        <v>0</v>
      </c>
      <c r="T226" s="140">
        <f t="shared" si="53"/>
        <v>0</v>
      </c>
      <c r="AR226" s="141" t="s">
        <v>206</v>
      </c>
      <c r="AT226" s="141" t="s">
        <v>146</v>
      </c>
      <c r="AU226" s="141" t="s">
        <v>85</v>
      </c>
      <c r="AY226" s="13" t="s">
        <v>143</v>
      </c>
      <c r="BE226" s="142">
        <f t="shared" si="54"/>
        <v>0</v>
      </c>
      <c r="BF226" s="142">
        <f t="shared" si="55"/>
        <v>0</v>
      </c>
      <c r="BG226" s="142">
        <f t="shared" si="56"/>
        <v>0</v>
      </c>
      <c r="BH226" s="142">
        <f t="shared" si="57"/>
        <v>0</v>
      </c>
      <c r="BI226" s="142">
        <f t="shared" si="58"/>
        <v>0</v>
      </c>
      <c r="BJ226" s="13" t="s">
        <v>83</v>
      </c>
      <c r="BK226" s="142">
        <f t="shared" si="59"/>
        <v>0</v>
      </c>
      <c r="BL226" s="13" t="s">
        <v>206</v>
      </c>
      <c r="BM226" s="141" t="s">
        <v>477</v>
      </c>
    </row>
    <row r="227" spans="2:65" s="1" customFormat="1" ht="16.5" customHeight="1">
      <c r="B227" s="28"/>
      <c r="C227" s="143" t="s">
        <v>478</v>
      </c>
      <c r="D227" s="143" t="s">
        <v>159</v>
      </c>
      <c r="E227" s="144" t="s">
        <v>470</v>
      </c>
      <c r="F227" s="145" t="s">
        <v>471</v>
      </c>
      <c r="G227" s="146" t="s">
        <v>472</v>
      </c>
      <c r="H227" s="147">
        <v>2.8380000000000001</v>
      </c>
      <c r="I227" s="148"/>
      <c r="J227" s="149">
        <f t="shared" si="50"/>
        <v>0</v>
      </c>
      <c r="K227" s="150"/>
      <c r="L227" s="151"/>
      <c r="M227" s="152" t="s">
        <v>1</v>
      </c>
      <c r="N227" s="153" t="s">
        <v>40</v>
      </c>
      <c r="P227" s="139">
        <f t="shared" si="51"/>
        <v>0</v>
      </c>
      <c r="Q227" s="139">
        <v>0.55000000000000004</v>
      </c>
      <c r="R227" s="139">
        <f t="shared" si="52"/>
        <v>1.5609000000000002</v>
      </c>
      <c r="S227" s="139">
        <v>0</v>
      </c>
      <c r="T227" s="140">
        <f t="shared" si="53"/>
        <v>0</v>
      </c>
      <c r="AR227" s="141" t="s">
        <v>273</v>
      </c>
      <c r="AT227" s="141" t="s">
        <v>159</v>
      </c>
      <c r="AU227" s="141" t="s">
        <v>85</v>
      </c>
      <c r="AY227" s="13" t="s">
        <v>143</v>
      </c>
      <c r="BE227" s="142">
        <f t="shared" si="54"/>
        <v>0</v>
      </c>
      <c r="BF227" s="142">
        <f t="shared" si="55"/>
        <v>0</v>
      </c>
      <c r="BG227" s="142">
        <f t="shared" si="56"/>
        <v>0</v>
      </c>
      <c r="BH227" s="142">
        <f t="shared" si="57"/>
        <v>0</v>
      </c>
      <c r="BI227" s="142">
        <f t="shared" si="58"/>
        <v>0</v>
      </c>
      <c r="BJ227" s="13" t="s">
        <v>83</v>
      </c>
      <c r="BK227" s="142">
        <f t="shared" si="59"/>
        <v>0</v>
      </c>
      <c r="BL227" s="13" t="s">
        <v>206</v>
      </c>
      <c r="BM227" s="141" t="s">
        <v>479</v>
      </c>
    </row>
    <row r="228" spans="2:65" s="1" customFormat="1" ht="24.2" customHeight="1">
      <c r="B228" s="28"/>
      <c r="C228" s="129" t="s">
        <v>480</v>
      </c>
      <c r="D228" s="129" t="s">
        <v>146</v>
      </c>
      <c r="E228" s="130" t="s">
        <v>481</v>
      </c>
      <c r="F228" s="131" t="s">
        <v>482</v>
      </c>
      <c r="G228" s="132" t="s">
        <v>149</v>
      </c>
      <c r="H228" s="133">
        <v>354.738</v>
      </c>
      <c r="I228" s="134"/>
      <c r="J228" s="135">
        <f t="shared" si="50"/>
        <v>0</v>
      </c>
      <c r="K228" s="136"/>
      <c r="L228" s="28"/>
      <c r="M228" s="137" t="s">
        <v>1</v>
      </c>
      <c r="N228" s="138" t="s">
        <v>40</v>
      </c>
      <c r="P228" s="139">
        <f t="shared" si="51"/>
        <v>0</v>
      </c>
      <c r="Q228" s="139">
        <v>0</v>
      </c>
      <c r="R228" s="139">
        <f t="shared" si="52"/>
        <v>0</v>
      </c>
      <c r="S228" s="139">
        <v>5.0000000000000001E-3</v>
      </c>
      <c r="T228" s="140">
        <f t="shared" si="53"/>
        <v>1.77369</v>
      </c>
      <c r="AR228" s="141" t="s">
        <v>206</v>
      </c>
      <c r="AT228" s="141" t="s">
        <v>146</v>
      </c>
      <c r="AU228" s="141" t="s">
        <v>85</v>
      </c>
      <c r="AY228" s="13" t="s">
        <v>143</v>
      </c>
      <c r="BE228" s="142">
        <f t="shared" si="54"/>
        <v>0</v>
      </c>
      <c r="BF228" s="142">
        <f t="shared" si="55"/>
        <v>0</v>
      </c>
      <c r="BG228" s="142">
        <f t="shared" si="56"/>
        <v>0</v>
      </c>
      <c r="BH228" s="142">
        <f t="shared" si="57"/>
        <v>0</v>
      </c>
      <c r="BI228" s="142">
        <f t="shared" si="58"/>
        <v>0</v>
      </c>
      <c r="BJ228" s="13" t="s">
        <v>83</v>
      </c>
      <c r="BK228" s="142">
        <f t="shared" si="59"/>
        <v>0</v>
      </c>
      <c r="BL228" s="13" t="s">
        <v>206</v>
      </c>
      <c r="BM228" s="141" t="s">
        <v>483</v>
      </c>
    </row>
    <row r="229" spans="2:65" s="1" customFormat="1" ht="24.2" customHeight="1">
      <c r="B229" s="28"/>
      <c r="C229" s="129" t="s">
        <v>484</v>
      </c>
      <c r="D229" s="129" t="s">
        <v>146</v>
      </c>
      <c r="E229" s="130" t="s">
        <v>485</v>
      </c>
      <c r="F229" s="131" t="s">
        <v>486</v>
      </c>
      <c r="G229" s="132" t="s">
        <v>472</v>
      </c>
      <c r="H229" s="133">
        <v>7.6619999999999999</v>
      </c>
      <c r="I229" s="134"/>
      <c r="J229" s="135">
        <f t="shared" si="50"/>
        <v>0</v>
      </c>
      <c r="K229" s="136"/>
      <c r="L229" s="28"/>
      <c r="M229" s="137" t="s">
        <v>1</v>
      </c>
      <c r="N229" s="138" t="s">
        <v>40</v>
      </c>
      <c r="P229" s="139">
        <f t="shared" si="51"/>
        <v>0</v>
      </c>
      <c r="Q229" s="139">
        <v>2.2839999999999999E-2</v>
      </c>
      <c r="R229" s="139">
        <f t="shared" si="52"/>
        <v>0.17500008</v>
      </c>
      <c r="S229" s="139">
        <v>0</v>
      </c>
      <c r="T229" s="140">
        <f t="shared" si="53"/>
        <v>0</v>
      </c>
      <c r="AR229" s="141" t="s">
        <v>206</v>
      </c>
      <c r="AT229" s="141" t="s">
        <v>146</v>
      </c>
      <c r="AU229" s="141" t="s">
        <v>85</v>
      </c>
      <c r="AY229" s="13" t="s">
        <v>143</v>
      </c>
      <c r="BE229" s="142">
        <f t="shared" si="54"/>
        <v>0</v>
      </c>
      <c r="BF229" s="142">
        <f t="shared" si="55"/>
        <v>0</v>
      </c>
      <c r="BG229" s="142">
        <f t="shared" si="56"/>
        <v>0</v>
      </c>
      <c r="BH229" s="142">
        <f t="shared" si="57"/>
        <v>0</v>
      </c>
      <c r="BI229" s="142">
        <f t="shared" si="58"/>
        <v>0</v>
      </c>
      <c r="BJ229" s="13" t="s">
        <v>83</v>
      </c>
      <c r="BK229" s="142">
        <f t="shared" si="59"/>
        <v>0</v>
      </c>
      <c r="BL229" s="13" t="s">
        <v>206</v>
      </c>
      <c r="BM229" s="141" t="s">
        <v>487</v>
      </c>
    </row>
    <row r="230" spans="2:65" s="1" customFormat="1" ht="24.2" customHeight="1">
      <c r="B230" s="28"/>
      <c r="C230" s="129" t="s">
        <v>488</v>
      </c>
      <c r="D230" s="129" t="s">
        <v>146</v>
      </c>
      <c r="E230" s="130" t="s">
        <v>489</v>
      </c>
      <c r="F230" s="131" t="s">
        <v>490</v>
      </c>
      <c r="G230" s="132" t="s">
        <v>337</v>
      </c>
      <c r="H230" s="133">
        <v>4.4029999999999996</v>
      </c>
      <c r="I230" s="134"/>
      <c r="J230" s="135">
        <f t="shared" si="50"/>
        <v>0</v>
      </c>
      <c r="K230" s="136"/>
      <c r="L230" s="28"/>
      <c r="M230" s="137" t="s">
        <v>1</v>
      </c>
      <c r="N230" s="138" t="s">
        <v>40</v>
      </c>
      <c r="P230" s="139">
        <f t="shared" si="51"/>
        <v>0</v>
      </c>
      <c r="Q230" s="139">
        <v>0</v>
      </c>
      <c r="R230" s="139">
        <f t="shared" si="52"/>
        <v>0</v>
      </c>
      <c r="S230" s="139">
        <v>0</v>
      </c>
      <c r="T230" s="140">
        <f t="shared" si="53"/>
        <v>0</v>
      </c>
      <c r="AR230" s="141" t="s">
        <v>206</v>
      </c>
      <c r="AT230" s="141" t="s">
        <v>146</v>
      </c>
      <c r="AU230" s="141" t="s">
        <v>85</v>
      </c>
      <c r="AY230" s="13" t="s">
        <v>143</v>
      </c>
      <c r="BE230" s="142">
        <f t="shared" si="54"/>
        <v>0</v>
      </c>
      <c r="BF230" s="142">
        <f t="shared" si="55"/>
        <v>0</v>
      </c>
      <c r="BG230" s="142">
        <f t="shared" si="56"/>
        <v>0</v>
      </c>
      <c r="BH230" s="142">
        <f t="shared" si="57"/>
        <v>0</v>
      </c>
      <c r="BI230" s="142">
        <f t="shared" si="58"/>
        <v>0</v>
      </c>
      <c r="BJ230" s="13" t="s">
        <v>83</v>
      </c>
      <c r="BK230" s="142">
        <f t="shared" si="59"/>
        <v>0</v>
      </c>
      <c r="BL230" s="13" t="s">
        <v>206</v>
      </c>
      <c r="BM230" s="141" t="s">
        <v>491</v>
      </c>
    </row>
    <row r="231" spans="2:65" s="11" customFormat="1" ht="22.9" customHeight="1">
      <c r="B231" s="117"/>
      <c r="D231" s="118" t="s">
        <v>74</v>
      </c>
      <c r="E231" s="127" t="s">
        <v>492</v>
      </c>
      <c r="F231" s="127" t="s">
        <v>493</v>
      </c>
      <c r="I231" s="120"/>
      <c r="J231" s="128">
        <f>BK231</f>
        <v>0</v>
      </c>
      <c r="L231" s="117"/>
      <c r="M231" s="122"/>
      <c r="P231" s="123">
        <f>SUM(P232:P245)</f>
        <v>0</v>
      </c>
      <c r="R231" s="123">
        <f>SUM(R232:R245)</f>
        <v>0.36420874199999997</v>
      </c>
      <c r="T231" s="124">
        <f>SUM(T232:T245)</f>
        <v>1.076308</v>
      </c>
      <c r="AR231" s="118" t="s">
        <v>85</v>
      </c>
      <c r="AT231" s="125" t="s">
        <v>74</v>
      </c>
      <c r="AU231" s="125" t="s">
        <v>83</v>
      </c>
      <c r="AY231" s="118" t="s">
        <v>143</v>
      </c>
      <c r="BK231" s="126">
        <f>SUM(BK232:BK245)</f>
        <v>0</v>
      </c>
    </row>
    <row r="232" spans="2:65" s="1" customFormat="1" ht="21.75" customHeight="1">
      <c r="B232" s="28"/>
      <c r="C232" s="129" t="s">
        <v>494</v>
      </c>
      <c r="D232" s="129" t="s">
        <v>146</v>
      </c>
      <c r="E232" s="130" t="s">
        <v>495</v>
      </c>
      <c r="F232" s="131" t="s">
        <v>496</v>
      </c>
      <c r="G232" s="132" t="s">
        <v>251</v>
      </c>
      <c r="H232" s="133">
        <v>100</v>
      </c>
      <c r="I232" s="134"/>
      <c r="J232" s="135">
        <f>ROUND(I232*H232,2)</f>
        <v>0</v>
      </c>
      <c r="K232" s="136"/>
      <c r="L232" s="28"/>
      <c r="M232" s="137" t="s">
        <v>1</v>
      </c>
      <c r="N232" s="138" t="s">
        <v>40</v>
      </c>
      <c r="P232" s="139">
        <f>O232*H232</f>
        <v>0</v>
      </c>
      <c r="Q232" s="139">
        <v>0</v>
      </c>
      <c r="R232" s="139">
        <f>Q232*H232</f>
        <v>0</v>
      </c>
      <c r="S232" s="139">
        <v>2.2000000000000001E-4</v>
      </c>
      <c r="T232" s="140">
        <f>S232*H232</f>
        <v>2.2000000000000002E-2</v>
      </c>
      <c r="AR232" s="141" t="s">
        <v>206</v>
      </c>
      <c r="AT232" s="141" t="s">
        <v>146</v>
      </c>
      <c r="AU232" s="141" t="s">
        <v>85</v>
      </c>
      <c r="AY232" s="13" t="s">
        <v>143</v>
      </c>
      <c r="BE232" s="142">
        <f>IF(N232="základní",J232,0)</f>
        <v>0</v>
      </c>
      <c r="BF232" s="142">
        <f>IF(N232="snížená",J232,0)</f>
        <v>0</v>
      </c>
      <c r="BG232" s="142">
        <f>IF(N232="zákl. přenesená",J232,0)</f>
        <v>0</v>
      </c>
      <c r="BH232" s="142">
        <f>IF(N232="sníž. přenesená",J232,0)</f>
        <v>0</v>
      </c>
      <c r="BI232" s="142">
        <f>IF(N232="nulová",J232,0)</f>
        <v>0</v>
      </c>
      <c r="BJ232" s="13" t="s">
        <v>83</v>
      </c>
      <c r="BK232" s="142">
        <f>ROUND(I232*H232,2)</f>
        <v>0</v>
      </c>
      <c r="BL232" s="13" t="s">
        <v>206</v>
      </c>
      <c r="BM232" s="141" t="s">
        <v>497</v>
      </c>
    </row>
    <row r="233" spans="2:65" s="1" customFormat="1" ht="29.25">
      <c r="B233" s="28"/>
      <c r="D233" s="154" t="s">
        <v>246</v>
      </c>
      <c r="F233" s="155" t="s">
        <v>498</v>
      </c>
      <c r="I233" s="156"/>
      <c r="L233" s="28"/>
      <c r="M233" s="157"/>
      <c r="T233" s="52"/>
      <c r="AT233" s="13" t="s">
        <v>246</v>
      </c>
      <c r="AU233" s="13" t="s">
        <v>85</v>
      </c>
    </row>
    <row r="234" spans="2:65" s="1" customFormat="1" ht="16.5" customHeight="1">
      <c r="B234" s="28"/>
      <c r="C234" s="129" t="s">
        <v>499</v>
      </c>
      <c r="D234" s="129" t="s">
        <v>146</v>
      </c>
      <c r="E234" s="130" t="s">
        <v>500</v>
      </c>
      <c r="F234" s="131" t="s">
        <v>501</v>
      </c>
      <c r="G234" s="132" t="s">
        <v>197</v>
      </c>
      <c r="H234" s="133">
        <v>21</v>
      </c>
      <c r="I234" s="134"/>
      <c r="J234" s="135">
        <f>ROUND(I234*H234,2)</f>
        <v>0</v>
      </c>
      <c r="K234" s="136"/>
      <c r="L234" s="28"/>
      <c r="M234" s="137" t="s">
        <v>1</v>
      </c>
      <c r="N234" s="138" t="s">
        <v>40</v>
      </c>
      <c r="P234" s="139">
        <f>O234*H234</f>
        <v>0</v>
      </c>
      <c r="Q234" s="139">
        <v>0</v>
      </c>
      <c r="R234" s="139">
        <f>Q234*H234</f>
        <v>0</v>
      </c>
      <c r="S234" s="139">
        <v>1.75E-3</v>
      </c>
      <c r="T234" s="140">
        <f>S234*H234</f>
        <v>3.6749999999999998E-2</v>
      </c>
      <c r="AR234" s="141" t="s">
        <v>206</v>
      </c>
      <c r="AT234" s="141" t="s">
        <v>146</v>
      </c>
      <c r="AU234" s="141" t="s">
        <v>85</v>
      </c>
      <c r="AY234" s="13" t="s">
        <v>143</v>
      </c>
      <c r="BE234" s="142">
        <f>IF(N234="základní",J234,0)</f>
        <v>0</v>
      </c>
      <c r="BF234" s="142">
        <f>IF(N234="snížená",J234,0)</f>
        <v>0</v>
      </c>
      <c r="BG234" s="142">
        <f>IF(N234="zákl. přenesená",J234,0)</f>
        <v>0</v>
      </c>
      <c r="BH234" s="142">
        <f>IF(N234="sníž. přenesená",J234,0)</f>
        <v>0</v>
      </c>
      <c r="BI234" s="142">
        <f>IF(N234="nulová",J234,0)</f>
        <v>0</v>
      </c>
      <c r="BJ234" s="13" t="s">
        <v>83</v>
      </c>
      <c r="BK234" s="142">
        <f>ROUND(I234*H234,2)</f>
        <v>0</v>
      </c>
      <c r="BL234" s="13" t="s">
        <v>206</v>
      </c>
      <c r="BM234" s="141" t="s">
        <v>502</v>
      </c>
    </row>
    <row r="235" spans="2:65" s="1" customFormat="1" ht="16.5" customHeight="1">
      <c r="B235" s="28"/>
      <c r="C235" s="129" t="s">
        <v>503</v>
      </c>
      <c r="D235" s="129" t="s">
        <v>146</v>
      </c>
      <c r="E235" s="130" t="s">
        <v>504</v>
      </c>
      <c r="F235" s="131" t="s">
        <v>505</v>
      </c>
      <c r="G235" s="132" t="s">
        <v>197</v>
      </c>
      <c r="H235" s="133">
        <v>69.86</v>
      </c>
      <c r="I235" s="134"/>
      <c r="J235" s="135">
        <f>ROUND(I235*H235,2)</f>
        <v>0</v>
      </c>
      <c r="K235" s="136"/>
      <c r="L235" s="28"/>
      <c r="M235" s="137" t="s">
        <v>1</v>
      </c>
      <c r="N235" s="138" t="s">
        <v>40</v>
      </c>
      <c r="P235" s="139">
        <f>O235*H235</f>
        <v>0</v>
      </c>
      <c r="Q235" s="139">
        <v>0</v>
      </c>
      <c r="R235" s="139">
        <f>Q235*H235</f>
        <v>0</v>
      </c>
      <c r="S235" s="139">
        <v>2.5999999999999999E-3</v>
      </c>
      <c r="T235" s="140">
        <f>S235*H235</f>
        <v>0.18163599999999999</v>
      </c>
      <c r="AR235" s="141" t="s">
        <v>206</v>
      </c>
      <c r="AT235" s="141" t="s">
        <v>146</v>
      </c>
      <c r="AU235" s="141" t="s">
        <v>85</v>
      </c>
      <c r="AY235" s="13" t="s">
        <v>143</v>
      </c>
      <c r="BE235" s="142">
        <f>IF(N235="základní",J235,0)</f>
        <v>0</v>
      </c>
      <c r="BF235" s="142">
        <f>IF(N235="snížená",J235,0)</f>
        <v>0</v>
      </c>
      <c r="BG235" s="142">
        <f>IF(N235="zákl. přenesená",J235,0)</f>
        <v>0</v>
      </c>
      <c r="BH235" s="142">
        <f>IF(N235="sníž. přenesená",J235,0)</f>
        <v>0</v>
      </c>
      <c r="BI235" s="142">
        <f>IF(N235="nulová",J235,0)</f>
        <v>0</v>
      </c>
      <c r="BJ235" s="13" t="s">
        <v>83</v>
      </c>
      <c r="BK235" s="142">
        <f>ROUND(I235*H235,2)</f>
        <v>0</v>
      </c>
      <c r="BL235" s="13" t="s">
        <v>206</v>
      </c>
      <c r="BM235" s="141" t="s">
        <v>506</v>
      </c>
    </row>
    <row r="236" spans="2:65" s="1" customFormat="1" ht="16.5" customHeight="1">
      <c r="B236" s="28"/>
      <c r="C236" s="129" t="s">
        <v>507</v>
      </c>
      <c r="D236" s="129" t="s">
        <v>146</v>
      </c>
      <c r="E236" s="130" t="s">
        <v>508</v>
      </c>
      <c r="F236" s="131" t="s">
        <v>509</v>
      </c>
      <c r="G236" s="132" t="s">
        <v>251</v>
      </c>
      <c r="H236" s="133">
        <v>80</v>
      </c>
      <c r="I236" s="134"/>
      <c r="J236" s="135">
        <f>ROUND(I236*H236,2)</f>
        <v>0</v>
      </c>
      <c r="K236" s="136"/>
      <c r="L236" s="28"/>
      <c r="M236" s="137" t="s">
        <v>1</v>
      </c>
      <c r="N236" s="138" t="s">
        <v>40</v>
      </c>
      <c r="P236" s="139">
        <f>O236*H236</f>
        <v>0</v>
      </c>
      <c r="Q236" s="139">
        <v>0</v>
      </c>
      <c r="R236" s="139">
        <f>Q236*H236</f>
        <v>0</v>
      </c>
      <c r="S236" s="139">
        <v>9.4000000000000004E-3</v>
      </c>
      <c r="T236" s="140">
        <f>S236*H236</f>
        <v>0.752</v>
      </c>
      <c r="AR236" s="141" t="s">
        <v>206</v>
      </c>
      <c r="AT236" s="141" t="s">
        <v>146</v>
      </c>
      <c r="AU236" s="141" t="s">
        <v>85</v>
      </c>
      <c r="AY236" s="13" t="s">
        <v>143</v>
      </c>
      <c r="BE236" s="142">
        <f>IF(N236="základní",J236,0)</f>
        <v>0</v>
      </c>
      <c r="BF236" s="142">
        <f>IF(N236="snížená",J236,0)</f>
        <v>0</v>
      </c>
      <c r="BG236" s="142">
        <f>IF(N236="zákl. přenesená",J236,0)</f>
        <v>0</v>
      </c>
      <c r="BH236" s="142">
        <f>IF(N236="sníž. přenesená",J236,0)</f>
        <v>0</v>
      </c>
      <c r="BI236" s="142">
        <f>IF(N236="nulová",J236,0)</f>
        <v>0</v>
      </c>
      <c r="BJ236" s="13" t="s">
        <v>83</v>
      </c>
      <c r="BK236" s="142">
        <f>ROUND(I236*H236,2)</f>
        <v>0</v>
      </c>
      <c r="BL236" s="13" t="s">
        <v>206</v>
      </c>
      <c r="BM236" s="141" t="s">
        <v>510</v>
      </c>
    </row>
    <row r="237" spans="2:65" s="1" customFormat="1" ht="16.5" customHeight="1">
      <c r="B237" s="28"/>
      <c r="C237" s="129" t="s">
        <v>511</v>
      </c>
      <c r="D237" s="129" t="s">
        <v>146</v>
      </c>
      <c r="E237" s="130" t="s">
        <v>512</v>
      </c>
      <c r="F237" s="131" t="s">
        <v>513</v>
      </c>
      <c r="G237" s="132" t="s">
        <v>197</v>
      </c>
      <c r="H237" s="133">
        <v>21.3</v>
      </c>
      <c r="I237" s="134"/>
      <c r="J237" s="135">
        <f>ROUND(I237*H237,2)</f>
        <v>0</v>
      </c>
      <c r="K237" s="136"/>
      <c r="L237" s="28"/>
      <c r="M237" s="137" t="s">
        <v>1</v>
      </c>
      <c r="N237" s="138" t="s">
        <v>40</v>
      </c>
      <c r="P237" s="139">
        <f>O237*H237</f>
        <v>0</v>
      </c>
      <c r="Q237" s="139">
        <v>0</v>
      </c>
      <c r="R237" s="139">
        <f>Q237*H237</f>
        <v>0</v>
      </c>
      <c r="S237" s="139">
        <v>3.9399999999999999E-3</v>
      </c>
      <c r="T237" s="140">
        <f>S237*H237</f>
        <v>8.3921999999999997E-2</v>
      </c>
      <c r="AR237" s="141" t="s">
        <v>206</v>
      </c>
      <c r="AT237" s="141" t="s">
        <v>146</v>
      </c>
      <c r="AU237" s="141" t="s">
        <v>85</v>
      </c>
      <c r="AY237" s="13" t="s">
        <v>143</v>
      </c>
      <c r="BE237" s="142">
        <f>IF(N237="základní",J237,0)</f>
        <v>0</v>
      </c>
      <c r="BF237" s="142">
        <f>IF(N237="snížená",J237,0)</f>
        <v>0</v>
      </c>
      <c r="BG237" s="142">
        <f>IF(N237="zákl. přenesená",J237,0)</f>
        <v>0</v>
      </c>
      <c r="BH237" s="142">
        <f>IF(N237="sníž. přenesená",J237,0)</f>
        <v>0</v>
      </c>
      <c r="BI237" s="142">
        <f>IF(N237="nulová",J237,0)</f>
        <v>0</v>
      </c>
      <c r="BJ237" s="13" t="s">
        <v>83</v>
      </c>
      <c r="BK237" s="142">
        <f>ROUND(I237*H237,2)</f>
        <v>0</v>
      </c>
      <c r="BL237" s="13" t="s">
        <v>206</v>
      </c>
      <c r="BM237" s="141" t="s">
        <v>514</v>
      </c>
    </row>
    <row r="238" spans="2:65" s="1" customFormat="1" ht="21.75" customHeight="1">
      <c r="B238" s="28"/>
      <c r="C238" s="129" t="s">
        <v>515</v>
      </c>
      <c r="D238" s="129" t="s">
        <v>146</v>
      </c>
      <c r="E238" s="130" t="s">
        <v>516</v>
      </c>
      <c r="F238" s="131" t="s">
        <v>517</v>
      </c>
      <c r="G238" s="132" t="s">
        <v>251</v>
      </c>
      <c r="H238" s="133">
        <v>100</v>
      </c>
      <c r="I238" s="134"/>
      <c r="J238" s="135">
        <f>ROUND(I238*H238,2)</f>
        <v>0</v>
      </c>
      <c r="K238" s="136"/>
      <c r="L238" s="28"/>
      <c r="M238" s="137" t="s">
        <v>1</v>
      </c>
      <c r="N238" s="138" t="s">
        <v>40</v>
      </c>
      <c r="P238" s="139">
        <f>O238*H238</f>
        <v>0</v>
      </c>
      <c r="Q238" s="139">
        <v>4.0000000000000002E-4</v>
      </c>
      <c r="R238" s="139">
        <f>Q238*H238</f>
        <v>0.04</v>
      </c>
      <c r="S238" s="139">
        <v>0</v>
      </c>
      <c r="T238" s="140">
        <f>S238*H238</f>
        <v>0</v>
      </c>
      <c r="AR238" s="141" t="s">
        <v>206</v>
      </c>
      <c r="AT238" s="141" t="s">
        <v>146</v>
      </c>
      <c r="AU238" s="141" t="s">
        <v>85</v>
      </c>
      <c r="AY238" s="13" t="s">
        <v>143</v>
      </c>
      <c r="BE238" s="142">
        <f>IF(N238="základní",J238,0)</f>
        <v>0</v>
      </c>
      <c r="BF238" s="142">
        <f>IF(N238="snížená",J238,0)</f>
        <v>0</v>
      </c>
      <c r="BG238" s="142">
        <f>IF(N238="zákl. přenesená",J238,0)</f>
        <v>0</v>
      </c>
      <c r="BH238" s="142">
        <f>IF(N238="sníž. přenesená",J238,0)</f>
        <v>0</v>
      </c>
      <c r="BI238" s="142">
        <f>IF(N238="nulová",J238,0)</f>
        <v>0</v>
      </c>
      <c r="BJ238" s="13" t="s">
        <v>83</v>
      </c>
      <c r="BK238" s="142">
        <f>ROUND(I238*H238,2)</f>
        <v>0</v>
      </c>
      <c r="BL238" s="13" t="s">
        <v>206</v>
      </c>
      <c r="BM238" s="141" t="s">
        <v>518</v>
      </c>
    </row>
    <row r="239" spans="2:65" s="1" customFormat="1" ht="29.25">
      <c r="B239" s="28"/>
      <c r="D239" s="154" t="s">
        <v>246</v>
      </c>
      <c r="F239" s="155" t="s">
        <v>498</v>
      </c>
      <c r="I239" s="156"/>
      <c r="L239" s="28"/>
      <c r="M239" s="157"/>
      <c r="T239" s="52"/>
      <c r="AT239" s="13" t="s">
        <v>246</v>
      </c>
      <c r="AU239" s="13" t="s">
        <v>85</v>
      </c>
    </row>
    <row r="240" spans="2:65" s="1" customFormat="1" ht="24.2" customHeight="1">
      <c r="B240" s="28"/>
      <c r="C240" s="129" t="s">
        <v>519</v>
      </c>
      <c r="D240" s="129" t="s">
        <v>146</v>
      </c>
      <c r="E240" s="130" t="s">
        <v>520</v>
      </c>
      <c r="F240" s="131" t="s">
        <v>521</v>
      </c>
      <c r="G240" s="132" t="s">
        <v>197</v>
      </c>
      <c r="H240" s="133">
        <v>36.200000000000003</v>
      </c>
      <c r="I240" s="134"/>
      <c r="J240" s="135">
        <f t="shared" ref="J240:J245" si="60">ROUND(I240*H240,2)</f>
        <v>0</v>
      </c>
      <c r="K240" s="136"/>
      <c r="L240" s="28"/>
      <c r="M240" s="137" t="s">
        <v>1</v>
      </c>
      <c r="N240" s="138" t="s">
        <v>40</v>
      </c>
      <c r="P240" s="139">
        <f t="shared" ref="P240:P245" si="61">O240*H240</f>
        <v>0</v>
      </c>
      <c r="Q240" s="139">
        <v>9.1E-4</v>
      </c>
      <c r="R240" s="139">
        <f t="shared" ref="R240:R245" si="62">Q240*H240</f>
        <v>3.2942000000000006E-2</v>
      </c>
      <c r="S240" s="139">
        <v>0</v>
      </c>
      <c r="T240" s="140">
        <f t="shared" ref="T240:T245" si="63">S240*H240</f>
        <v>0</v>
      </c>
      <c r="AR240" s="141" t="s">
        <v>206</v>
      </c>
      <c r="AT240" s="141" t="s">
        <v>146</v>
      </c>
      <c r="AU240" s="141" t="s">
        <v>85</v>
      </c>
      <c r="AY240" s="13" t="s">
        <v>143</v>
      </c>
      <c r="BE240" s="142">
        <f t="shared" ref="BE240:BE245" si="64">IF(N240="základní",J240,0)</f>
        <v>0</v>
      </c>
      <c r="BF240" s="142">
        <f t="shared" ref="BF240:BF245" si="65">IF(N240="snížená",J240,0)</f>
        <v>0</v>
      </c>
      <c r="BG240" s="142">
        <f t="shared" ref="BG240:BG245" si="66">IF(N240="zákl. přenesená",J240,0)</f>
        <v>0</v>
      </c>
      <c r="BH240" s="142">
        <f t="shared" ref="BH240:BH245" si="67">IF(N240="sníž. přenesená",J240,0)</f>
        <v>0</v>
      </c>
      <c r="BI240" s="142">
        <f t="shared" ref="BI240:BI245" si="68">IF(N240="nulová",J240,0)</f>
        <v>0</v>
      </c>
      <c r="BJ240" s="13" t="s">
        <v>83</v>
      </c>
      <c r="BK240" s="142">
        <f t="shared" ref="BK240:BK245" si="69">ROUND(I240*H240,2)</f>
        <v>0</v>
      </c>
      <c r="BL240" s="13" t="s">
        <v>206</v>
      </c>
      <c r="BM240" s="141" t="s">
        <v>522</v>
      </c>
    </row>
    <row r="241" spans="2:65" s="1" customFormat="1" ht="33" customHeight="1">
      <c r="B241" s="28"/>
      <c r="C241" s="129" t="s">
        <v>523</v>
      </c>
      <c r="D241" s="129" t="s">
        <v>146</v>
      </c>
      <c r="E241" s="130" t="s">
        <v>524</v>
      </c>
      <c r="F241" s="131" t="s">
        <v>525</v>
      </c>
      <c r="G241" s="132" t="s">
        <v>197</v>
      </c>
      <c r="H241" s="133">
        <v>21</v>
      </c>
      <c r="I241" s="134"/>
      <c r="J241" s="135">
        <f t="shared" si="60"/>
        <v>0</v>
      </c>
      <c r="K241" s="136"/>
      <c r="L241" s="28"/>
      <c r="M241" s="137" t="s">
        <v>1</v>
      </c>
      <c r="N241" s="138" t="s">
        <v>40</v>
      </c>
      <c r="P241" s="139">
        <f t="shared" si="61"/>
        <v>0</v>
      </c>
      <c r="Q241" s="139">
        <v>3.4949999999999998E-3</v>
      </c>
      <c r="R241" s="139">
        <f t="shared" si="62"/>
        <v>7.3395000000000002E-2</v>
      </c>
      <c r="S241" s="139">
        <v>0</v>
      </c>
      <c r="T241" s="140">
        <f t="shared" si="63"/>
        <v>0</v>
      </c>
      <c r="AR241" s="141" t="s">
        <v>206</v>
      </c>
      <c r="AT241" s="141" t="s">
        <v>146</v>
      </c>
      <c r="AU241" s="141" t="s">
        <v>85</v>
      </c>
      <c r="AY241" s="13" t="s">
        <v>143</v>
      </c>
      <c r="BE241" s="142">
        <f t="shared" si="64"/>
        <v>0</v>
      </c>
      <c r="BF241" s="142">
        <f t="shared" si="65"/>
        <v>0</v>
      </c>
      <c r="BG241" s="142">
        <f t="shared" si="66"/>
        <v>0</v>
      </c>
      <c r="BH241" s="142">
        <f t="shared" si="67"/>
        <v>0</v>
      </c>
      <c r="BI241" s="142">
        <f t="shared" si="68"/>
        <v>0</v>
      </c>
      <c r="BJ241" s="13" t="s">
        <v>83</v>
      </c>
      <c r="BK241" s="142">
        <f t="shared" si="69"/>
        <v>0</v>
      </c>
      <c r="BL241" s="13" t="s">
        <v>206</v>
      </c>
      <c r="BM241" s="141" t="s">
        <v>526</v>
      </c>
    </row>
    <row r="242" spans="2:65" s="1" customFormat="1" ht="24.2" customHeight="1">
      <c r="B242" s="28"/>
      <c r="C242" s="129" t="s">
        <v>527</v>
      </c>
      <c r="D242" s="129" t="s">
        <v>146</v>
      </c>
      <c r="E242" s="130" t="s">
        <v>528</v>
      </c>
      <c r="F242" s="131" t="s">
        <v>529</v>
      </c>
      <c r="G242" s="132" t="s">
        <v>197</v>
      </c>
      <c r="H242" s="133">
        <v>69.86</v>
      </c>
      <c r="I242" s="134"/>
      <c r="J242" s="135">
        <f t="shared" si="60"/>
        <v>0</v>
      </c>
      <c r="K242" s="136"/>
      <c r="L242" s="28"/>
      <c r="M242" s="137" t="s">
        <v>1</v>
      </c>
      <c r="N242" s="138" t="s">
        <v>40</v>
      </c>
      <c r="P242" s="139">
        <f t="shared" si="61"/>
        <v>0</v>
      </c>
      <c r="Q242" s="139">
        <v>2.7366999999999999E-3</v>
      </c>
      <c r="R242" s="139">
        <f t="shared" si="62"/>
        <v>0.19118586199999998</v>
      </c>
      <c r="S242" s="139">
        <v>0</v>
      </c>
      <c r="T242" s="140">
        <f t="shared" si="63"/>
        <v>0</v>
      </c>
      <c r="AR242" s="141" t="s">
        <v>206</v>
      </c>
      <c r="AT242" s="141" t="s">
        <v>146</v>
      </c>
      <c r="AU242" s="141" t="s">
        <v>85</v>
      </c>
      <c r="AY242" s="13" t="s">
        <v>143</v>
      </c>
      <c r="BE242" s="142">
        <f t="shared" si="64"/>
        <v>0</v>
      </c>
      <c r="BF242" s="142">
        <f t="shared" si="65"/>
        <v>0</v>
      </c>
      <c r="BG242" s="142">
        <f t="shared" si="66"/>
        <v>0</v>
      </c>
      <c r="BH242" s="142">
        <f t="shared" si="67"/>
        <v>0</v>
      </c>
      <c r="BI242" s="142">
        <f t="shared" si="68"/>
        <v>0</v>
      </c>
      <c r="BJ242" s="13" t="s">
        <v>83</v>
      </c>
      <c r="BK242" s="142">
        <f t="shared" si="69"/>
        <v>0</v>
      </c>
      <c r="BL242" s="13" t="s">
        <v>206</v>
      </c>
      <c r="BM242" s="141" t="s">
        <v>530</v>
      </c>
    </row>
    <row r="243" spans="2:65" s="1" customFormat="1" ht="24.2" customHeight="1">
      <c r="B243" s="28"/>
      <c r="C243" s="129" t="s">
        <v>531</v>
      </c>
      <c r="D243" s="129" t="s">
        <v>146</v>
      </c>
      <c r="E243" s="130" t="s">
        <v>532</v>
      </c>
      <c r="F243" s="131" t="s">
        <v>533</v>
      </c>
      <c r="G243" s="132" t="s">
        <v>251</v>
      </c>
      <c r="H243" s="133">
        <v>7</v>
      </c>
      <c r="I243" s="134"/>
      <c r="J243" s="135">
        <f t="shared" si="60"/>
        <v>0</v>
      </c>
      <c r="K243" s="136"/>
      <c r="L243" s="28"/>
      <c r="M243" s="137" t="s">
        <v>1</v>
      </c>
      <c r="N243" s="138" t="s">
        <v>40</v>
      </c>
      <c r="P243" s="139">
        <f t="shared" si="61"/>
        <v>0</v>
      </c>
      <c r="Q243" s="139">
        <v>4.4200000000000001E-4</v>
      </c>
      <c r="R243" s="139">
        <f t="shared" si="62"/>
        <v>3.094E-3</v>
      </c>
      <c r="S243" s="139">
        <v>0</v>
      </c>
      <c r="T243" s="140">
        <f t="shared" si="63"/>
        <v>0</v>
      </c>
      <c r="AR243" s="141" t="s">
        <v>206</v>
      </c>
      <c r="AT243" s="141" t="s">
        <v>146</v>
      </c>
      <c r="AU243" s="141" t="s">
        <v>85</v>
      </c>
      <c r="AY243" s="13" t="s">
        <v>143</v>
      </c>
      <c r="BE243" s="142">
        <f t="shared" si="64"/>
        <v>0</v>
      </c>
      <c r="BF243" s="142">
        <f t="shared" si="65"/>
        <v>0</v>
      </c>
      <c r="BG243" s="142">
        <f t="shared" si="66"/>
        <v>0</v>
      </c>
      <c r="BH243" s="142">
        <f t="shared" si="67"/>
        <v>0</v>
      </c>
      <c r="BI243" s="142">
        <f t="shared" si="68"/>
        <v>0</v>
      </c>
      <c r="BJ243" s="13" t="s">
        <v>83</v>
      </c>
      <c r="BK243" s="142">
        <f t="shared" si="69"/>
        <v>0</v>
      </c>
      <c r="BL243" s="13" t="s">
        <v>206</v>
      </c>
      <c r="BM243" s="141" t="s">
        <v>534</v>
      </c>
    </row>
    <row r="244" spans="2:65" s="1" customFormat="1" ht="24.2" customHeight="1">
      <c r="B244" s="28"/>
      <c r="C244" s="129" t="s">
        <v>535</v>
      </c>
      <c r="D244" s="129" t="s">
        <v>146</v>
      </c>
      <c r="E244" s="130" t="s">
        <v>536</v>
      </c>
      <c r="F244" s="131" t="s">
        <v>537</v>
      </c>
      <c r="G244" s="132" t="s">
        <v>197</v>
      </c>
      <c r="H244" s="133">
        <v>21.3</v>
      </c>
      <c r="I244" s="134"/>
      <c r="J244" s="135">
        <f t="shared" si="60"/>
        <v>0</v>
      </c>
      <c r="K244" s="136"/>
      <c r="L244" s="28"/>
      <c r="M244" s="137" t="s">
        <v>1</v>
      </c>
      <c r="N244" s="138" t="s">
        <v>40</v>
      </c>
      <c r="P244" s="139">
        <f t="shared" si="61"/>
        <v>0</v>
      </c>
      <c r="Q244" s="139">
        <v>1.1076E-3</v>
      </c>
      <c r="R244" s="139">
        <f t="shared" si="62"/>
        <v>2.3591880000000003E-2</v>
      </c>
      <c r="S244" s="139">
        <v>0</v>
      </c>
      <c r="T244" s="140">
        <f t="shared" si="63"/>
        <v>0</v>
      </c>
      <c r="AR244" s="141" t="s">
        <v>206</v>
      </c>
      <c r="AT244" s="141" t="s">
        <v>146</v>
      </c>
      <c r="AU244" s="141" t="s">
        <v>85</v>
      </c>
      <c r="AY244" s="13" t="s">
        <v>143</v>
      </c>
      <c r="BE244" s="142">
        <f t="shared" si="64"/>
        <v>0</v>
      </c>
      <c r="BF244" s="142">
        <f t="shared" si="65"/>
        <v>0</v>
      </c>
      <c r="BG244" s="142">
        <f t="shared" si="66"/>
        <v>0</v>
      </c>
      <c r="BH244" s="142">
        <f t="shared" si="67"/>
        <v>0</v>
      </c>
      <c r="BI244" s="142">
        <f t="shared" si="68"/>
        <v>0</v>
      </c>
      <c r="BJ244" s="13" t="s">
        <v>83</v>
      </c>
      <c r="BK244" s="142">
        <f t="shared" si="69"/>
        <v>0</v>
      </c>
      <c r="BL244" s="13" t="s">
        <v>206</v>
      </c>
      <c r="BM244" s="141" t="s">
        <v>538</v>
      </c>
    </row>
    <row r="245" spans="2:65" s="1" customFormat="1" ht="24.2" customHeight="1">
      <c r="B245" s="28"/>
      <c r="C245" s="129" t="s">
        <v>539</v>
      </c>
      <c r="D245" s="129" t="s">
        <v>146</v>
      </c>
      <c r="E245" s="130" t="s">
        <v>540</v>
      </c>
      <c r="F245" s="131" t="s">
        <v>541</v>
      </c>
      <c r="G245" s="132" t="s">
        <v>337</v>
      </c>
      <c r="H245" s="133">
        <v>0.36399999999999999</v>
      </c>
      <c r="I245" s="134"/>
      <c r="J245" s="135">
        <f t="shared" si="60"/>
        <v>0</v>
      </c>
      <c r="K245" s="136"/>
      <c r="L245" s="28"/>
      <c r="M245" s="137" t="s">
        <v>1</v>
      </c>
      <c r="N245" s="138" t="s">
        <v>40</v>
      </c>
      <c r="P245" s="139">
        <f t="shared" si="61"/>
        <v>0</v>
      </c>
      <c r="Q245" s="139">
        <v>0</v>
      </c>
      <c r="R245" s="139">
        <f t="shared" si="62"/>
        <v>0</v>
      </c>
      <c r="S245" s="139">
        <v>0</v>
      </c>
      <c r="T245" s="140">
        <f t="shared" si="63"/>
        <v>0</v>
      </c>
      <c r="AR245" s="141" t="s">
        <v>206</v>
      </c>
      <c r="AT245" s="141" t="s">
        <v>146</v>
      </c>
      <c r="AU245" s="141" t="s">
        <v>85</v>
      </c>
      <c r="AY245" s="13" t="s">
        <v>143</v>
      </c>
      <c r="BE245" s="142">
        <f t="shared" si="64"/>
        <v>0</v>
      </c>
      <c r="BF245" s="142">
        <f t="shared" si="65"/>
        <v>0</v>
      </c>
      <c r="BG245" s="142">
        <f t="shared" si="66"/>
        <v>0</v>
      </c>
      <c r="BH245" s="142">
        <f t="shared" si="67"/>
        <v>0</v>
      </c>
      <c r="BI245" s="142">
        <f t="shared" si="68"/>
        <v>0</v>
      </c>
      <c r="BJ245" s="13" t="s">
        <v>83</v>
      </c>
      <c r="BK245" s="142">
        <f t="shared" si="69"/>
        <v>0</v>
      </c>
      <c r="BL245" s="13" t="s">
        <v>206</v>
      </c>
      <c r="BM245" s="141" t="s">
        <v>542</v>
      </c>
    </row>
    <row r="246" spans="2:65" s="11" customFormat="1" ht="22.9" customHeight="1">
      <c r="B246" s="117"/>
      <c r="D246" s="118" t="s">
        <v>74</v>
      </c>
      <c r="E246" s="127" t="s">
        <v>543</v>
      </c>
      <c r="F246" s="127" t="s">
        <v>544</v>
      </c>
      <c r="I246" s="120"/>
      <c r="J246" s="128">
        <f>BK246</f>
        <v>0</v>
      </c>
      <c r="L246" s="117"/>
      <c r="M246" s="122"/>
      <c r="P246" s="123">
        <f>SUM(P247:P269)</f>
        <v>0</v>
      </c>
      <c r="R246" s="123">
        <f>SUM(R247:R269)</f>
        <v>16.899734240000001</v>
      </c>
      <c r="T246" s="124">
        <f>SUM(T247:T269)</f>
        <v>16.28214539</v>
      </c>
      <c r="AR246" s="118" t="s">
        <v>85</v>
      </c>
      <c r="AT246" s="125" t="s">
        <v>74</v>
      </c>
      <c r="AU246" s="125" t="s">
        <v>83</v>
      </c>
      <c r="AY246" s="118" t="s">
        <v>143</v>
      </c>
      <c r="BK246" s="126">
        <f>SUM(BK247:BK269)</f>
        <v>0</v>
      </c>
    </row>
    <row r="247" spans="2:65" s="1" customFormat="1" ht="24.2" customHeight="1">
      <c r="B247" s="28"/>
      <c r="C247" s="129" t="s">
        <v>545</v>
      </c>
      <c r="D247" s="129" t="s">
        <v>146</v>
      </c>
      <c r="E247" s="130" t="s">
        <v>546</v>
      </c>
      <c r="F247" s="131" t="s">
        <v>547</v>
      </c>
      <c r="G247" s="132" t="s">
        <v>149</v>
      </c>
      <c r="H247" s="133">
        <v>354.738</v>
      </c>
      <c r="I247" s="134"/>
      <c r="J247" s="135">
        <f t="shared" ref="J247:J269" si="70">ROUND(I247*H247,2)</f>
        <v>0</v>
      </c>
      <c r="K247" s="136"/>
      <c r="L247" s="28"/>
      <c r="M247" s="137" t="s">
        <v>1</v>
      </c>
      <c r="N247" s="138" t="s">
        <v>40</v>
      </c>
      <c r="P247" s="139">
        <f t="shared" ref="P247:P269" si="71">O247*H247</f>
        <v>0</v>
      </c>
      <c r="Q247" s="139">
        <v>0</v>
      </c>
      <c r="R247" s="139">
        <f t="shared" ref="R247:R269" si="72">Q247*H247</f>
        <v>0</v>
      </c>
      <c r="S247" s="139">
        <v>4.4499999999999998E-2</v>
      </c>
      <c r="T247" s="140">
        <f t="shared" ref="T247:T269" si="73">S247*H247</f>
        <v>15.785841</v>
      </c>
      <c r="AR247" s="141" t="s">
        <v>206</v>
      </c>
      <c r="AT247" s="141" t="s">
        <v>146</v>
      </c>
      <c r="AU247" s="141" t="s">
        <v>85</v>
      </c>
      <c r="AY247" s="13" t="s">
        <v>143</v>
      </c>
      <c r="BE247" s="142">
        <f t="shared" ref="BE247:BE269" si="74">IF(N247="základní",J247,0)</f>
        <v>0</v>
      </c>
      <c r="BF247" s="142">
        <f t="shared" ref="BF247:BF269" si="75">IF(N247="snížená",J247,0)</f>
        <v>0</v>
      </c>
      <c r="BG247" s="142">
        <f t="shared" ref="BG247:BG269" si="76">IF(N247="zákl. přenesená",J247,0)</f>
        <v>0</v>
      </c>
      <c r="BH247" s="142">
        <f t="shared" ref="BH247:BH269" si="77">IF(N247="sníž. přenesená",J247,0)</f>
        <v>0</v>
      </c>
      <c r="BI247" s="142">
        <f t="shared" ref="BI247:BI269" si="78">IF(N247="nulová",J247,0)</f>
        <v>0</v>
      </c>
      <c r="BJ247" s="13" t="s">
        <v>83</v>
      </c>
      <c r="BK247" s="142">
        <f t="shared" ref="BK247:BK269" si="79">ROUND(I247*H247,2)</f>
        <v>0</v>
      </c>
      <c r="BL247" s="13" t="s">
        <v>206</v>
      </c>
      <c r="BM247" s="141" t="s">
        <v>548</v>
      </c>
    </row>
    <row r="248" spans="2:65" s="1" customFormat="1" ht="24.2" customHeight="1">
      <c r="B248" s="28"/>
      <c r="C248" s="129" t="s">
        <v>549</v>
      </c>
      <c r="D248" s="129" t="s">
        <v>146</v>
      </c>
      <c r="E248" s="130" t="s">
        <v>550</v>
      </c>
      <c r="F248" s="131" t="s">
        <v>551</v>
      </c>
      <c r="G248" s="132" t="s">
        <v>149</v>
      </c>
      <c r="H248" s="133">
        <v>302.54599999999999</v>
      </c>
      <c r="I248" s="134"/>
      <c r="J248" s="135">
        <f t="shared" si="70"/>
        <v>0</v>
      </c>
      <c r="K248" s="136"/>
      <c r="L248" s="28"/>
      <c r="M248" s="137" t="s">
        <v>1</v>
      </c>
      <c r="N248" s="138" t="s">
        <v>40</v>
      </c>
      <c r="P248" s="139">
        <f t="shared" si="71"/>
        <v>0</v>
      </c>
      <c r="Q248" s="139">
        <v>0</v>
      </c>
      <c r="R248" s="139">
        <f t="shared" si="72"/>
        <v>0</v>
      </c>
      <c r="S248" s="139">
        <v>0</v>
      </c>
      <c r="T248" s="140">
        <f t="shared" si="73"/>
        <v>0</v>
      </c>
      <c r="AR248" s="141" t="s">
        <v>206</v>
      </c>
      <c r="AT248" s="141" t="s">
        <v>146</v>
      </c>
      <c r="AU248" s="141" t="s">
        <v>85</v>
      </c>
      <c r="AY248" s="13" t="s">
        <v>143</v>
      </c>
      <c r="BE248" s="142">
        <f t="shared" si="74"/>
        <v>0</v>
      </c>
      <c r="BF248" s="142">
        <f t="shared" si="75"/>
        <v>0</v>
      </c>
      <c r="BG248" s="142">
        <f t="shared" si="76"/>
        <v>0</v>
      </c>
      <c r="BH248" s="142">
        <f t="shared" si="77"/>
        <v>0</v>
      </c>
      <c r="BI248" s="142">
        <f t="shared" si="78"/>
        <v>0</v>
      </c>
      <c r="BJ248" s="13" t="s">
        <v>83</v>
      </c>
      <c r="BK248" s="142">
        <f t="shared" si="79"/>
        <v>0</v>
      </c>
      <c r="BL248" s="13" t="s">
        <v>206</v>
      </c>
      <c r="BM248" s="141" t="s">
        <v>552</v>
      </c>
    </row>
    <row r="249" spans="2:65" s="1" customFormat="1" ht="24.2" customHeight="1">
      <c r="B249" s="28"/>
      <c r="C249" s="129" t="s">
        <v>553</v>
      </c>
      <c r="D249" s="129" t="s">
        <v>146</v>
      </c>
      <c r="E249" s="130" t="s">
        <v>554</v>
      </c>
      <c r="F249" s="131" t="s">
        <v>555</v>
      </c>
      <c r="G249" s="132" t="s">
        <v>197</v>
      </c>
      <c r="H249" s="133">
        <v>28.331</v>
      </c>
      <c r="I249" s="134"/>
      <c r="J249" s="135">
        <f t="shared" si="70"/>
        <v>0</v>
      </c>
      <c r="K249" s="136"/>
      <c r="L249" s="28"/>
      <c r="M249" s="137" t="s">
        <v>1</v>
      </c>
      <c r="N249" s="138" t="s">
        <v>40</v>
      </c>
      <c r="P249" s="139">
        <f t="shared" si="71"/>
        <v>0</v>
      </c>
      <c r="Q249" s="139">
        <v>0</v>
      </c>
      <c r="R249" s="139">
        <f t="shared" si="72"/>
        <v>0</v>
      </c>
      <c r="S249" s="139">
        <v>1.1469999999999999E-2</v>
      </c>
      <c r="T249" s="140">
        <f t="shared" si="73"/>
        <v>0.32495657</v>
      </c>
      <c r="AR249" s="141" t="s">
        <v>206</v>
      </c>
      <c r="AT249" s="141" t="s">
        <v>146</v>
      </c>
      <c r="AU249" s="141" t="s">
        <v>85</v>
      </c>
      <c r="AY249" s="13" t="s">
        <v>143</v>
      </c>
      <c r="BE249" s="142">
        <f t="shared" si="74"/>
        <v>0</v>
      </c>
      <c r="BF249" s="142">
        <f t="shared" si="75"/>
        <v>0</v>
      </c>
      <c r="BG249" s="142">
        <f t="shared" si="76"/>
        <v>0</v>
      </c>
      <c r="BH249" s="142">
        <f t="shared" si="77"/>
        <v>0</v>
      </c>
      <c r="BI249" s="142">
        <f t="shared" si="78"/>
        <v>0</v>
      </c>
      <c r="BJ249" s="13" t="s">
        <v>83</v>
      </c>
      <c r="BK249" s="142">
        <f t="shared" si="79"/>
        <v>0</v>
      </c>
      <c r="BL249" s="13" t="s">
        <v>206</v>
      </c>
      <c r="BM249" s="141" t="s">
        <v>556</v>
      </c>
    </row>
    <row r="250" spans="2:65" s="1" customFormat="1" ht="24.2" customHeight="1">
      <c r="B250" s="28"/>
      <c r="C250" s="129" t="s">
        <v>557</v>
      </c>
      <c r="D250" s="129" t="s">
        <v>146</v>
      </c>
      <c r="E250" s="130" t="s">
        <v>558</v>
      </c>
      <c r="F250" s="131" t="s">
        <v>559</v>
      </c>
      <c r="G250" s="132" t="s">
        <v>197</v>
      </c>
      <c r="H250" s="133">
        <v>11.631</v>
      </c>
      <c r="I250" s="134"/>
      <c r="J250" s="135">
        <f t="shared" si="70"/>
        <v>0</v>
      </c>
      <c r="K250" s="136"/>
      <c r="L250" s="28"/>
      <c r="M250" s="137" t="s">
        <v>1</v>
      </c>
      <c r="N250" s="138" t="s">
        <v>40</v>
      </c>
      <c r="P250" s="139">
        <f t="shared" si="71"/>
        <v>0</v>
      </c>
      <c r="Q250" s="139">
        <v>0</v>
      </c>
      <c r="R250" s="139">
        <f t="shared" si="72"/>
        <v>0</v>
      </c>
      <c r="S250" s="139">
        <v>0</v>
      </c>
      <c r="T250" s="140">
        <f t="shared" si="73"/>
        <v>0</v>
      </c>
      <c r="AR250" s="141" t="s">
        <v>206</v>
      </c>
      <c r="AT250" s="141" t="s">
        <v>146</v>
      </c>
      <c r="AU250" s="141" t="s">
        <v>85</v>
      </c>
      <c r="AY250" s="13" t="s">
        <v>143</v>
      </c>
      <c r="BE250" s="142">
        <f t="shared" si="74"/>
        <v>0</v>
      </c>
      <c r="BF250" s="142">
        <f t="shared" si="75"/>
        <v>0</v>
      </c>
      <c r="BG250" s="142">
        <f t="shared" si="76"/>
        <v>0</v>
      </c>
      <c r="BH250" s="142">
        <f t="shared" si="77"/>
        <v>0</v>
      </c>
      <c r="BI250" s="142">
        <f t="shared" si="78"/>
        <v>0</v>
      </c>
      <c r="BJ250" s="13" t="s">
        <v>83</v>
      </c>
      <c r="BK250" s="142">
        <f t="shared" si="79"/>
        <v>0</v>
      </c>
      <c r="BL250" s="13" t="s">
        <v>206</v>
      </c>
      <c r="BM250" s="141" t="s">
        <v>560</v>
      </c>
    </row>
    <row r="251" spans="2:65" s="1" customFormat="1" ht="24.2" customHeight="1">
      <c r="B251" s="28"/>
      <c r="C251" s="129" t="s">
        <v>561</v>
      </c>
      <c r="D251" s="129" t="s">
        <v>146</v>
      </c>
      <c r="E251" s="130" t="s">
        <v>562</v>
      </c>
      <c r="F251" s="131" t="s">
        <v>563</v>
      </c>
      <c r="G251" s="132" t="s">
        <v>149</v>
      </c>
      <c r="H251" s="133">
        <v>354.738</v>
      </c>
      <c r="I251" s="134"/>
      <c r="J251" s="135">
        <f t="shared" si="70"/>
        <v>0</v>
      </c>
      <c r="K251" s="136"/>
      <c r="L251" s="28"/>
      <c r="M251" s="137" t="s">
        <v>1</v>
      </c>
      <c r="N251" s="138" t="s">
        <v>40</v>
      </c>
      <c r="P251" s="139">
        <f t="shared" si="71"/>
        <v>0</v>
      </c>
      <c r="Q251" s="139">
        <v>4.4740000000000002E-2</v>
      </c>
      <c r="R251" s="139">
        <f t="shared" si="72"/>
        <v>15.87097812</v>
      </c>
      <c r="S251" s="139">
        <v>0</v>
      </c>
      <c r="T251" s="140">
        <f t="shared" si="73"/>
        <v>0</v>
      </c>
      <c r="AR251" s="141" t="s">
        <v>206</v>
      </c>
      <c r="AT251" s="141" t="s">
        <v>146</v>
      </c>
      <c r="AU251" s="141" t="s">
        <v>85</v>
      </c>
      <c r="AY251" s="13" t="s">
        <v>143</v>
      </c>
      <c r="BE251" s="142">
        <f t="shared" si="74"/>
        <v>0</v>
      </c>
      <c r="BF251" s="142">
        <f t="shared" si="75"/>
        <v>0</v>
      </c>
      <c r="BG251" s="142">
        <f t="shared" si="76"/>
        <v>0</v>
      </c>
      <c r="BH251" s="142">
        <f t="shared" si="77"/>
        <v>0</v>
      </c>
      <c r="BI251" s="142">
        <f t="shared" si="78"/>
        <v>0</v>
      </c>
      <c r="BJ251" s="13" t="s">
        <v>83</v>
      </c>
      <c r="BK251" s="142">
        <f t="shared" si="79"/>
        <v>0</v>
      </c>
      <c r="BL251" s="13" t="s">
        <v>206</v>
      </c>
      <c r="BM251" s="141" t="s">
        <v>564</v>
      </c>
    </row>
    <row r="252" spans="2:65" s="1" customFormat="1" ht="24.2" customHeight="1">
      <c r="B252" s="28"/>
      <c r="C252" s="129" t="s">
        <v>565</v>
      </c>
      <c r="D252" s="129" t="s">
        <v>146</v>
      </c>
      <c r="E252" s="130" t="s">
        <v>566</v>
      </c>
      <c r="F252" s="131" t="s">
        <v>567</v>
      </c>
      <c r="G252" s="132" t="s">
        <v>197</v>
      </c>
      <c r="H252" s="133">
        <v>64.02</v>
      </c>
      <c r="I252" s="134"/>
      <c r="J252" s="135">
        <f t="shared" si="70"/>
        <v>0</v>
      </c>
      <c r="K252" s="136"/>
      <c r="L252" s="28"/>
      <c r="M252" s="137" t="s">
        <v>1</v>
      </c>
      <c r="N252" s="138" t="s">
        <v>40</v>
      </c>
      <c r="P252" s="139">
        <f t="shared" si="71"/>
        <v>0</v>
      </c>
      <c r="Q252" s="139">
        <v>2.0000000000000001E-4</v>
      </c>
      <c r="R252" s="139">
        <f t="shared" si="72"/>
        <v>1.2803999999999999E-2</v>
      </c>
      <c r="S252" s="139">
        <v>0</v>
      </c>
      <c r="T252" s="140">
        <f t="shared" si="73"/>
        <v>0</v>
      </c>
      <c r="AR252" s="141" t="s">
        <v>206</v>
      </c>
      <c r="AT252" s="141" t="s">
        <v>146</v>
      </c>
      <c r="AU252" s="141" t="s">
        <v>85</v>
      </c>
      <c r="AY252" s="13" t="s">
        <v>143</v>
      </c>
      <c r="BE252" s="142">
        <f t="shared" si="74"/>
        <v>0</v>
      </c>
      <c r="BF252" s="142">
        <f t="shared" si="75"/>
        <v>0</v>
      </c>
      <c r="BG252" s="142">
        <f t="shared" si="76"/>
        <v>0</v>
      </c>
      <c r="BH252" s="142">
        <f t="shared" si="77"/>
        <v>0</v>
      </c>
      <c r="BI252" s="142">
        <f t="shared" si="78"/>
        <v>0</v>
      </c>
      <c r="BJ252" s="13" t="s">
        <v>83</v>
      </c>
      <c r="BK252" s="142">
        <f t="shared" si="79"/>
        <v>0</v>
      </c>
      <c r="BL252" s="13" t="s">
        <v>206</v>
      </c>
      <c r="BM252" s="141" t="s">
        <v>568</v>
      </c>
    </row>
    <row r="253" spans="2:65" s="1" customFormat="1" ht="33" customHeight="1">
      <c r="B253" s="28"/>
      <c r="C253" s="129" t="s">
        <v>569</v>
      </c>
      <c r="D253" s="129" t="s">
        <v>146</v>
      </c>
      <c r="E253" s="130" t="s">
        <v>570</v>
      </c>
      <c r="F253" s="131" t="s">
        <v>571</v>
      </c>
      <c r="G253" s="132" t="s">
        <v>197</v>
      </c>
      <c r="H253" s="133">
        <v>11.631</v>
      </c>
      <c r="I253" s="134"/>
      <c r="J253" s="135">
        <f t="shared" si="70"/>
        <v>0</v>
      </c>
      <c r="K253" s="136"/>
      <c r="L253" s="28"/>
      <c r="M253" s="137" t="s">
        <v>1</v>
      </c>
      <c r="N253" s="138" t="s">
        <v>40</v>
      </c>
      <c r="P253" s="139">
        <f t="shared" si="71"/>
        <v>0</v>
      </c>
      <c r="Q253" s="139">
        <v>1.2619999999999999E-2</v>
      </c>
      <c r="R253" s="139">
        <f t="shared" si="72"/>
        <v>0.14678321999999999</v>
      </c>
      <c r="S253" s="139">
        <v>0</v>
      </c>
      <c r="T253" s="140">
        <f t="shared" si="73"/>
        <v>0</v>
      </c>
      <c r="AR253" s="141" t="s">
        <v>206</v>
      </c>
      <c r="AT253" s="141" t="s">
        <v>146</v>
      </c>
      <c r="AU253" s="141" t="s">
        <v>85</v>
      </c>
      <c r="AY253" s="13" t="s">
        <v>143</v>
      </c>
      <c r="BE253" s="142">
        <f t="shared" si="74"/>
        <v>0</v>
      </c>
      <c r="BF253" s="142">
        <f t="shared" si="75"/>
        <v>0</v>
      </c>
      <c r="BG253" s="142">
        <f t="shared" si="76"/>
        <v>0</v>
      </c>
      <c r="BH253" s="142">
        <f t="shared" si="77"/>
        <v>0</v>
      </c>
      <c r="BI253" s="142">
        <f t="shared" si="78"/>
        <v>0</v>
      </c>
      <c r="BJ253" s="13" t="s">
        <v>83</v>
      </c>
      <c r="BK253" s="142">
        <f t="shared" si="79"/>
        <v>0</v>
      </c>
      <c r="BL253" s="13" t="s">
        <v>206</v>
      </c>
      <c r="BM253" s="141" t="s">
        <v>572</v>
      </c>
    </row>
    <row r="254" spans="2:65" s="1" customFormat="1" ht="24.2" customHeight="1">
      <c r="B254" s="28"/>
      <c r="C254" s="129" t="s">
        <v>573</v>
      </c>
      <c r="D254" s="129" t="s">
        <v>146</v>
      </c>
      <c r="E254" s="130" t="s">
        <v>574</v>
      </c>
      <c r="F254" s="131" t="s">
        <v>575</v>
      </c>
      <c r="G254" s="132" t="s">
        <v>197</v>
      </c>
      <c r="H254" s="133">
        <v>16.7</v>
      </c>
      <c r="I254" s="134"/>
      <c r="J254" s="135">
        <f t="shared" si="70"/>
        <v>0</v>
      </c>
      <c r="K254" s="136"/>
      <c r="L254" s="28"/>
      <c r="M254" s="137" t="s">
        <v>1</v>
      </c>
      <c r="N254" s="138" t="s">
        <v>40</v>
      </c>
      <c r="P254" s="139">
        <f t="shared" si="71"/>
        <v>0</v>
      </c>
      <c r="Q254" s="139">
        <v>1.2619999999999999E-2</v>
      </c>
      <c r="R254" s="139">
        <f t="shared" si="72"/>
        <v>0.21075399999999997</v>
      </c>
      <c r="S254" s="139">
        <v>0</v>
      </c>
      <c r="T254" s="140">
        <f t="shared" si="73"/>
        <v>0</v>
      </c>
      <c r="AR254" s="141" t="s">
        <v>206</v>
      </c>
      <c r="AT254" s="141" t="s">
        <v>146</v>
      </c>
      <c r="AU254" s="141" t="s">
        <v>85</v>
      </c>
      <c r="AY254" s="13" t="s">
        <v>143</v>
      </c>
      <c r="BE254" s="142">
        <f t="shared" si="74"/>
        <v>0</v>
      </c>
      <c r="BF254" s="142">
        <f t="shared" si="75"/>
        <v>0</v>
      </c>
      <c r="BG254" s="142">
        <f t="shared" si="76"/>
        <v>0</v>
      </c>
      <c r="BH254" s="142">
        <f t="shared" si="77"/>
        <v>0</v>
      </c>
      <c r="BI254" s="142">
        <f t="shared" si="78"/>
        <v>0</v>
      </c>
      <c r="BJ254" s="13" t="s">
        <v>83</v>
      </c>
      <c r="BK254" s="142">
        <f t="shared" si="79"/>
        <v>0</v>
      </c>
      <c r="BL254" s="13" t="s">
        <v>206</v>
      </c>
      <c r="BM254" s="141" t="s">
        <v>576</v>
      </c>
    </row>
    <row r="255" spans="2:65" s="1" customFormat="1" ht="24.2" customHeight="1">
      <c r="B255" s="28"/>
      <c r="C255" s="129" t="s">
        <v>577</v>
      </c>
      <c r="D255" s="129" t="s">
        <v>146</v>
      </c>
      <c r="E255" s="130" t="s">
        <v>578</v>
      </c>
      <c r="F255" s="131" t="s">
        <v>579</v>
      </c>
      <c r="G255" s="132" t="s">
        <v>197</v>
      </c>
      <c r="H255" s="133">
        <v>4.0999999999999996</v>
      </c>
      <c r="I255" s="134"/>
      <c r="J255" s="135">
        <f t="shared" si="70"/>
        <v>0</v>
      </c>
      <c r="K255" s="136"/>
      <c r="L255" s="28"/>
      <c r="M255" s="137" t="s">
        <v>1</v>
      </c>
      <c r="N255" s="138" t="s">
        <v>40</v>
      </c>
      <c r="P255" s="139">
        <f t="shared" si="71"/>
        <v>0</v>
      </c>
      <c r="Q255" s="139">
        <v>1.4999999999999999E-4</v>
      </c>
      <c r="R255" s="139">
        <f t="shared" si="72"/>
        <v>6.1499999999999988E-4</v>
      </c>
      <c r="S255" s="139">
        <v>0</v>
      </c>
      <c r="T255" s="140">
        <f t="shared" si="73"/>
        <v>0</v>
      </c>
      <c r="AR255" s="141" t="s">
        <v>206</v>
      </c>
      <c r="AT255" s="141" t="s">
        <v>146</v>
      </c>
      <c r="AU255" s="141" t="s">
        <v>85</v>
      </c>
      <c r="AY255" s="13" t="s">
        <v>143</v>
      </c>
      <c r="BE255" s="142">
        <f t="shared" si="74"/>
        <v>0</v>
      </c>
      <c r="BF255" s="142">
        <f t="shared" si="75"/>
        <v>0</v>
      </c>
      <c r="BG255" s="142">
        <f t="shared" si="76"/>
        <v>0</v>
      </c>
      <c r="BH255" s="142">
        <f t="shared" si="77"/>
        <v>0</v>
      </c>
      <c r="BI255" s="142">
        <f t="shared" si="78"/>
        <v>0</v>
      </c>
      <c r="BJ255" s="13" t="s">
        <v>83</v>
      </c>
      <c r="BK255" s="142">
        <f t="shared" si="79"/>
        <v>0</v>
      </c>
      <c r="BL255" s="13" t="s">
        <v>206</v>
      </c>
      <c r="BM255" s="141" t="s">
        <v>580</v>
      </c>
    </row>
    <row r="256" spans="2:65" s="1" customFormat="1" ht="37.9" customHeight="1">
      <c r="B256" s="28"/>
      <c r="C256" s="129" t="s">
        <v>581</v>
      </c>
      <c r="D256" s="129" t="s">
        <v>146</v>
      </c>
      <c r="E256" s="130" t="s">
        <v>582</v>
      </c>
      <c r="F256" s="131" t="s">
        <v>583</v>
      </c>
      <c r="G256" s="132" t="s">
        <v>197</v>
      </c>
      <c r="H256" s="133">
        <v>32.380000000000003</v>
      </c>
      <c r="I256" s="134"/>
      <c r="J256" s="135">
        <f t="shared" si="70"/>
        <v>0</v>
      </c>
      <c r="K256" s="136"/>
      <c r="L256" s="28"/>
      <c r="M256" s="137" t="s">
        <v>1</v>
      </c>
      <c r="N256" s="138" t="s">
        <v>40</v>
      </c>
      <c r="P256" s="139">
        <f t="shared" si="71"/>
        <v>0</v>
      </c>
      <c r="Q256" s="139">
        <v>1.4630000000000001E-2</v>
      </c>
      <c r="R256" s="139">
        <f t="shared" si="72"/>
        <v>0.47371940000000007</v>
      </c>
      <c r="S256" s="139">
        <v>0</v>
      </c>
      <c r="T256" s="140">
        <f t="shared" si="73"/>
        <v>0</v>
      </c>
      <c r="AR256" s="141" t="s">
        <v>206</v>
      </c>
      <c r="AT256" s="141" t="s">
        <v>146</v>
      </c>
      <c r="AU256" s="141" t="s">
        <v>85</v>
      </c>
      <c r="AY256" s="13" t="s">
        <v>143</v>
      </c>
      <c r="BE256" s="142">
        <f t="shared" si="74"/>
        <v>0</v>
      </c>
      <c r="BF256" s="142">
        <f t="shared" si="75"/>
        <v>0</v>
      </c>
      <c r="BG256" s="142">
        <f t="shared" si="76"/>
        <v>0</v>
      </c>
      <c r="BH256" s="142">
        <f t="shared" si="77"/>
        <v>0</v>
      </c>
      <c r="BI256" s="142">
        <f t="shared" si="78"/>
        <v>0</v>
      </c>
      <c r="BJ256" s="13" t="s">
        <v>83</v>
      </c>
      <c r="BK256" s="142">
        <f t="shared" si="79"/>
        <v>0</v>
      </c>
      <c r="BL256" s="13" t="s">
        <v>206</v>
      </c>
      <c r="BM256" s="141" t="s">
        <v>584</v>
      </c>
    </row>
    <row r="257" spans="2:65" s="1" customFormat="1" ht="24.2" customHeight="1">
      <c r="B257" s="28"/>
      <c r="C257" s="129" t="s">
        <v>585</v>
      </c>
      <c r="D257" s="129" t="s">
        <v>146</v>
      </c>
      <c r="E257" s="130" t="s">
        <v>586</v>
      </c>
      <c r="F257" s="131" t="s">
        <v>587</v>
      </c>
      <c r="G257" s="132" t="s">
        <v>251</v>
      </c>
      <c r="H257" s="133">
        <v>4</v>
      </c>
      <c r="I257" s="134"/>
      <c r="J257" s="135">
        <f t="shared" si="70"/>
        <v>0</v>
      </c>
      <c r="K257" s="136"/>
      <c r="L257" s="28"/>
      <c r="M257" s="137" t="s">
        <v>1</v>
      </c>
      <c r="N257" s="138" t="s">
        <v>40</v>
      </c>
      <c r="P257" s="139">
        <f t="shared" si="71"/>
        <v>0</v>
      </c>
      <c r="Q257" s="139">
        <v>6.7499999999999999E-3</v>
      </c>
      <c r="R257" s="139">
        <f t="shared" si="72"/>
        <v>2.7E-2</v>
      </c>
      <c r="S257" s="139">
        <v>0</v>
      </c>
      <c r="T257" s="140">
        <f t="shared" si="73"/>
        <v>0</v>
      </c>
      <c r="AR257" s="141" t="s">
        <v>206</v>
      </c>
      <c r="AT257" s="141" t="s">
        <v>146</v>
      </c>
      <c r="AU257" s="141" t="s">
        <v>85</v>
      </c>
      <c r="AY257" s="13" t="s">
        <v>143</v>
      </c>
      <c r="BE257" s="142">
        <f t="shared" si="74"/>
        <v>0</v>
      </c>
      <c r="BF257" s="142">
        <f t="shared" si="75"/>
        <v>0</v>
      </c>
      <c r="BG257" s="142">
        <f t="shared" si="76"/>
        <v>0</v>
      </c>
      <c r="BH257" s="142">
        <f t="shared" si="77"/>
        <v>0</v>
      </c>
      <c r="BI257" s="142">
        <f t="shared" si="78"/>
        <v>0</v>
      </c>
      <c r="BJ257" s="13" t="s">
        <v>83</v>
      </c>
      <c r="BK257" s="142">
        <f t="shared" si="79"/>
        <v>0</v>
      </c>
      <c r="BL257" s="13" t="s">
        <v>206</v>
      </c>
      <c r="BM257" s="141" t="s">
        <v>588</v>
      </c>
    </row>
    <row r="258" spans="2:65" s="1" customFormat="1" ht="24.2" customHeight="1">
      <c r="B258" s="28"/>
      <c r="C258" s="129" t="s">
        <v>589</v>
      </c>
      <c r="D258" s="129" t="s">
        <v>146</v>
      </c>
      <c r="E258" s="130" t="s">
        <v>590</v>
      </c>
      <c r="F258" s="131" t="s">
        <v>591</v>
      </c>
      <c r="G258" s="132" t="s">
        <v>149</v>
      </c>
      <c r="H258" s="133">
        <v>302.54599999999999</v>
      </c>
      <c r="I258" s="134"/>
      <c r="J258" s="135">
        <f t="shared" si="70"/>
        <v>0</v>
      </c>
      <c r="K258" s="136"/>
      <c r="L258" s="28"/>
      <c r="M258" s="137" t="s">
        <v>1</v>
      </c>
      <c r="N258" s="138" t="s">
        <v>40</v>
      </c>
      <c r="P258" s="139">
        <f t="shared" si="71"/>
        <v>0</v>
      </c>
      <c r="Q258" s="139">
        <v>5.0000000000000002E-5</v>
      </c>
      <c r="R258" s="139">
        <f t="shared" si="72"/>
        <v>1.51273E-2</v>
      </c>
      <c r="S258" s="139">
        <v>0</v>
      </c>
      <c r="T258" s="140">
        <f t="shared" si="73"/>
        <v>0</v>
      </c>
      <c r="AR258" s="141" t="s">
        <v>206</v>
      </c>
      <c r="AT258" s="141" t="s">
        <v>146</v>
      </c>
      <c r="AU258" s="141" t="s">
        <v>85</v>
      </c>
      <c r="AY258" s="13" t="s">
        <v>143</v>
      </c>
      <c r="BE258" s="142">
        <f t="shared" si="74"/>
        <v>0</v>
      </c>
      <c r="BF258" s="142">
        <f t="shared" si="75"/>
        <v>0</v>
      </c>
      <c r="BG258" s="142">
        <f t="shared" si="76"/>
        <v>0</v>
      </c>
      <c r="BH258" s="142">
        <f t="shared" si="77"/>
        <v>0</v>
      </c>
      <c r="BI258" s="142">
        <f t="shared" si="78"/>
        <v>0</v>
      </c>
      <c r="BJ258" s="13" t="s">
        <v>83</v>
      </c>
      <c r="BK258" s="142">
        <f t="shared" si="79"/>
        <v>0</v>
      </c>
      <c r="BL258" s="13" t="s">
        <v>206</v>
      </c>
      <c r="BM258" s="141" t="s">
        <v>592</v>
      </c>
    </row>
    <row r="259" spans="2:65" s="1" customFormat="1" ht="37.9" customHeight="1">
      <c r="B259" s="28"/>
      <c r="C259" s="129" t="s">
        <v>593</v>
      </c>
      <c r="D259" s="129" t="s">
        <v>146</v>
      </c>
      <c r="E259" s="130" t="s">
        <v>594</v>
      </c>
      <c r="F259" s="131" t="s">
        <v>595</v>
      </c>
      <c r="G259" s="132" t="s">
        <v>251</v>
      </c>
      <c r="H259" s="133">
        <v>3</v>
      </c>
      <c r="I259" s="134"/>
      <c r="J259" s="135">
        <f t="shared" si="70"/>
        <v>0</v>
      </c>
      <c r="K259" s="136"/>
      <c r="L259" s="28"/>
      <c r="M259" s="137" t="s">
        <v>1</v>
      </c>
      <c r="N259" s="138" t="s">
        <v>40</v>
      </c>
      <c r="P259" s="139">
        <f t="shared" si="71"/>
        <v>0</v>
      </c>
      <c r="Q259" s="139">
        <v>0</v>
      </c>
      <c r="R259" s="139">
        <f t="shared" si="72"/>
        <v>0</v>
      </c>
      <c r="S259" s="139">
        <v>0</v>
      </c>
      <c r="T259" s="140">
        <f t="shared" si="73"/>
        <v>0</v>
      </c>
      <c r="AR259" s="141" t="s">
        <v>206</v>
      </c>
      <c r="AT259" s="141" t="s">
        <v>146</v>
      </c>
      <c r="AU259" s="141" t="s">
        <v>85</v>
      </c>
      <c r="AY259" s="13" t="s">
        <v>143</v>
      </c>
      <c r="BE259" s="142">
        <f t="shared" si="74"/>
        <v>0</v>
      </c>
      <c r="BF259" s="142">
        <f t="shared" si="75"/>
        <v>0</v>
      </c>
      <c r="BG259" s="142">
        <f t="shared" si="76"/>
        <v>0</v>
      </c>
      <c r="BH259" s="142">
        <f t="shared" si="77"/>
        <v>0</v>
      </c>
      <c r="BI259" s="142">
        <f t="shared" si="78"/>
        <v>0</v>
      </c>
      <c r="BJ259" s="13" t="s">
        <v>83</v>
      </c>
      <c r="BK259" s="142">
        <f t="shared" si="79"/>
        <v>0</v>
      </c>
      <c r="BL259" s="13" t="s">
        <v>206</v>
      </c>
      <c r="BM259" s="141" t="s">
        <v>596</v>
      </c>
    </row>
    <row r="260" spans="2:65" s="1" customFormat="1" ht="16.5" customHeight="1">
      <c r="B260" s="28"/>
      <c r="C260" s="143" t="s">
        <v>597</v>
      </c>
      <c r="D260" s="143" t="s">
        <v>159</v>
      </c>
      <c r="E260" s="144" t="s">
        <v>598</v>
      </c>
      <c r="F260" s="145" t="s">
        <v>599</v>
      </c>
      <c r="G260" s="146" t="s">
        <v>251</v>
      </c>
      <c r="H260" s="147">
        <v>3.09</v>
      </c>
      <c r="I260" s="148"/>
      <c r="J260" s="149">
        <f t="shared" si="70"/>
        <v>0</v>
      </c>
      <c r="K260" s="150"/>
      <c r="L260" s="151"/>
      <c r="M260" s="152" t="s">
        <v>1</v>
      </c>
      <c r="N260" s="153" t="s">
        <v>40</v>
      </c>
      <c r="P260" s="139">
        <f t="shared" si="71"/>
        <v>0</v>
      </c>
      <c r="Q260" s="139">
        <v>2.2000000000000001E-3</v>
      </c>
      <c r="R260" s="139">
        <f t="shared" si="72"/>
        <v>6.7980000000000002E-3</v>
      </c>
      <c r="S260" s="139">
        <v>0</v>
      </c>
      <c r="T260" s="140">
        <f t="shared" si="73"/>
        <v>0</v>
      </c>
      <c r="AR260" s="141" t="s">
        <v>273</v>
      </c>
      <c r="AT260" s="141" t="s">
        <v>159</v>
      </c>
      <c r="AU260" s="141" t="s">
        <v>85</v>
      </c>
      <c r="AY260" s="13" t="s">
        <v>143</v>
      </c>
      <c r="BE260" s="142">
        <f t="shared" si="74"/>
        <v>0</v>
      </c>
      <c r="BF260" s="142">
        <f t="shared" si="75"/>
        <v>0</v>
      </c>
      <c r="BG260" s="142">
        <f t="shared" si="76"/>
        <v>0</v>
      </c>
      <c r="BH260" s="142">
        <f t="shared" si="77"/>
        <v>0</v>
      </c>
      <c r="BI260" s="142">
        <f t="shared" si="78"/>
        <v>0</v>
      </c>
      <c r="BJ260" s="13" t="s">
        <v>83</v>
      </c>
      <c r="BK260" s="142">
        <f t="shared" si="79"/>
        <v>0</v>
      </c>
      <c r="BL260" s="13" t="s">
        <v>206</v>
      </c>
      <c r="BM260" s="141" t="s">
        <v>600</v>
      </c>
    </row>
    <row r="261" spans="2:65" s="1" customFormat="1" ht="24.2" customHeight="1">
      <c r="B261" s="28"/>
      <c r="C261" s="129" t="s">
        <v>601</v>
      </c>
      <c r="D261" s="129" t="s">
        <v>146</v>
      </c>
      <c r="E261" s="130" t="s">
        <v>602</v>
      </c>
      <c r="F261" s="131" t="s">
        <v>603</v>
      </c>
      <c r="G261" s="132" t="s">
        <v>251</v>
      </c>
      <c r="H261" s="133">
        <v>2</v>
      </c>
      <c r="I261" s="134"/>
      <c r="J261" s="135">
        <f t="shared" si="70"/>
        <v>0</v>
      </c>
      <c r="K261" s="136"/>
      <c r="L261" s="28"/>
      <c r="M261" s="137" t="s">
        <v>1</v>
      </c>
      <c r="N261" s="138" t="s">
        <v>40</v>
      </c>
      <c r="P261" s="139">
        <f t="shared" si="71"/>
        <v>0</v>
      </c>
      <c r="Q261" s="139">
        <v>0</v>
      </c>
      <c r="R261" s="139">
        <f t="shared" si="72"/>
        <v>0</v>
      </c>
      <c r="S261" s="139">
        <v>0</v>
      </c>
      <c r="T261" s="140">
        <f t="shared" si="73"/>
        <v>0</v>
      </c>
      <c r="AR261" s="141" t="s">
        <v>206</v>
      </c>
      <c r="AT261" s="141" t="s">
        <v>146</v>
      </c>
      <c r="AU261" s="141" t="s">
        <v>85</v>
      </c>
      <c r="AY261" s="13" t="s">
        <v>143</v>
      </c>
      <c r="BE261" s="142">
        <f t="shared" si="74"/>
        <v>0</v>
      </c>
      <c r="BF261" s="142">
        <f t="shared" si="75"/>
        <v>0</v>
      </c>
      <c r="BG261" s="142">
        <f t="shared" si="76"/>
        <v>0</v>
      </c>
      <c r="BH261" s="142">
        <f t="shared" si="77"/>
        <v>0</v>
      </c>
      <c r="BI261" s="142">
        <f t="shared" si="78"/>
        <v>0</v>
      </c>
      <c r="BJ261" s="13" t="s">
        <v>83</v>
      </c>
      <c r="BK261" s="142">
        <f t="shared" si="79"/>
        <v>0</v>
      </c>
      <c r="BL261" s="13" t="s">
        <v>206</v>
      </c>
      <c r="BM261" s="141" t="s">
        <v>604</v>
      </c>
    </row>
    <row r="262" spans="2:65" s="1" customFormat="1" ht="16.5" customHeight="1">
      <c r="B262" s="28"/>
      <c r="C262" s="143" t="s">
        <v>605</v>
      </c>
      <c r="D262" s="143" t="s">
        <v>159</v>
      </c>
      <c r="E262" s="144" t="s">
        <v>606</v>
      </c>
      <c r="F262" s="145" t="s">
        <v>607</v>
      </c>
      <c r="G262" s="146" t="s">
        <v>1</v>
      </c>
      <c r="H262" s="147">
        <v>2</v>
      </c>
      <c r="I262" s="148"/>
      <c r="J262" s="149">
        <f t="shared" si="70"/>
        <v>0</v>
      </c>
      <c r="K262" s="150"/>
      <c r="L262" s="151"/>
      <c r="M262" s="152" t="s">
        <v>1</v>
      </c>
      <c r="N262" s="153" t="s">
        <v>40</v>
      </c>
      <c r="P262" s="139">
        <f t="shared" si="71"/>
        <v>0</v>
      </c>
      <c r="Q262" s="139">
        <v>0</v>
      </c>
      <c r="R262" s="139">
        <f t="shared" si="72"/>
        <v>0</v>
      </c>
      <c r="S262" s="139">
        <v>0</v>
      </c>
      <c r="T262" s="140">
        <f t="shared" si="73"/>
        <v>0</v>
      </c>
      <c r="AR262" s="141" t="s">
        <v>273</v>
      </c>
      <c r="AT262" s="141" t="s">
        <v>159</v>
      </c>
      <c r="AU262" s="141" t="s">
        <v>85</v>
      </c>
      <c r="AY262" s="13" t="s">
        <v>143</v>
      </c>
      <c r="BE262" s="142">
        <f t="shared" si="74"/>
        <v>0</v>
      </c>
      <c r="BF262" s="142">
        <f t="shared" si="75"/>
        <v>0</v>
      </c>
      <c r="BG262" s="142">
        <f t="shared" si="76"/>
        <v>0</v>
      </c>
      <c r="BH262" s="142">
        <f t="shared" si="77"/>
        <v>0</v>
      </c>
      <c r="BI262" s="142">
        <f t="shared" si="78"/>
        <v>0</v>
      </c>
      <c r="BJ262" s="13" t="s">
        <v>83</v>
      </c>
      <c r="BK262" s="142">
        <f t="shared" si="79"/>
        <v>0</v>
      </c>
      <c r="BL262" s="13" t="s">
        <v>206</v>
      </c>
      <c r="BM262" s="141" t="s">
        <v>608</v>
      </c>
    </row>
    <row r="263" spans="2:65" s="1" customFormat="1" ht="24.2" customHeight="1">
      <c r="B263" s="28"/>
      <c r="C263" s="129" t="s">
        <v>609</v>
      </c>
      <c r="D263" s="129" t="s">
        <v>146</v>
      </c>
      <c r="E263" s="130" t="s">
        <v>610</v>
      </c>
      <c r="F263" s="131" t="s">
        <v>611</v>
      </c>
      <c r="G263" s="132" t="s">
        <v>149</v>
      </c>
      <c r="H263" s="133">
        <v>354.738</v>
      </c>
      <c r="I263" s="134"/>
      <c r="J263" s="135">
        <f t="shared" si="70"/>
        <v>0</v>
      </c>
      <c r="K263" s="136"/>
      <c r="L263" s="28"/>
      <c r="M263" s="137" t="s">
        <v>1</v>
      </c>
      <c r="N263" s="138" t="s">
        <v>40</v>
      </c>
      <c r="P263" s="139">
        <f t="shared" si="71"/>
        <v>0</v>
      </c>
      <c r="Q263" s="139">
        <v>0</v>
      </c>
      <c r="R263" s="139">
        <f t="shared" si="72"/>
        <v>0</v>
      </c>
      <c r="S263" s="139">
        <v>0</v>
      </c>
      <c r="T263" s="140">
        <f t="shared" si="73"/>
        <v>0</v>
      </c>
      <c r="AR263" s="141" t="s">
        <v>206</v>
      </c>
      <c r="AT263" s="141" t="s">
        <v>146</v>
      </c>
      <c r="AU263" s="141" t="s">
        <v>85</v>
      </c>
      <c r="AY263" s="13" t="s">
        <v>143</v>
      </c>
      <c r="BE263" s="142">
        <f t="shared" si="74"/>
        <v>0</v>
      </c>
      <c r="BF263" s="142">
        <f t="shared" si="75"/>
        <v>0</v>
      </c>
      <c r="BG263" s="142">
        <f t="shared" si="76"/>
        <v>0</v>
      </c>
      <c r="BH263" s="142">
        <f t="shared" si="77"/>
        <v>0</v>
      </c>
      <c r="BI263" s="142">
        <f t="shared" si="78"/>
        <v>0</v>
      </c>
      <c r="BJ263" s="13" t="s">
        <v>83</v>
      </c>
      <c r="BK263" s="142">
        <f t="shared" si="79"/>
        <v>0</v>
      </c>
      <c r="BL263" s="13" t="s">
        <v>206</v>
      </c>
      <c r="BM263" s="141" t="s">
        <v>612</v>
      </c>
    </row>
    <row r="264" spans="2:65" s="1" customFormat="1" ht="44.25" customHeight="1">
      <c r="B264" s="28"/>
      <c r="C264" s="143" t="s">
        <v>613</v>
      </c>
      <c r="D264" s="143" t="s">
        <v>159</v>
      </c>
      <c r="E264" s="144" t="s">
        <v>614</v>
      </c>
      <c r="F264" s="145" t="s">
        <v>615</v>
      </c>
      <c r="G264" s="146" t="s">
        <v>149</v>
      </c>
      <c r="H264" s="147">
        <v>390.21199999999999</v>
      </c>
      <c r="I264" s="148"/>
      <c r="J264" s="149">
        <f t="shared" si="70"/>
        <v>0</v>
      </c>
      <c r="K264" s="150"/>
      <c r="L264" s="151"/>
      <c r="M264" s="152" t="s">
        <v>1</v>
      </c>
      <c r="N264" s="153" t="s">
        <v>40</v>
      </c>
      <c r="P264" s="139">
        <f t="shared" si="71"/>
        <v>0</v>
      </c>
      <c r="Q264" s="139">
        <v>1.1E-4</v>
      </c>
      <c r="R264" s="139">
        <f t="shared" si="72"/>
        <v>4.2923320000000001E-2</v>
      </c>
      <c r="S264" s="139">
        <v>0</v>
      </c>
      <c r="T264" s="140">
        <f t="shared" si="73"/>
        <v>0</v>
      </c>
      <c r="AR264" s="141" t="s">
        <v>273</v>
      </c>
      <c r="AT264" s="141" t="s">
        <v>159</v>
      </c>
      <c r="AU264" s="141" t="s">
        <v>85</v>
      </c>
      <c r="AY264" s="13" t="s">
        <v>143</v>
      </c>
      <c r="BE264" s="142">
        <f t="shared" si="74"/>
        <v>0</v>
      </c>
      <c r="BF264" s="142">
        <f t="shared" si="75"/>
        <v>0</v>
      </c>
      <c r="BG264" s="142">
        <f t="shared" si="76"/>
        <v>0</v>
      </c>
      <c r="BH264" s="142">
        <f t="shared" si="77"/>
        <v>0</v>
      </c>
      <c r="BI264" s="142">
        <f t="shared" si="78"/>
        <v>0</v>
      </c>
      <c r="BJ264" s="13" t="s">
        <v>83</v>
      </c>
      <c r="BK264" s="142">
        <f t="shared" si="79"/>
        <v>0</v>
      </c>
      <c r="BL264" s="13" t="s">
        <v>206</v>
      </c>
      <c r="BM264" s="141" t="s">
        <v>616</v>
      </c>
    </row>
    <row r="265" spans="2:65" s="1" customFormat="1" ht="24.2" customHeight="1">
      <c r="B265" s="28"/>
      <c r="C265" s="129" t="s">
        <v>617</v>
      </c>
      <c r="D265" s="129" t="s">
        <v>146</v>
      </c>
      <c r="E265" s="130" t="s">
        <v>618</v>
      </c>
      <c r="F265" s="131" t="s">
        <v>619</v>
      </c>
      <c r="G265" s="132" t="s">
        <v>149</v>
      </c>
      <c r="H265" s="133">
        <v>52.192</v>
      </c>
      <c r="I265" s="134"/>
      <c r="J265" s="135">
        <f t="shared" si="70"/>
        <v>0</v>
      </c>
      <c r="K265" s="136"/>
      <c r="L265" s="28"/>
      <c r="M265" s="137" t="s">
        <v>1</v>
      </c>
      <c r="N265" s="138" t="s">
        <v>40</v>
      </c>
      <c r="P265" s="139">
        <f t="shared" si="71"/>
        <v>0</v>
      </c>
      <c r="Q265" s="139">
        <v>0</v>
      </c>
      <c r="R265" s="139">
        <f t="shared" si="72"/>
        <v>0</v>
      </c>
      <c r="S265" s="139">
        <v>1.2999999999999999E-4</v>
      </c>
      <c r="T265" s="140">
        <f t="shared" si="73"/>
        <v>6.7849599999999996E-3</v>
      </c>
      <c r="AR265" s="141" t="s">
        <v>206</v>
      </c>
      <c r="AT265" s="141" t="s">
        <v>146</v>
      </c>
      <c r="AU265" s="141" t="s">
        <v>85</v>
      </c>
      <c r="AY265" s="13" t="s">
        <v>143</v>
      </c>
      <c r="BE265" s="142">
        <f t="shared" si="74"/>
        <v>0</v>
      </c>
      <c r="BF265" s="142">
        <f t="shared" si="75"/>
        <v>0</v>
      </c>
      <c r="BG265" s="142">
        <f t="shared" si="76"/>
        <v>0</v>
      </c>
      <c r="BH265" s="142">
        <f t="shared" si="77"/>
        <v>0</v>
      </c>
      <c r="BI265" s="142">
        <f t="shared" si="78"/>
        <v>0</v>
      </c>
      <c r="BJ265" s="13" t="s">
        <v>83</v>
      </c>
      <c r="BK265" s="142">
        <f t="shared" si="79"/>
        <v>0</v>
      </c>
      <c r="BL265" s="13" t="s">
        <v>206</v>
      </c>
      <c r="BM265" s="141" t="s">
        <v>620</v>
      </c>
    </row>
    <row r="266" spans="2:65" s="1" customFormat="1" ht="24.2" customHeight="1">
      <c r="B266" s="28"/>
      <c r="C266" s="129" t="s">
        <v>621</v>
      </c>
      <c r="D266" s="129" t="s">
        <v>146</v>
      </c>
      <c r="E266" s="130" t="s">
        <v>622</v>
      </c>
      <c r="F266" s="131" t="s">
        <v>623</v>
      </c>
      <c r="G266" s="132" t="s">
        <v>149</v>
      </c>
      <c r="H266" s="133">
        <v>302.54599999999999</v>
      </c>
      <c r="I266" s="134"/>
      <c r="J266" s="135">
        <f t="shared" si="70"/>
        <v>0</v>
      </c>
      <c r="K266" s="136"/>
      <c r="L266" s="28"/>
      <c r="M266" s="137" t="s">
        <v>1</v>
      </c>
      <c r="N266" s="138" t="s">
        <v>40</v>
      </c>
      <c r="P266" s="139">
        <f t="shared" si="71"/>
        <v>0</v>
      </c>
      <c r="Q266" s="139">
        <v>0</v>
      </c>
      <c r="R266" s="139">
        <f t="shared" si="72"/>
        <v>0</v>
      </c>
      <c r="S266" s="139">
        <v>1.2999999999999999E-4</v>
      </c>
      <c r="T266" s="140">
        <f t="shared" si="73"/>
        <v>3.9330979999999995E-2</v>
      </c>
      <c r="AR266" s="141" t="s">
        <v>206</v>
      </c>
      <c r="AT266" s="141" t="s">
        <v>146</v>
      </c>
      <c r="AU266" s="141" t="s">
        <v>85</v>
      </c>
      <c r="AY266" s="13" t="s">
        <v>143</v>
      </c>
      <c r="BE266" s="142">
        <f t="shared" si="74"/>
        <v>0</v>
      </c>
      <c r="BF266" s="142">
        <f t="shared" si="75"/>
        <v>0</v>
      </c>
      <c r="BG266" s="142">
        <f t="shared" si="76"/>
        <v>0</v>
      </c>
      <c r="BH266" s="142">
        <f t="shared" si="77"/>
        <v>0</v>
      </c>
      <c r="BI266" s="142">
        <f t="shared" si="78"/>
        <v>0</v>
      </c>
      <c r="BJ266" s="13" t="s">
        <v>83</v>
      </c>
      <c r="BK266" s="142">
        <f t="shared" si="79"/>
        <v>0</v>
      </c>
      <c r="BL266" s="13" t="s">
        <v>206</v>
      </c>
      <c r="BM266" s="141" t="s">
        <v>624</v>
      </c>
    </row>
    <row r="267" spans="2:65" s="1" customFormat="1" ht="16.5" customHeight="1">
      <c r="B267" s="28"/>
      <c r="C267" s="129" t="s">
        <v>625</v>
      </c>
      <c r="D267" s="129" t="s">
        <v>146</v>
      </c>
      <c r="E267" s="130" t="s">
        <v>626</v>
      </c>
      <c r="F267" s="131" t="s">
        <v>627</v>
      </c>
      <c r="G267" s="132" t="s">
        <v>149</v>
      </c>
      <c r="H267" s="133">
        <v>354.738</v>
      </c>
      <c r="I267" s="134"/>
      <c r="J267" s="135">
        <f t="shared" si="70"/>
        <v>0</v>
      </c>
      <c r="K267" s="136"/>
      <c r="L267" s="28"/>
      <c r="M267" s="137" t="s">
        <v>1</v>
      </c>
      <c r="N267" s="138" t="s">
        <v>40</v>
      </c>
      <c r="P267" s="139">
        <f t="shared" si="71"/>
        <v>0</v>
      </c>
      <c r="Q267" s="139">
        <v>2.5999999999999998E-4</v>
      </c>
      <c r="R267" s="139">
        <f t="shared" si="72"/>
        <v>9.2231879999999988E-2</v>
      </c>
      <c r="S267" s="139">
        <v>2.5999999999999998E-4</v>
      </c>
      <c r="T267" s="140">
        <f t="shared" si="73"/>
        <v>9.2231879999999988E-2</v>
      </c>
      <c r="AR267" s="141" t="s">
        <v>206</v>
      </c>
      <c r="AT267" s="141" t="s">
        <v>146</v>
      </c>
      <c r="AU267" s="141" t="s">
        <v>85</v>
      </c>
      <c r="AY267" s="13" t="s">
        <v>143</v>
      </c>
      <c r="BE267" s="142">
        <f t="shared" si="74"/>
        <v>0</v>
      </c>
      <c r="BF267" s="142">
        <f t="shared" si="75"/>
        <v>0</v>
      </c>
      <c r="BG267" s="142">
        <f t="shared" si="76"/>
        <v>0</v>
      </c>
      <c r="BH267" s="142">
        <f t="shared" si="77"/>
        <v>0</v>
      </c>
      <c r="BI267" s="142">
        <f t="shared" si="78"/>
        <v>0</v>
      </c>
      <c r="BJ267" s="13" t="s">
        <v>83</v>
      </c>
      <c r="BK267" s="142">
        <f t="shared" si="79"/>
        <v>0</v>
      </c>
      <c r="BL267" s="13" t="s">
        <v>206</v>
      </c>
      <c r="BM267" s="141" t="s">
        <v>628</v>
      </c>
    </row>
    <row r="268" spans="2:65" s="1" customFormat="1" ht="16.5" customHeight="1">
      <c r="B268" s="28"/>
      <c r="C268" s="129" t="s">
        <v>629</v>
      </c>
      <c r="D268" s="129" t="s">
        <v>146</v>
      </c>
      <c r="E268" s="130" t="s">
        <v>630</v>
      </c>
      <c r="F268" s="131" t="s">
        <v>631</v>
      </c>
      <c r="G268" s="132" t="s">
        <v>251</v>
      </c>
      <c r="H268" s="133">
        <v>2</v>
      </c>
      <c r="I268" s="134"/>
      <c r="J268" s="135">
        <f t="shared" si="70"/>
        <v>0</v>
      </c>
      <c r="K268" s="136"/>
      <c r="L268" s="28"/>
      <c r="M268" s="137" t="s">
        <v>1</v>
      </c>
      <c r="N268" s="138" t="s">
        <v>40</v>
      </c>
      <c r="P268" s="139">
        <f t="shared" si="71"/>
        <v>0</v>
      </c>
      <c r="Q268" s="139">
        <v>0</v>
      </c>
      <c r="R268" s="139">
        <f t="shared" si="72"/>
        <v>0</v>
      </c>
      <c r="S268" s="139">
        <v>1.6500000000000001E-2</v>
      </c>
      <c r="T268" s="140">
        <f t="shared" si="73"/>
        <v>3.3000000000000002E-2</v>
      </c>
      <c r="AR268" s="141" t="s">
        <v>206</v>
      </c>
      <c r="AT268" s="141" t="s">
        <v>146</v>
      </c>
      <c r="AU268" s="141" t="s">
        <v>85</v>
      </c>
      <c r="AY268" s="13" t="s">
        <v>143</v>
      </c>
      <c r="BE268" s="142">
        <f t="shared" si="74"/>
        <v>0</v>
      </c>
      <c r="BF268" s="142">
        <f t="shared" si="75"/>
        <v>0</v>
      </c>
      <c r="BG268" s="142">
        <f t="shared" si="76"/>
        <v>0</v>
      </c>
      <c r="BH268" s="142">
        <f t="shared" si="77"/>
        <v>0</v>
      </c>
      <c r="BI268" s="142">
        <f t="shared" si="78"/>
        <v>0</v>
      </c>
      <c r="BJ268" s="13" t="s">
        <v>83</v>
      </c>
      <c r="BK268" s="142">
        <f t="shared" si="79"/>
        <v>0</v>
      </c>
      <c r="BL268" s="13" t="s">
        <v>206</v>
      </c>
      <c r="BM268" s="141" t="s">
        <v>632</v>
      </c>
    </row>
    <row r="269" spans="2:65" s="1" customFormat="1" ht="24.2" customHeight="1">
      <c r="B269" s="28"/>
      <c r="C269" s="129" t="s">
        <v>633</v>
      </c>
      <c r="D269" s="129" t="s">
        <v>146</v>
      </c>
      <c r="E269" s="130" t="s">
        <v>634</v>
      </c>
      <c r="F269" s="131" t="s">
        <v>635</v>
      </c>
      <c r="G269" s="132" t="s">
        <v>636</v>
      </c>
      <c r="H269" s="158"/>
      <c r="I269" s="134"/>
      <c r="J269" s="135">
        <f t="shared" si="70"/>
        <v>0</v>
      </c>
      <c r="K269" s="136"/>
      <c r="L269" s="28"/>
      <c r="M269" s="137" t="s">
        <v>1</v>
      </c>
      <c r="N269" s="138" t="s">
        <v>40</v>
      </c>
      <c r="P269" s="139">
        <f t="shared" si="71"/>
        <v>0</v>
      </c>
      <c r="Q269" s="139">
        <v>0</v>
      </c>
      <c r="R269" s="139">
        <f t="shared" si="72"/>
        <v>0</v>
      </c>
      <c r="S269" s="139">
        <v>0</v>
      </c>
      <c r="T269" s="140">
        <f t="shared" si="73"/>
        <v>0</v>
      </c>
      <c r="AR269" s="141" t="s">
        <v>206</v>
      </c>
      <c r="AT269" s="141" t="s">
        <v>146</v>
      </c>
      <c r="AU269" s="141" t="s">
        <v>85</v>
      </c>
      <c r="AY269" s="13" t="s">
        <v>143</v>
      </c>
      <c r="BE269" s="142">
        <f t="shared" si="74"/>
        <v>0</v>
      </c>
      <c r="BF269" s="142">
        <f t="shared" si="75"/>
        <v>0</v>
      </c>
      <c r="BG269" s="142">
        <f t="shared" si="76"/>
        <v>0</v>
      </c>
      <c r="BH269" s="142">
        <f t="shared" si="77"/>
        <v>0</v>
      </c>
      <c r="BI269" s="142">
        <f t="shared" si="78"/>
        <v>0</v>
      </c>
      <c r="BJ269" s="13" t="s">
        <v>83</v>
      </c>
      <c r="BK269" s="142">
        <f t="shared" si="79"/>
        <v>0</v>
      </c>
      <c r="BL269" s="13" t="s">
        <v>206</v>
      </c>
      <c r="BM269" s="141" t="s">
        <v>637</v>
      </c>
    </row>
    <row r="270" spans="2:65" s="11" customFormat="1" ht="22.9" customHeight="1">
      <c r="B270" s="117"/>
      <c r="D270" s="118" t="s">
        <v>74</v>
      </c>
      <c r="E270" s="127" t="s">
        <v>638</v>
      </c>
      <c r="F270" s="127" t="s">
        <v>639</v>
      </c>
      <c r="I270" s="120"/>
      <c r="J270" s="128">
        <f>BK270</f>
        <v>0</v>
      </c>
      <c r="L270" s="117"/>
      <c r="M270" s="122"/>
      <c r="P270" s="123">
        <f>SUM(P271:P292)</f>
        <v>0</v>
      </c>
      <c r="R270" s="123">
        <f>SUM(R271:R292)</f>
        <v>9.3280000000000002E-2</v>
      </c>
      <c r="T270" s="124">
        <f>SUM(T271:T292)</f>
        <v>0.62550000000000006</v>
      </c>
      <c r="AR270" s="118" t="s">
        <v>85</v>
      </c>
      <c r="AT270" s="125" t="s">
        <v>74</v>
      </c>
      <c r="AU270" s="125" t="s">
        <v>83</v>
      </c>
      <c r="AY270" s="118" t="s">
        <v>143</v>
      </c>
      <c r="BK270" s="126">
        <f>SUM(BK271:BK292)</f>
        <v>0</v>
      </c>
    </row>
    <row r="271" spans="2:65" s="1" customFormat="1" ht="24.2" customHeight="1">
      <c r="B271" s="28"/>
      <c r="C271" s="129" t="s">
        <v>640</v>
      </c>
      <c r="D271" s="129" t="s">
        <v>146</v>
      </c>
      <c r="E271" s="130" t="s">
        <v>641</v>
      </c>
      <c r="F271" s="131" t="s">
        <v>642</v>
      </c>
      <c r="G271" s="132" t="s">
        <v>251</v>
      </c>
      <c r="H271" s="133">
        <v>15</v>
      </c>
      <c r="I271" s="134"/>
      <c r="J271" s="135">
        <f>ROUND(I271*H271,2)</f>
        <v>0</v>
      </c>
      <c r="K271" s="136"/>
      <c r="L271" s="28"/>
      <c r="M271" s="137" t="s">
        <v>1</v>
      </c>
      <c r="N271" s="138" t="s">
        <v>40</v>
      </c>
      <c r="P271" s="139">
        <f>O271*H271</f>
        <v>0</v>
      </c>
      <c r="Q271" s="139">
        <v>0</v>
      </c>
      <c r="R271" s="139">
        <f>Q271*H271</f>
        <v>0</v>
      </c>
      <c r="S271" s="139">
        <v>4.1700000000000001E-2</v>
      </c>
      <c r="T271" s="140">
        <f>S271*H271</f>
        <v>0.62550000000000006</v>
      </c>
      <c r="AR271" s="141" t="s">
        <v>206</v>
      </c>
      <c r="AT271" s="141" t="s">
        <v>146</v>
      </c>
      <c r="AU271" s="141" t="s">
        <v>85</v>
      </c>
      <c r="AY271" s="13" t="s">
        <v>143</v>
      </c>
      <c r="BE271" s="142">
        <f>IF(N271="základní",J271,0)</f>
        <v>0</v>
      </c>
      <c r="BF271" s="142">
        <f>IF(N271="snížená",J271,0)</f>
        <v>0</v>
      </c>
      <c r="BG271" s="142">
        <f>IF(N271="zákl. přenesená",J271,0)</f>
        <v>0</v>
      </c>
      <c r="BH271" s="142">
        <f>IF(N271="sníž. přenesená",J271,0)</f>
        <v>0</v>
      </c>
      <c r="BI271" s="142">
        <f>IF(N271="nulová",J271,0)</f>
        <v>0</v>
      </c>
      <c r="BJ271" s="13" t="s">
        <v>83</v>
      </c>
      <c r="BK271" s="142">
        <f>ROUND(I271*H271,2)</f>
        <v>0</v>
      </c>
      <c r="BL271" s="13" t="s">
        <v>206</v>
      </c>
      <c r="BM271" s="141" t="s">
        <v>643</v>
      </c>
    </row>
    <row r="272" spans="2:65" s="1" customFormat="1" ht="19.5">
      <c r="B272" s="28"/>
      <c r="D272" s="154" t="s">
        <v>246</v>
      </c>
      <c r="F272" s="155" t="s">
        <v>644</v>
      </c>
      <c r="I272" s="156"/>
      <c r="L272" s="28"/>
      <c r="M272" s="157"/>
      <c r="T272" s="52"/>
      <c r="AT272" s="13" t="s">
        <v>246</v>
      </c>
      <c r="AU272" s="13" t="s">
        <v>85</v>
      </c>
    </row>
    <row r="273" spans="2:65" s="1" customFormat="1" ht="24.2" customHeight="1">
      <c r="B273" s="28"/>
      <c r="C273" s="129" t="s">
        <v>645</v>
      </c>
      <c r="D273" s="129" t="s">
        <v>146</v>
      </c>
      <c r="E273" s="130" t="s">
        <v>646</v>
      </c>
      <c r="F273" s="131" t="s">
        <v>647</v>
      </c>
      <c r="G273" s="132" t="s">
        <v>197</v>
      </c>
      <c r="H273" s="133">
        <v>36.200000000000003</v>
      </c>
      <c r="I273" s="134"/>
      <c r="J273" s="135">
        <f t="shared" ref="J273:J288" si="80">ROUND(I273*H273,2)</f>
        <v>0</v>
      </c>
      <c r="K273" s="136"/>
      <c r="L273" s="28"/>
      <c r="M273" s="137" t="s">
        <v>1</v>
      </c>
      <c r="N273" s="138" t="s">
        <v>40</v>
      </c>
      <c r="P273" s="139">
        <f t="shared" ref="P273:P288" si="81">O273*H273</f>
        <v>0</v>
      </c>
      <c r="Q273" s="139">
        <v>0</v>
      </c>
      <c r="R273" s="139">
        <f t="shared" ref="R273:R288" si="82">Q273*H273</f>
        <v>0</v>
      </c>
      <c r="S273" s="139">
        <v>0</v>
      </c>
      <c r="T273" s="140">
        <f t="shared" ref="T273:T288" si="83">S273*H273</f>
        <v>0</v>
      </c>
      <c r="AR273" s="141" t="s">
        <v>206</v>
      </c>
      <c r="AT273" s="141" t="s">
        <v>146</v>
      </c>
      <c r="AU273" s="141" t="s">
        <v>85</v>
      </c>
      <c r="AY273" s="13" t="s">
        <v>143</v>
      </c>
      <c r="BE273" s="142">
        <f t="shared" ref="BE273:BE288" si="84">IF(N273="základní",J273,0)</f>
        <v>0</v>
      </c>
      <c r="BF273" s="142">
        <f t="shared" ref="BF273:BF288" si="85">IF(N273="snížená",J273,0)</f>
        <v>0</v>
      </c>
      <c r="BG273" s="142">
        <f t="shared" ref="BG273:BG288" si="86">IF(N273="zákl. přenesená",J273,0)</f>
        <v>0</v>
      </c>
      <c r="BH273" s="142">
        <f t="shared" ref="BH273:BH288" si="87">IF(N273="sníž. přenesená",J273,0)</f>
        <v>0</v>
      </c>
      <c r="BI273" s="142">
        <f t="shared" ref="BI273:BI288" si="88">IF(N273="nulová",J273,0)</f>
        <v>0</v>
      </c>
      <c r="BJ273" s="13" t="s">
        <v>83</v>
      </c>
      <c r="BK273" s="142">
        <f t="shared" ref="BK273:BK288" si="89">ROUND(I273*H273,2)</f>
        <v>0</v>
      </c>
      <c r="BL273" s="13" t="s">
        <v>206</v>
      </c>
      <c r="BM273" s="141" t="s">
        <v>648</v>
      </c>
    </row>
    <row r="274" spans="2:65" s="1" customFormat="1" ht="21.75" customHeight="1">
      <c r="B274" s="28"/>
      <c r="C274" s="143" t="s">
        <v>649</v>
      </c>
      <c r="D274" s="143" t="s">
        <v>159</v>
      </c>
      <c r="E274" s="144" t="s">
        <v>650</v>
      </c>
      <c r="F274" s="145" t="s">
        <v>651</v>
      </c>
      <c r="G274" s="146" t="s">
        <v>197</v>
      </c>
      <c r="H274" s="147">
        <v>36.200000000000003</v>
      </c>
      <c r="I274" s="148"/>
      <c r="J274" s="149">
        <f t="shared" si="80"/>
        <v>0</v>
      </c>
      <c r="K274" s="150"/>
      <c r="L274" s="151"/>
      <c r="M274" s="152" t="s">
        <v>1</v>
      </c>
      <c r="N274" s="153" t="s">
        <v>40</v>
      </c>
      <c r="P274" s="139">
        <f t="shared" si="81"/>
        <v>0</v>
      </c>
      <c r="Q274" s="139">
        <v>2.3999999999999998E-3</v>
      </c>
      <c r="R274" s="139">
        <f t="shared" si="82"/>
        <v>8.6879999999999999E-2</v>
      </c>
      <c r="S274" s="139">
        <v>0</v>
      </c>
      <c r="T274" s="140">
        <f t="shared" si="83"/>
        <v>0</v>
      </c>
      <c r="AR274" s="141" t="s">
        <v>273</v>
      </c>
      <c r="AT274" s="141" t="s">
        <v>159</v>
      </c>
      <c r="AU274" s="141" t="s">
        <v>85</v>
      </c>
      <c r="AY274" s="13" t="s">
        <v>143</v>
      </c>
      <c r="BE274" s="142">
        <f t="shared" si="84"/>
        <v>0</v>
      </c>
      <c r="BF274" s="142">
        <f t="shared" si="85"/>
        <v>0</v>
      </c>
      <c r="BG274" s="142">
        <f t="shared" si="86"/>
        <v>0</v>
      </c>
      <c r="BH274" s="142">
        <f t="shared" si="87"/>
        <v>0</v>
      </c>
      <c r="BI274" s="142">
        <f t="shared" si="88"/>
        <v>0</v>
      </c>
      <c r="BJ274" s="13" t="s">
        <v>83</v>
      </c>
      <c r="BK274" s="142">
        <f t="shared" si="89"/>
        <v>0</v>
      </c>
      <c r="BL274" s="13" t="s">
        <v>206</v>
      </c>
      <c r="BM274" s="141" t="s">
        <v>652</v>
      </c>
    </row>
    <row r="275" spans="2:65" s="1" customFormat="1" ht="16.5" customHeight="1">
      <c r="B275" s="28"/>
      <c r="C275" s="143" t="s">
        <v>653</v>
      </c>
      <c r="D275" s="143" t="s">
        <v>159</v>
      </c>
      <c r="E275" s="144" t="s">
        <v>654</v>
      </c>
      <c r="F275" s="145" t="s">
        <v>655</v>
      </c>
      <c r="G275" s="146" t="s">
        <v>656</v>
      </c>
      <c r="H275" s="147">
        <v>32</v>
      </c>
      <c r="I275" s="148"/>
      <c r="J275" s="149">
        <f t="shared" si="80"/>
        <v>0</v>
      </c>
      <c r="K275" s="150"/>
      <c r="L275" s="151"/>
      <c r="M275" s="152" t="s">
        <v>1</v>
      </c>
      <c r="N275" s="153" t="s">
        <v>40</v>
      </c>
      <c r="P275" s="139">
        <f t="shared" si="81"/>
        <v>0</v>
      </c>
      <c r="Q275" s="139">
        <v>2.0000000000000001E-4</v>
      </c>
      <c r="R275" s="139">
        <f t="shared" si="82"/>
        <v>6.4000000000000003E-3</v>
      </c>
      <c r="S275" s="139">
        <v>0</v>
      </c>
      <c r="T275" s="140">
        <f t="shared" si="83"/>
        <v>0</v>
      </c>
      <c r="AR275" s="141" t="s">
        <v>273</v>
      </c>
      <c r="AT275" s="141" t="s">
        <v>159</v>
      </c>
      <c r="AU275" s="141" t="s">
        <v>85</v>
      </c>
      <c r="AY275" s="13" t="s">
        <v>143</v>
      </c>
      <c r="BE275" s="142">
        <f t="shared" si="84"/>
        <v>0</v>
      </c>
      <c r="BF275" s="142">
        <f t="shared" si="85"/>
        <v>0</v>
      </c>
      <c r="BG275" s="142">
        <f t="shared" si="86"/>
        <v>0</v>
      </c>
      <c r="BH275" s="142">
        <f t="shared" si="87"/>
        <v>0</v>
      </c>
      <c r="BI275" s="142">
        <f t="shared" si="88"/>
        <v>0</v>
      </c>
      <c r="BJ275" s="13" t="s">
        <v>83</v>
      </c>
      <c r="BK275" s="142">
        <f t="shared" si="89"/>
        <v>0</v>
      </c>
      <c r="BL275" s="13" t="s">
        <v>206</v>
      </c>
      <c r="BM275" s="141" t="s">
        <v>657</v>
      </c>
    </row>
    <row r="276" spans="2:65" s="1" customFormat="1" ht="37.9" customHeight="1">
      <c r="B276" s="28"/>
      <c r="C276" s="129" t="s">
        <v>658</v>
      </c>
      <c r="D276" s="129" t="s">
        <v>146</v>
      </c>
      <c r="E276" s="130" t="s">
        <v>659</v>
      </c>
      <c r="F276" s="131" t="s">
        <v>660</v>
      </c>
      <c r="G276" s="132" t="s">
        <v>661</v>
      </c>
      <c r="H276" s="133">
        <v>3</v>
      </c>
      <c r="I276" s="134"/>
      <c r="J276" s="135">
        <f t="shared" si="80"/>
        <v>0</v>
      </c>
      <c r="K276" s="136"/>
      <c r="L276" s="28"/>
      <c r="M276" s="137" t="s">
        <v>1</v>
      </c>
      <c r="N276" s="138" t="s">
        <v>40</v>
      </c>
      <c r="P276" s="139">
        <f t="shared" si="81"/>
        <v>0</v>
      </c>
      <c r="Q276" s="139">
        <v>0</v>
      </c>
      <c r="R276" s="139">
        <f t="shared" si="82"/>
        <v>0</v>
      </c>
      <c r="S276" s="139">
        <v>0</v>
      </c>
      <c r="T276" s="140">
        <f t="shared" si="83"/>
        <v>0</v>
      </c>
      <c r="AR276" s="141" t="s">
        <v>206</v>
      </c>
      <c r="AT276" s="141" t="s">
        <v>146</v>
      </c>
      <c r="AU276" s="141" t="s">
        <v>85</v>
      </c>
      <c r="AY276" s="13" t="s">
        <v>143</v>
      </c>
      <c r="BE276" s="142">
        <f t="shared" si="84"/>
        <v>0</v>
      </c>
      <c r="BF276" s="142">
        <f t="shared" si="85"/>
        <v>0</v>
      </c>
      <c r="BG276" s="142">
        <f t="shared" si="86"/>
        <v>0</v>
      </c>
      <c r="BH276" s="142">
        <f t="shared" si="87"/>
        <v>0</v>
      </c>
      <c r="BI276" s="142">
        <f t="shared" si="88"/>
        <v>0</v>
      </c>
      <c r="BJ276" s="13" t="s">
        <v>83</v>
      </c>
      <c r="BK276" s="142">
        <f t="shared" si="89"/>
        <v>0</v>
      </c>
      <c r="BL276" s="13" t="s">
        <v>206</v>
      </c>
      <c r="BM276" s="141" t="s">
        <v>662</v>
      </c>
    </row>
    <row r="277" spans="2:65" s="1" customFormat="1" ht="37.9" customHeight="1">
      <c r="B277" s="28"/>
      <c r="C277" s="129" t="s">
        <v>663</v>
      </c>
      <c r="D277" s="129" t="s">
        <v>146</v>
      </c>
      <c r="E277" s="130" t="s">
        <v>664</v>
      </c>
      <c r="F277" s="131" t="s">
        <v>665</v>
      </c>
      <c r="G277" s="132" t="s">
        <v>661</v>
      </c>
      <c r="H277" s="133">
        <v>2</v>
      </c>
      <c r="I277" s="134"/>
      <c r="J277" s="135">
        <f t="shared" si="80"/>
        <v>0</v>
      </c>
      <c r="K277" s="136"/>
      <c r="L277" s="28"/>
      <c r="M277" s="137" t="s">
        <v>1</v>
      </c>
      <c r="N277" s="138" t="s">
        <v>40</v>
      </c>
      <c r="P277" s="139">
        <f t="shared" si="81"/>
        <v>0</v>
      </c>
      <c r="Q277" s="139">
        <v>0</v>
      </c>
      <c r="R277" s="139">
        <f t="shared" si="82"/>
        <v>0</v>
      </c>
      <c r="S277" s="139">
        <v>0</v>
      </c>
      <c r="T277" s="140">
        <f t="shared" si="83"/>
        <v>0</v>
      </c>
      <c r="AR277" s="141" t="s">
        <v>206</v>
      </c>
      <c r="AT277" s="141" t="s">
        <v>146</v>
      </c>
      <c r="AU277" s="141" t="s">
        <v>85</v>
      </c>
      <c r="AY277" s="13" t="s">
        <v>143</v>
      </c>
      <c r="BE277" s="142">
        <f t="shared" si="84"/>
        <v>0</v>
      </c>
      <c r="BF277" s="142">
        <f t="shared" si="85"/>
        <v>0</v>
      </c>
      <c r="BG277" s="142">
        <f t="shared" si="86"/>
        <v>0</v>
      </c>
      <c r="BH277" s="142">
        <f t="shared" si="87"/>
        <v>0</v>
      </c>
      <c r="BI277" s="142">
        <f t="shared" si="88"/>
        <v>0</v>
      </c>
      <c r="BJ277" s="13" t="s">
        <v>83</v>
      </c>
      <c r="BK277" s="142">
        <f t="shared" si="89"/>
        <v>0</v>
      </c>
      <c r="BL277" s="13" t="s">
        <v>206</v>
      </c>
      <c r="BM277" s="141" t="s">
        <v>666</v>
      </c>
    </row>
    <row r="278" spans="2:65" s="1" customFormat="1" ht="37.9" customHeight="1">
      <c r="B278" s="28"/>
      <c r="C278" s="129" t="s">
        <v>667</v>
      </c>
      <c r="D278" s="129" t="s">
        <v>146</v>
      </c>
      <c r="E278" s="130" t="s">
        <v>668</v>
      </c>
      <c r="F278" s="131" t="s">
        <v>669</v>
      </c>
      <c r="G278" s="132" t="s">
        <v>661</v>
      </c>
      <c r="H278" s="133">
        <v>1</v>
      </c>
      <c r="I278" s="134"/>
      <c r="J278" s="135">
        <f t="shared" si="80"/>
        <v>0</v>
      </c>
      <c r="K278" s="136"/>
      <c r="L278" s="28"/>
      <c r="M278" s="137" t="s">
        <v>1</v>
      </c>
      <c r="N278" s="138" t="s">
        <v>40</v>
      </c>
      <c r="P278" s="139">
        <f t="shared" si="81"/>
        <v>0</v>
      </c>
      <c r="Q278" s="139">
        <v>0</v>
      </c>
      <c r="R278" s="139">
        <f t="shared" si="82"/>
        <v>0</v>
      </c>
      <c r="S278" s="139">
        <v>0</v>
      </c>
      <c r="T278" s="140">
        <f t="shared" si="83"/>
        <v>0</v>
      </c>
      <c r="AR278" s="141" t="s">
        <v>206</v>
      </c>
      <c r="AT278" s="141" t="s">
        <v>146</v>
      </c>
      <c r="AU278" s="141" t="s">
        <v>85</v>
      </c>
      <c r="AY278" s="13" t="s">
        <v>143</v>
      </c>
      <c r="BE278" s="142">
        <f t="shared" si="84"/>
        <v>0</v>
      </c>
      <c r="BF278" s="142">
        <f t="shared" si="85"/>
        <v>0</v>
      </c>
      <c r="BG278" s="142">
        <f t="shared" si="86"/>
        <v>0</v>
      </c>
      <c r="BH278" s="142">
        <f t="shared" si="87"/>
        <v>0</v>
      </c>
      <c r="BI278" s="142">
        <f t="shared" si="88"/>
        <v>0</v>
      </c>
      <c r="BJ278" s="13" t="s">
        <v>83</v>
      </c>
      <c r="BK278" s="142">
        <f t="shared" si="89"/>
        <v>0</v>
      </c>
      <c r="BL278" s="13" t="s">
        <v>206</v>
      </c>
      <c r="BM278" s="141" t="s">
        <v>670</v>
      </c>
    </row>
    <row r="279" spans="2:65" s="1" customFormat="1" ht="37.9" customHeight="1">
      <c r="B279" s="28"/>
      <c r="C279" s="129" t="s">
        <v>671</v>
      </c>
      <c r="D279" s="129" t="s">
        <v>146</v>
      </c>
      <c r="E279" s="130" t="s">
        <v>672</v>
      </c>
      <c r="F279" s="131" t="s">
        <v>673</v>
      </c>
      <c r="G279" s="132" t="s">
        <v>661</v>
      </c>
      <c r="H279" s="133">
        <v>2</v>
      </c>
      <c r="I279" s="134"/>
      <c r="J279" s="135">
        <f t="shared" si="80"/>
        <v>0</v>
      </c>
      <c r="K279" s="136"/>
      <c r="L279" s="28"/>
      <c r="M279" s="137" t="s">
        <v>1</v>
      </c>
      <c r="N279" s="138" t="s">
        <v>40</v>
      </c>
      <c r="P279" s="139">
        <f t="shared" si="81"/>
        <v>0</v>
      </c>
      <c r="Q279" s="139">
        <v>0</v>
      </c>
      <c r="R279" s="139">
        <f t="shared" si="82"/>
        <v>0</v>
      </c>
      <c r="S279" s="139">
        <v>0</v>
      </c>
      <c r="T279" s="140">
        <f t="shared" si="83"/>
        <v>0</v>
      </c>
      <c r="AR279" s="141" t="s">
        <v>206</v>
      </c>
      <c r="AT279" s="141" t="s">
        <v>146</v>
      </c>
      <c r="AU279" s="141" t="s">
        <v>85</v>
      </c>
      <c r="AY279" s="13" t="s">
        <v>143</v>
      </c>
      <c r="BE279" s="142">
        <f t="shared" si="84"/>
        <v>0</v>
      </c>
      <c r="BF279" s="142">
        <f t="shared" si="85"/>
        <v>0</v>
      </c>
      <c r="BG279" s="142">
        <f t="shared" si="86"/>
        <v>0</v>
      </c>
      <c r="BH279" s="142">
        <f t="shared" si="87"/>
        <v>0</v>
      </c>
      <c r="BI279" s="142">
        <f t="shared" si="88"/>
        <v>0</v>
      </c>
      <c r="BJ279" s="13" t="s">
        <v>83</v>
      </c>
      <c r="BK279" s="142">
        <f t="shared" si="89"/>
        <v>0</v>
      </c>
      <c r="BL279" s="13" t="s">
        <v>206</v>
      </c>
      <c r="BM279" s="141" t="s">
        <v>674</v>
      </c>
    </row>
    <row r="280" spans="2:65" s="1" customFormat="1" ht="37.9" customHeight="1">
      <c r="B280" s="28"/>
      <c r="C280" s="129" t="s">
        <v>675</v>
      </c>
      <c r="D280" s="129" t="s">
        <v>146</v>
      </c>
      <c r="E280" s="130" t="s">
        <v>676</v>
      </c>
      <c r="F280" s="131" t="s">
        <v>677</v>
      </c>
      <c r="G280" s="132" t="s">
        <v>661</v>
      </c>
      <c r="H280" s="133">
        <v>6</v>
      </c>
      <c r="I280" s="134"/>
      <c r="J280" s="135">
        <f t="shared" si="80"/>
        <v>0</v>
      </c>
      <c r="K280" s="136"/>
      <c r="L280" s="28"/>
      <c r="M280" s="137" t="s">
        <v>1</v>
      </c>
      <c r="N280" s="138" t="s">
        <v>40</v>
      </c>
      <c r="P280" s="139">
        <f t="shared" si="81"/>
        <v>0</v>
      </c>
      <c r="Q280" s="139">
        <v>0</v>
      </c>
      <c r="R280" s="139">
        <f t="shared" si="82"/>
        <v>0</v>
      </c>
      <c r="S280" s="139">
        <v>0</v>
      </c>
      <c r="T280" s="140">
        <f t="shared" si="83"/>
        <v>0</v>
      </c>
      <c r="AR280" s="141" t="s">
        <v>206</v>
      </c>
      <c r="AT280" s="141" t="s">
        <v>146</v>
      </c>
      <c r="AU280" s="141" t="s">
        <v>85</v>
      </c>
      <c r="AY280" s="13" t="s">
        <v>143</v>
      </c>
      <c r="BE280" s="142">
        <f t="shared" si="84"/>
        <v>0</v>
      </c>
      <c r="BF280" s="142">
        <f t="shared" si="85"/>
        <v>0</v>
      </c>
      <c r="BG280" s="142">
        <f t="shared" si="86"/>
        <v>0</v>
      </c>
      <c r="BH280" s="142">
        <f t="shared" si="87"/>
        <v>0</v>
      </c>
      <c r="BI280" s="142">
        <f t="shared" si="88"/>
        <v>0</v>
      </c>
      <c r="BJ280" s="13" t="s">
        <v>83</v>
      </c>
      <c r="BK280" s="142">
        <f t="shared" si="89"/>
        <v>0</v>
      </c>
      <c r="BL280" s="13" t="s">
        <v>206</v>
      </c>
      <c r="BM280" s="141" t="s">
        <v>678</v>
      </c>
    </row>
    <row r="281" spans="2:65" s="1" customFormat="1" ht="37.9" customHeight="1">
      <c r="B281" s="28"/>
      <c r="C281" s="129" t="s">
        <v>679</v>
      </c>
      <c r="D281" s="129" t="s">
        <v>146</v>
      </c>
      <c r="E281" s="130" t="s">
        <v>680</v>
      </c>
      <c r="F281" s="131" t="s">
        <v>681</v>
      </c>
      <c r="G281" s="132" t="s">
        <v>661</v>
      </c>
      <c r="H281" s="133">
        <v>10</v>
      </c>
      <c r="I281" s="134"/>
      <c r="J281" s="135">
        <f t="shared" si="80"/>
        <v>0</v>
      </c>
      <c r="K281" s="136"/>
      <c r="L281" s="28"/>
      <c r="M281" s="137" t="s">
        <v>1</v>
      </c>
      <c r="N281" s="138" t="s">
        <v>40</v>
      </c>
      <c r="P281" s="139">
        <f t="shared" si="81"/>
        <v>0</v>
      </c>
      <c r="Q281" s="139">
        <v>0</v>
      </c>
      <c r="R281" s="139">
        <f t="shared" si="82"/>
        <v>0</v>
      </c>
      <c r="S281" s="139">
        <v>0</v>
      </c>
      <c r="T281" s="140">
        <f t="shared" si="83"/>
        <v>0</v>
      </c>
      <c r="AR281" s="141" t="s">
        <v>206</v>
      </c>
      <c r="AT281" s="141" t="s">
        <v>146</v>
      </c>
      <c r="AU281" s="141" t="s">
        <v>85</v>
      </c>
      <c r="AY281" s="13" t="s">
        <v>143</v>
      </c>
      <c r="BE281" s="142">
        <f t="shared" si="84"/>
        <v>0</v>
      </c>
      <c r="BF281" s="142">
        <f t="shared" si="85"/>
        <v>0</v>
      </c>
      <c r="BG281" s="142">
        <f t="shared" si="86"/>
        <v>0</v>
      </c>
      <c r="BH281" s="142">
        <f t="shared" si="87"/>
        <v>0</v>
      </c>
      <c r="BI281" s="142">
        <f t="shared" si="88"/>
        <v>0</v>
      </c>
      <c r="BJ281" s="13" t="s">
        <v>83</v>
      </c>
      <c r="BK281" s="142">
        <f t="shared" si="89"/>
        <v>0</v>
      </c>
      <c r="BL281" s="13" t="s">
        <v>206</v>
      </c>
      <c r="BM281" s="141" t="s">
        <v>682</v>
      </c>
    </row>
    <row r="282" spans="2:65" s="1" customFormat="1" ht="37.9" customHeight="1">
      <c r="B282" s="28"/>
      <c r="C282" s="129" t="s">
        <v>683</v>
      </c>
      <c r="D282" s="129" t="s">
        <v>146</v>
      </c>
      <c r="E282" s="130" t="s">
        <v>684</v>
      </c>
      <c r="F282" s="131" t="s">
        <v>685</v>
      </c>
      <c r="G282" s="132" t="s">
        <v>661</v>
      </c>
      <c r="H282" s="133">
        <v>2</v>
      </c>
      <c r="I282" s="134"/>
      <c r="J282" s="135">
        <f t="shared" si="80"/>
        <v>0</v>
      </c>
      <c r="K282" s="136"/>
      <c r="L282" s="28"/>
      <c r="M282" s="137" t="s">
        <v>1</v>
      </c>
      <c r="N282" s="138" t="s">
        <v>40</v>
      </c>
      <c r="P282" s="139">
        <f t="shared" si="81"/>
        <v>0</v>
      </c>
      <c r="Q282" s="139">
        <v>0</v>
      </c>
      <c r="R282" s="139">
        <f t="shared" si="82"/>
        <v>0</v>
      </c>
      <c r="S282" s="139">
        <v>0</v>
      </c>
      <c r="T282" s="140">
        <f t="shared" si="83"/>
        <v>0</v>
      </c>
      <c r="AR282" s="141" t="s">
        <v>206</v>
      </c>
      <c r="AT282" s="141" t="s">
        <v>146</v>
      </c>
      <c r="AU282" s="141" t="s">
        <v>85</v>
      </c>
      <c r="AY282" s="13" t="s">
        <v>143</v>
      </c>
      <c r="BE282" s="142">
        <f t="shared" si="84"/>
        <v>0</v>
      </c>
      <c r="BF282" s="142">
        <f t="shared" si="85"/>
        <v>0</v>
      </c>
      <c r="BG282" s="142">
        <f t="shared" si="86"/>
        <v>0</v>
      </c>
      <c r="BH282" s="142">
        <f t="shared" si="87"/>
        <v>0</v>
      </c>
      <c r="BI282" s="142">
        <f t="shared" si="88"/>
        <v>0</v>
      </c>
      <c r="BJ282" s="13" t="s">
        <v>83</v>
      </c>
      <c r="BK282" s="142">
        <f t="shared" si="89"/>
        <v>0</v>
      </c>
      <c r="BL282" s="13" t="s">
        <v>206</v>
      </c>
      <c r="BM282" s="141" t="s">
        <v>686</v>
      </c>
    </row>
    <row r="283" spans="2:65" s="1" customFormat="1" ht="49.15" customHeight="1">
      <c r="B283" s="28"/>
      <c r="C283" s="129" t="s">
        <v>687</v>
      </c>
      <c r="D283" s="129" t="s">
        <v>146</v>
      </c>
      <c r="E283" s="130" t="s">
        <v>688</v>
      </c>
      <c r="F283" s="131" t="s">
        <v>689</v>
      </c>
      <c r="G283" s="132" t="s">
        <v>661</v>
      </c>
      <c r="H283" s="133">
        <v>4</v>
      </c>
      <c r="I283" s="134"/>
      <c r="J283" s="135">
        <f t="shared" si="80"/>
        <v>0</v>
      </c>
      <c r="K283" s="136"/>
      <c r="L283" s="28"/>
      <c r="M283" s="137" t="s">
        <v>1</v>
      </c>
      <c r="N283" s="138" t="s">
        <v>40</v>
      </c>
      <c r="P283" s="139">
        <f t="shared" si="81"/>
        <v>0</v>
      </c>
      <c r="Q283" s="139">
        <v>0</v>
      </c>
      <c r="R283" s="139">
        <f t="shared" si="82"/>
        <v>0</v>
      </c>
      <c r="S283" s="139">
        <v>0</v>
      </c>
      <c r="T283" s="140">
        <f t="shared" si="83"/>
        <v>0</v>
      </c>
      <c r="AR283" s="141" t="s">
        <v>206</v>
      </c>
      <c r="AT283" s="141" t="s">
        <v>146</v>
      </c>
      <c r="AU283" s="141" t="s">
        <v>85</v>
      </c>
      <c r="AY283" s="13" t="s">
        <v>143</v>
      </c>
      <c r="BE283" s="142">
        <f t="shared" si="84"/>
        <v>0</v>
      </c>
      <c r="BF283" s="142">
        <f t="shared" si="85"/>
        <v>0</v>
      </c>
      <c r="BG283" s="142">
        <f t="shared" si="86"/>
        <v>0</v>
      </c>
      <c r="BH283" s="142">
        <f t="shared" si="87"/>
        <v>0</v>
      </c>
      <c r="BI283" s="142">
        <f t="shared" si="88"/>
        <v>0</v>
      </c>
      <c r="BJ283" s="13" t="s">
        <v>83</v>
      </c>
      <c r="BK283" s="142">
        <f t="shared" si="89"/>
        <v>0</v>
      </c>
      <c r="BL283" s="13" t="s">
        <v>206</v>
      </c>
      <c r="BM283" s="141" t="s">
        <v>690</v>
      </c>
    </row>
    <row r="284" spans="2:65" s="1" customFormat="1" ht="37.9" customHeight="1">
      <c r="B284" s="28"/>
      <c r="C284" s="129" t="s">
        <v>691</v>
      </c>
      <c r="D284" s="129" t="s">
        <v>146</v>
      </c>
      <c r="E284" s="130" t="s">
        <v>692</v>
      </c>
      <c r="F284" s="131" t="s">
        <v>693</v>
      </c>
      <c r="G284" s="132" t="s">
        <v>661</v>
      </c>
      <c r="H284" s="133">
        <v>2</v>
      </c>
      <c r="I284" s="134"/>
      <c r="J284" s="135">
        <f t="shared" si="80"/>
        <v>0</v>
      </c>
      <c r="K284" s="136"/>
      <c r="L284" s="28"/>
      <c r="M284" s="137" t="s">
        <v>1</v>
      </c>
      <c r="N284" s="138" t="s">
        <v>40</v>
      </c>
      <c r="P284" s="139">
        <f t="shared" si="81"/>
        <v>0</v>
      </c>
      <c r="Q284" s="139">
        <v>0</v>
      </c>
      <c r="R284" s="139">
        <f t="shared" si="82"/>
        <v>0</v>
      </c>
      <c r="S284" s="139">
        <v>0</v>
      </c>
      <c r="T284" s="140">
        <f t="shared" si="83"/>
        <v>0</v>
      </c>
      <c r="AR284" s="141" t="s">
        <v>206</v>
      </c>
      <c r="AT284" s="141" t="s">
        <v>146</v>
      </c>
      <c r="AU284" s="141" t="s">
        <v>85</v>
      </c>
      <c r="AY284" s="13" t="s">
        <v>143</v>
      </c>
      <c r="BE284" s="142">
        <f t="shared" si="84"/>
        <v>0</v>
      </c>
      <c r="BF284" s="142">
        <f t="shared" si="85"/>
        <v>0</v>
      </c>
      <c r="BG284" s="142">
        <f t="shared" si="86"/>
        <v>0</v>
      </c>
      <c r="BH284" s="142">
        <f t="shared" si="87"/>
        <v>0</v>
      </c>
      <c r="BI284" s="142">
        <f t="shared" si="88"/>
        <v>0</v>
      </c>
      <c r="BJ284" s="13" t="s">
        <v>83</v>
      </c>
      <c r="BK284" s="142">
        <f t="shared" si="89"/>
        <v>0</v>
      </c>
      <c r="BL284" s="13" t="s">
        <v>206</v>
      </c>
      <c r="BM284" s="141" t="s">
        <v>694</v>
      </c>
    </row>
    <row r="285" spans="2:65" s="1" customFormat="1" ht="37.9" customHeight="1">
      <c r="B285" s="28"/>
      <c r="C285" s="129" t="s">
        <v>695</v>
      </c>
      <c r="D285" s="129" t="s">
        <v>146</v>
      </c>
      <c r="E285" s="130" t="s">
        <v>696</v>
      </c>
      <c r="F285" s="131" t="s">
        <v>697</v>
      </c>
      <c r="G285" s="132" t="s">
        <v>661</v>
      </c>
      <c r="H285" s="133">
        <v>4</v>
      </c>
      <c r="I285" s="134"/>
      <c r="J285" s="135">
        <f t="shared" si="80"/>
        <v>0</v>
      </c>
      <c r="K285" s="136"/>
      <c r="L285" s="28"/>
      <c r="M285" s="137" t="s">
        <v>1</v>
      </c>
      <c r="N285" s="138" t="s">
        <v>40</v>
      </c>
      <c r="P285" s="139">
        <f t="shared" si="81"/>
        <v>0</v>
      </c>
      <c r="Q285" s="139">
        <v>0</v>
      </c>
      <c r="R285" s="139">
        <f t="shared" si="82"/>
        <v>0</v>
      </c>
      <c r="S285" s="139">
        <v>0</v>
      </c>
      <c r="T285" s="140">
        <f t="shared" si="83"/>
        <v>0</v>
      </c>
      <c r="AR285" s="141" t="s">
        <v>206</v>
      </c>
      <c r="AT285" s="141" t="s">
        <v>146</v>
      </c>
      <c r="AU285" s="141" t="s">
        <v>85</v>
      </c>
      <c r="AY285" s="13" t="s">
        <v>143</v>
      </c>
      <c r="BE285" s="142">
        <f t="shared" si="84"/>
        <v>0</v>
      </c>
      <c r="BF285" s="142">
        <f t="shared" si="85"/>
        <v>0</v>
      </c>
      <c r="BG285" s="142">
        <f t="shared" si="86"/>
        <v>0</v>
      </c>
      <c r="BH285" s="142">
        <f t="shared" si="87"/>
        <v>0</v>
      </c>
      <c r="BI285" s="142">
        <f t="shared" si="88"/>
        <v>0</v>
      </c>
      <c r="BJ285" s="13" t="s">
        <v>83</v>
      </c>
      <c r="BK285" s="142">
        <f t="shared" si="89"/>
        <v>0</v>
      </c>
      <c r="BL285" s="13" t="s">
        <v>206</v>
      </c>
      <c r="BM285" s="141" t="s">
        <v>698</v>
      </c>
    </row>
    <row r="286" spans="2:65" s="1" customFormat="1" ht="55.5" customHeight="1">
      <c r="B286" s="28"/>
      <c r="C286" s="129" t="s">
        <v>699</v>
      </c>
      <c r="D286" s="129" t="s">
        <v>146</v>
      </c>
      <c r="E286" s="130" t="s">
        <v>700</v>
      </c>
      <c r="F286" s="131" t="s">
        <v>701</v>
      </c>
      <c r="G286" s="132" t="s">
        <v>661</v>
      </c>
      <c r="H286" s="133">
        <v>1</v>
      </c>
      <c r="I286" s="134"/>
      <c r="J286" s="135">
        <f t="shared" si="80"/>
        <v>0</v>
      </c>
      <c r="K286" s="136"/>
      <c r="L286" s="28"/>
      <c r="M286" s="137" t="s">
        <v>1</v>
      </c>
      <c r="N286" s="138" t="s">
        <v>40</v>
      </c>
      <c r="P286" s="139">
        <f t="shared" si="81"/>
        <v>0</v>
      </c>
      <c r="Q286" s="139">
        <v>0</v>
      </c>
      <c r="R286" s="139">
        <f t="shared" si="82"/>
        <v>0</v>
      </c>
      <c r="S286" s="139">
        <v>0</v>
      </c>
      <c r="T286" s="140">
        <f t="shared" si="83"/>
        <v>0</v>
      </c>
      <c r="AR286" s="141" t="s">
        <v>206</v>
      </c>
      <c r="AT286" s="141" t="s">
        <v>146</v>
      </c>
      <c r="AU286" s="141" t="s">
        <v>85</v>
      </c>
      <c r="AY286" s="13" t="s">
        <v>143</v>
      </c>
      <c r="BE286" s="142">
        <f t="shared" si="84"/>
        <v>0</v>
      </c>
      <c r="BF286" s="142">
        <f t="shared" si="85"/>
        <v>0</v>
      </c>
      <c r="BG286" s="142">
        <f t="shared" si="86"/>
        <v>0</v>
      </c>
      <c r="BH286" s="142">
        <f t="shared" si="87"/>
        <v>0</v>
      </c>
      <c r="BI286" s="142">
        <f t="shared" si="88"/>
        <v>0</v>
      </c>
      <c r="BJ286" s="13" t="s">
        <v>83</v>
      </c>
      <c r="BK286" s="142">
        <f t="shared" si="89"/>
        <v>0</v>
      </c>
      <c r="BL286" s="13" t="s">
        <v>206</v>
      </c>
      <c r="BM286" s="141" t="s">
        <v>702</v>
      </c>
    </row>
    <row r="287" spans="2:65" s="1" customFormat="1" ht="44.25" customHeight="1">
      <c r="B287" s="28"/>
      <c r="C287" s="129" t="s">
        <v>703</v>
      </c>
      <c r="D287" s="129" t="s">
        <v>146</v>
      </c>
      <c r="E287" s="130" t="s">
        <v>704</v>
      </c>
      <c r="F287" s="131" t="s">
        <v>705</v>
      </c>
      <c r="G287" s="132" t="s">
        <v>661</v>
      </c>
      <c r="H287" s="133">
        <v>8</v>
      </c>
      <c r="I287" s="134"/>
      <c r="J287" s="135">
        <f t="shared" si="80"/>
        <v>0</v>
      </c>
      <c r="K287" s="136"/>
      <c r="L287" s="28"/>
      <c r="M287" s="137" t="s">
        <v>1</v>
      </c>
      <c r="N287" s="138" t="s">
        <v>40</v>
      </c>
      <c r="P287" s="139">
        <f t="shared" si="81"/>
        <v>0</v>
      </c>
      <c r="Q287" s="139">
        <v>0</v>
      </c>
      <c r="R287" s="139">
        <f t="shared" si="82"/>
        <v>0</v>
      </c>
      <c r="S287" s="139">
        <v>0</v>
      </c>
      <c r="T287" s="140">
        <f t="shared" si="83"/>
        <v>0</v>
      </c>
      <c r="AR287" s="141" t="s">
        <v>206</v>
      </c>
      <c r="AT287" s="141" t="s">
        <v>146</v>
      </c>
      <c r="AU287" s="141" t="s">
        <v>85</v>
      </c>
      <c r="AY287" s="13" t="s">
        <v>143</v>
      </c>
      <c r="BE287" s="142">
        <f t="shared" si="84"/>
        <v>0</v>
      </c>
      <c r="BF287" s="142">
        <f t="shared" si="85"/>
        <v>0</v>
      </c>
      <c r="BG287" s="142">
        <f t="shared" si="86"/>
        <v>0</v>
      </c>
      <c r="BH287" s="142">
        <f t="shared" si="87"/>
        <v>0</v>
      </c>
      <c r="BI287" s="142">
        <f t="shared" si="88"/>
        <v>0</v>
      </c>
      <c r="BJ287" s="13" t="s">
        <v>83</v>
      </c>
      <c r="BK287" s="142">
        <f t="shared" si="89"/>
        <v>0</v>
      </c>
      <c r="BL287" s="13" t="s">
        <v>206</v>
      </c>
      <c r="BM287" s="141" t="s">
        <v>706</v>
      </c>
    </row>
    <row r="288" spans="2:65" s="1" customFormat="1" ht="49.15" customHeight="1">
      <c r="B288" s="28"/>
      <c r="C288" s="129" t="s">
        <v>707</v>
      </c>
      <c r="D288" s="129" t="s">
        <v>146</v>
      </c>
      <c r="E288" s="130" t="s">
        <v>708</v>
      </c>
      <c r="F288" s="131" t="s">
        <v>709</v>
      </c>
      <c r="G288" s="132" t="s">
        <v>661</v>
      </c>
      <c r="H288" s="133">
        <v>1</v>
      </c>
      <c r="I288" s="134"/>
      <c r="J288" s="135">
        <f t="shared" si="80"/>
        <v>0</v>
      </c>
      <c r="K288" s="136"/>
      <c r="L288" s="28"/>
      <c r="M288" s="137" t="s">
        <v>1</v>
      </c>
      <c r="N288" s="138" t="s">
        <v>40</v>
      </c>
      <c r="P288" s="139">
        <f t="shared" si="81"/>
        <v>0</v>
      </c>
      <c r="Q288" s="139">
        <v>0</v>
      </c>
      <c r="R288" s="139">
        <f t="shared" si="82"/>
        <v>0</v>
      </c>
      <c r="S288" s="139">
        <v>0</v>
      </c>
      <c r="T288" s="140">
        <f t="shared" si="83"/>
        <v>0</v>
      </c>
      <c r="AR288" s="141" t="s">
        <v>206</v>
      </c>
      <c r="AT288" s="141" t="s">
        <v>146</v>
      </c>
      <c r="AU288" s="141" t="s">
        <v>85</v>
      </c>
      <c r="AY288" s="13" t="s">
        <v>143</v>
      </c>
      <c r="BE288" s="142">
        <f t="shared" si="84"/>
        <v>0</v>
      </c>
      <c r="BF288" s="142">
        <f t="shared" si="85"/>
        <v>0</v>
      </c>
      <c r="BG288" s="142">
        <f t="shared" si="86"/>
        <v>0</v>
      </c>
      <c r="BH288" s="142">
        <f t="shared" si="87"/>
        <v>0</v>
      </c>
      <c r="BI288" s="142">
        <f t="shared" si="88"/>
        <v>0</v>
      </c>
      <c r="BJ288" s="13" t="s">
        <v>83</v>
      </c>
      <c r="BK288" s="142">
        <f t="shared" si="89"/>
        <v>0</v>
      </c>
      <c r="BL288" s="13" t="s">
        <v>206</v>
      </c>
      <c r="BM288" s="141" t="s">
        <v>710</v>
      </c>
    </row>
    <row r="289" spans="2:65" s="1" customFormat="1" ht="117">
      <c r="B289" s="28"/>
      <c r="D289" s="154" t="s">
        <v>246</v>
      </c>
      <c r="F289" s="155" t="s">
        <v>711</v>
      </c>
      <c r="I289" s="156"/>
      <c r="L289" s="28"/>
      <c r="M289" s="157"/>
      <c r="T289" s="52"/>
      <c r="AT289" s="13" t="s">
        <v>246</v>
      </c>
      <c r="AU289" s="13" t="s">
        <v>85</v>
      </c>
    </row>
    <row r="290" spans="2:65" s="1" customFormat="1" ht="24.2" customHeight="1">
      <c r="B290" s="28"/>
      <c r="C290" s="129" t="s">
        <v>712</v>
      </c>
      <c r="D290" s="129" t="s">
        <v>146</v>
      </c>
      <c r="E290" s="130" t="s">
        <v>713</v>
      </c>
      <c r="F290" s="131" t="s">
        <v>714</v>
      </c>
      <c r="G290" s="132" t="s">
        <v>661</v>
      </c>
      <c r="H290" s="133">
        <v>1</v>
      </c>
      <c r="I290" s="134"/>
      <c r="J290" s="135">
        <f>ROUND(I290*H290,2)</f>
        <v>0</v>
      </c>
      <c r="K290" s="136"/>
      <c r="L290" s="28"/>
      <c r="M290" s="137" t="s">
        <v>1</v>
      </c>
      <c r="N290" s="138" t="s">
        <v>40</v>
      </c>
      <c r="P290" s="139">
        <f>O290*H290</f>
        <v>0</v>
      </c>
      <c r="Q290" s="139">
        <v>0</v>
      </c>
      <c r="R290" s="139">
        <f>Q290*H290</f>
        <v>0</v>
      </c>
      <c r="S290" s="139">
        <v>0</v>
      </c>
      <c r="T290" s="140">
        <f>S290*H290</f>
        <v>0</v>
      </c>
      <c r="AR290" s="141" t="s">
        <v>206</v>
      </c>
      <c r="AT290" s="141" t="s">
        <v>146</v>
      </c>
      <c r="AU290" s="141" t="s">
        <v>85</v>
      </c>
      <c r="AY290" s="13" t="s">
        <v>143</v>
      </c>
      <c r="BE290" s="142">
        <f>IF(N290="základní",J290,0)</f>
        <v>0</v>
      </c>
      <c r="BF290" s="142">
        <f>IF(N290="snížená",J290,0)</f>
        <v>0</v>
      </c>
      <c r="BG290" s="142">
        <f>IF(N290="zákl. přenesená",J290,0)</f>
        <v>0</v>
      </c>
      <c r="BH290" s="142">
        <f>IF(N290="sníž. přenesená",J290,0)</f>
        <v>0</v>
      </c>
      <c r="BI290" s="142">
        <f>IF(N290="nulová",J290,0)</f>
        <v>0</v>
      </c>
      <c r="BJ290" s="13" t="s">
        <v>83</v>
      </c>
      <c r="BK290" s="142">
        <f>ROUND(I290*H290,2)</f>
        <v>0</v>
      </c>
      <c r="BL290" s="13" t="s">
        <v>206</v>
      </c>
      <c r="BM290" s="141" t="s">
        <v>715</v>
      </c>
    </row>
    <row r="291" spans="2:65" s="1" customFormat="1" ht="29.25">
      <c r="B291" s="28"/>
      <c r="D291" s="154" t="s">
        <v>246</v>
      </c>
      <c r="F291" s="155" t="s">
        <v>716</v>
      </c>
      <c r="I291" s="156"/>
      <c r="L291" s="28"/>
      <c r="M291" s="157"/>
      <c r="T291" s="52"/>
      <c r="AT291" s="13" t="s">
        <v>246</v>
      </c>
      <c r="AU291" s="13" t="s">
        <v>85</v>
      </c>
    </row>
    <row r="292" spans="2:65" s="1" customFormat="1" ht="24.2" customHeight="1">
      <c r="B292" s="28"/>
      <c r="C292" s="129" t="s">
        <v>717</v>
      </c>
      <c r="D292" s="129" t="s">
        <v>146</v>
      </c>
      <c r="E292" s="130" t="s">
        <v>718</v>
      </c>
      <c r="F292" s="131" t="s">
        <v>719</v>
      </c>
      <c r="G292" s="132" t="s">
        <v>636</v>
      </c>
      <c r="H292" s="158"/>
      <c r="I292" s="134"/>
      <c r="J292" s="135">
        <f>ROUND(I292*H292,2)</f>
        <v>0</v>
      </c>
      <c r="K292" s="136"/>
      <c r="L292" s="28"/>
      <c r="M292" s="137" t="s">
        <v>1</v>
      </c>
      <c r="N292" s="138" t="s">
        <v>40</v>
      </c>
      <c r="P292" s="139">
        <f>O292*H292</f>
        <v>0</v>
      </c>
      <c r="Q292" s="139">
        <v>0</v>
      </c>
      <c r="R292" s="139">
        <f>Q292*H292</f>
        <v>0</v>
      </c>
      <c r="S292" s="139">
        <v>0</v>
      </c>
      <c r="T292" s="140">
        <f>S292*H292</f>
        <v>0</v>
      </c>
      <c r="AR292" s="141" t="s">
        <v>206</v>
      </c>
      <c r="AT292" s="141" t="s">
        <v>146</v>
      </c>
      <c r="AU292" s="141" t="s">
        <v>85</v>
      </c>
      <c r="AY292" s="13" t="s">
        <v>143</v>
      </c>
      <c r="BE292" s="142">
        <f>IF(N292="základní",J292,0)</f>
        <v>0</v>
      </c>
      <c r="BF292" s="142">
        <f>IF(N292="snížená",J292,0)</f>
        <v>0</v>
      </c>
      <c r="BG292" s="142">
        <f>IF(N292="zákl. přenesená",J292,0)</f>
        <v>0</v>
      </c>
      <c r="BH292" s="142">
        <f>IF(N292="sníž. přenesená",J292,0)</f>
        <v>0</v>
      </c>
      <c r="BI292" s="142">
        <f>IF(N292="nulová",J292,0)</f>
        <v>0</v>
      </c>
      <c r="BJ292" s="13" t="s">
        <v>83</v>
      </c>
      <c r="BK292" s="142">
        <f>ROUND(I292*H292,2)</f>
        <v>0</v>
      </c>
      <c r="BL292" s="13" t="s">
        <v>206</v>
      </c>
      <c r="BM292" s="141" t="s">
        <v>720</v>
      </c>
    </row>
    <row r="293" spans="2:65" s="11" customFormat="1" ht="22.9" customHeight="1">
      <c r="B293" s="117"/>
      <c r="D293" s="118" t="s">
        <v>74</v>
      </c>
      <c r="E293" s="127" t="s">
        <v>721</v>
      </c>
      <c r="F293" s="127" t="s">
        <v>722</v>
      </c>
      <c r="I293" s="120"/>
      <c r="J293" s="128">
        <f>BK293</f>
        <v>0</v>
      </c>
      <c r="L293" s="117"/>
      <c r="M293" s="122"/>
      <c r="P293" s="123">
        <f>SUM(P294:P305)</f>
        <v>0</v>
      </c>
      <c r="R293" s="123">
        <f>SUM(R294:R305)</f>
        <v>1.03013753E-2</v>
      </c>
      <c r="T293" s="124">
        <f>SUM(T294:T305)</f>
        <v>0</v>
      </c>
      <c r="AR293" s="118" t="s">
        <v>85</v>
      </c>
      <c r="AT293" s="125" t="s">
        <v>74</v>
      </c>
      <c r="AU293" s="125" t="s">
        <v>83</v>
      </c>
      <c r="AY293" s="118" t="s">
        <v>143</v>
      </c>
      <c r="BK293" s="126">
        <f>SUM(BK294:BK305)</f>
        <v>0</v>
      </c>
    </row>
    <row r="294" spans="2:65" s="1" customFormat="1" ht="24.2" customHeight="1">
      <c r="B294" s="28"/>
      <c r="C294" s="129" t="s">
        <v>723</v>
      </c>
      <c r="D294" s="129" t="s">
        <v>146</v>
      </c>
      <c r="E294" s="130" t="s">
        <v>724</v>
      </c>
      <c r="F294" s="131" t="s">
        <v>725</v>
      </c>
      <c r="G294" s="132" t="s">
        <v>251</v>
      </c>
      <c r="H294" s="133">
        <v>1</v>
      </c>
      <c r="I294" s="134"/>
      <c r="J294" s="135">
        <f t="shared" ref="J294:J300" si="90">ROUND(I294*H294,2)</f>
        <v>0</v>
      </c>
      <c r="K294" s="136"/>
      <c r="L294" s="28"/>
      <c r="M294" s="137" t="s">
        <v>1</v>
      </c>
      <c r="N294" s="138" t="s">
        <v>40</v>
      </c>
      <c r="P294" s="139">
        <f t="shared" ref="P294:P300" si="91">O294*H294</f>
        <v>0</v>
      </c>
      <c r="Q294" s="139">
        <v>0</v>
      </c>
      <c r="R294" s="139">
        <f t="shared" ref="R294:R300" si="92">Q294*H294</f>
        <v>0</v>
      </c>
      <c r="S294" s="139">
        <v>0</v>
      </c>
      <c r="T294" s="140">
        <f t="shared" ref="T294:T300" si="93">S294*H294</f>
        <v>0</v>
      </c>
      <c r="AR294" s="141" t="s">
        <v>206</v>
      </c>
      <c r="AT294" s="141" t="s">
        <v>146</v>
      </c>
      <c r="AU294" s="141" t="s">
        <v>85</v>
      </c>
      <c r="AY294" s="13" t="s">
        <v>143</v>
      </c>
      <c r="BE294" s="142">
        <f t="shared" ref="BE294:BE300" si="94">IF(N294="základní",J294,0)</f>
        <v>0</v>
      </c>
      <c r="BF294" s="142">
        <f t="shared" ref="BF294:BF300" si="95">IF(N294="snížená",J294,0)</f>
        <v>0</v>
      </c>
      <c r="BG294" s="142">
        <f t="shared" ref="BG294:BG300" si="96">IF(N294="zákl. přenesená",J294,0)</f>
        <v>0</v>
      </c>
      <c r="BH294" s="142">
        <f t="shared" ref="BH294:BH300" si="97">IF(N294="sníž. přenesená",J294,0)</f>
        <v>0</v>
      </c>
      <c r="BI294" s="142">
        <f t="shared" ref="BI294:BI300" si="98">IF(N294="nulová",J294,0)</f>
        <v>0</v>
      </c>
      <c r="BJ294" s="13" t="s">
        <v>83</v>
      </c>
      <c r="BK294" s="142">
        <f t="shared" ref="BK294:BK300" si="99">ROUND(I294*H294,2)</f>
        <v>0</v>
      </c>
      <c r="BL294" s="13" t="s">
        <v>206</v>
      </c>
      <c r="BM294" s="141" t="s">
        <v>726</v>
      </c>
    </row>
    <row r="295" spans="2:65" s="1" customFormat="1" ht="33" customHeight="1">
      <c r="B295" s="28"/>
      <c r="C295" s="143" t="s">
        <v>727</v>
      </c>
      <c r="D295" s="143" t="s">
        <v>159</v>
      </c>
      <c r="E295" s="144" t="s">
        <v>728</v>
      </c>
      <c r="F295" s="145" t="s">
        <v>729</v>
      </c>
      <c r="G295" s="146" t="s">
        <v>251</v>
      </c>
      <c r="H295" s="147">
        <v>1</v>
      </c>
      <c r="I295" s="148"/>
      <c r="J295" s="149">
        <f t="shared" si="90"/>
        <v>0</v>
      </c>
      <c r="K295" s="150"/>
      <c r="L295" s="151"/>
      <c r="M295" s="152" t="s">
        <v>1</v>
      </c>
      <c r="N295" s="153" t="s">
        <v>40</v>
      </c>
      <c r="P295" s="139">
        <f t="shared" si="91"/>
        <v>0</v>
      </c>
      <c r="Q295" s="139">
        <v>8.0999999999999996E-3</v>
      </c>
      <c r="R295" s="139">
        <f t="shared" si="92"/>
        <v>8.0999999999999996E-3</v>
      </c>
      <c r="S295" s="139">
        <v>0</v>
      </c>
      <c r="T295" s="140">
        <f t="shared" si="93"/>
        <v>0</v>
      </c>
      <c r="AR295" s="141" t="s">
        <v>273</v>
      </c>
      <c r="AT295" s="141" t="s">
        <v>159</v>
      </c>
      <c r="AU295" s="141" t="s">
        <v>85</v>
      </c>
      <c r="AY295" s="13" t="s">
        <v>143</v>
      </c>
      <c r="BE295" s="142">
        <f t="shared" si="94"/>
        <v>0</v>
      </c>
      <c r="BF295" s="142">
        <f t="shared" si="95"/>
        <v>0</v>
      </c>
      <c r="BG295" s="142">
        <f t="shared" si="96"/>
        <v>0</v>
      </c>
      <c r="BH295" s="142">
        <f t="shared" si="97"/>
        <v>0</v>
      </c>
      <c r="BI295" s="142">
        <f t="shared" si="98"/>
        <v>0</v>
      </c>
      <c r="BJ295" s="13" t="s">
        <v>83</v>
      </c>
      <c r="BK295" s="142">
        <f t="shared" si="99"/>
        <v>0</v>
      </c>
      <c r="BL295" s="13" t="s">
        <v>206</v>
      </c>
      <c r="BM295" s="141" t="s">
        <v>730</v>
      </c>
    </row>
    <row r="296" spans="2:65" s="1" customFormat="1" ht="24.2" customHeight="1">
      <c r="B296" s="28"/>
      <c r="C296" s="129" t="s">
        <v>731</v>
      </c>
      <c r="D296" s="129" t="s">
        <v>146</v>
      </c>
      <c r="E296" s="130" t="s">
        <v>732</v>
      </c>
      <c r="F296" s="131" t="s">
        <v>733</v>
      </c>
      <c r="G296" s="132" t="s">
        <v>197</v>
      </c>
      <c r="H296" s="133">
        <v>1</v>
      </c>
      <c r="I296" s="134"/>
      <c r="J296" s="135">
        <f t="shared" si="90"/>
        <v>0</v>
      </c>
      <c r="K296" s="136"/>
      <c r="L296" s="28"/>
      <c r="M296" s="137" t="s">
        <v>1</v>
      </c>
      <c r="N296" s="138" t="s">
        <v>40</v>
      </c>
      <c r="P296" s="139">
        <f t="shared" si="91"/>
        <v>0</v>
      </c>
      <c r="Q296" s="139">
        <v>0</v>
      </c>
      <c r="R296" s="139">
        <f t="shared" si="92"/>
        <v>0</v>
      </c>
      <c r="S296" s="139">
        <v>0</v>
      </c>
      <c r="T296" s="140">
        <f t="shared" si="93"/>
        <v>0</v>
      </c>
      <c r="AR296" s="141" t="s">
        <v>206</v>
      </c>
      <c r="AT296" s="141" t="s">
        <v>146</v>
      </c>
      <c r="AU296" s="141" t="s">
        <v>85</v>
      </c>
      <c r="AY296" s="13" t="s">
        <v>143</v>
      </c>
      <c r="BE296" s="142">
        <f t="shared" si="94"/>
        <v>0</v>
      </c>
      <c r="BF296" s="142">
        <f t="shared" si="95"/>
        <v>0</v>
      </c>
      <c r="BG296" s="142">
        <f t="shared" si="96"/>
        <v>0</v>
      </c>
      <c r="BH296" s="142">
        <f t="shared" si="97"/>
        <v>0</v>
      </c>
      <c r="BI296" s="142">
        <f t="shared" si="98"/>
        <v>0</v>
      </c>
      <c r="BJ296" s="13" t="s">
        <v>83</v>
      </c>
      <c r="BK296" s="142">
        <f t="shared" si="99"/>
        <v>0</v>
      </c>
      <c r="BL296" s="13" t="s">
        <v>206</v>
      </c>
      <c r="BM296" s="141" t="s">
        <v>734</v>
      </c>
    </row>
    <row r="297" spans="2:65" s="1" customFormat="1" ht="16.5" customHeight="1">
      <c r="B297" s="28"/>
      <c r="C297" s="143" t="s">
        <v>735</v>
      </c>
      <c r="D297" s="143" t="s">
        <v>159</v>
      </c>
      <c r="E297" s="144" t="s">
        <v>736</v>
      </c>
      <c r="F297" s="145" t="s">
        <v>737</v>
      </c>
      <c r="G297" s="146" t="s">
        <v>197</v>
      </c>
      <c r="H297" s="147">
        <v>1</v>
      </c>
      <c r="I297" s="148"/>
      <c r="J297" s="149">
        <f t="shared" si="90"/>
        <v>0</v>
      </c>
      <c r="K297" s="150"/>
      <c r="L297" s="151"/>
      <c r="M297" s="152" t="s">
        <v>1</v>
      </c>
      <c r="N297" s="153" t="s">
        <v>40</v>
      </c>
      <c r="P297" s="139">
        <f t="shared" si="91"/>
        <v>0</v>
      </c>
      <c r="Q297" s="139">
        <v>4.6999999999999999E-4</v>
      </c>
      <c r="R297" s="139">
        <f t="shared" si="92"/>
        <v>4.6999999999999999E-4</v>
      </c>
      <c r="S297" s="139">
        <v>0</v>
      </c>
      <c r="T297" s="140">
        <f t="shared" si="93"/>
        <v>0</v>
      </c>
      <c r="AR297" s="141" t="s">
        <v>273</v>
      </c>
      <c r="AT297" s="141" t="s">
        <v>159</v>
      </c>
      <c r="AU297" s="141" t="s">
        <v>85</v>
      </c>
      <c r="AY297" s="13" t="s">
        <v>143</v>
      </c>
      <c r="BE297" s="142">
        <f t="shared" si="94"/>
        <v>0</v>
      </c>
      <c r="BF297" s="142">
        <f t="shared" si="95"/>
        <v>0</v>
      </c>
      <c r="BG297" s="142">
        <f t="shared" si="96"/>
        <v>0</v>
      </c>
      <c r="BH297" s="142">
        <f t="shared" si="97"/>
        <v>0</v>
      </c>
      <c r="BI297" s="142">
        <f t="shared" si="98"/>
        <v>0</v>
      </c>
      <c r="BJ297" s="13" t="s">
        <v>83</v>
      </c>
      <c r="BK297" s="142">
        <f t="shared" si="99"/>
        <v>0</v>
      </c>
      <c r="BL297" s="13" t="s">
        <v>206</v>
      </c>
      <c r="BM297" s="141" t="s">
        <v>738</v>
      </c>
    </row>
    <row r="298" spans="2:65" s="1" customFormat="1" ht="24.2" customHeight="1">
      <c r="B298" s="28"/>
      <c r="C298" s="129" t="s">
        <v>739</v>
      </c>
      <c r="D298" s="129" t="s">
        <v>146</v>
      </c>
      <c r="E298" s="130" t="s">
        <v>740</v>
      </c>
      <c r="F298" s="131" t="s">
        <v>741</v>
      </c>
      <c r="G298" s="132" t="s">
        <v>251</v>
      </c>
      <c r="H298" s="133">
        <v>1</v>
      </c>
      <c r="I298" s="134"/>
      <c r="J298" s="135">
        <f t="shared" si="90"/>
        <v>0</v>
      </c>
      <c r="K298" s="136"/>
      <c r="L298" s="28"/>
      <c r="M298" s="137" t="s">
        <v>1</v>
      </c>
      <c r="N298" s="138" t="s">
        <v>40</v>
      </c>
      <c r="P298" s="139">
        <f t="shared" si="91"/>
        <v>0</v>
      </c>
      <c r="Q298" s="139">
        <v>0</v>
      </c>
      <c r="R298" s="139">
        <f t="shared" si="92"/>
        <v>0</v>
      </c>
      <c r="S298" s="139">
        <v>0</v>
      </c>
      <c r="T298" s="140">
        <f t="shared" si="93"/>
        <v>0</v>
      </c>
      <c r="AR298" s="141" t="s">
        <v>206</v>
      </c>
      <c r="AT298" s="141" t="s">
        <v>146</v>
      </c>
      <c r="AU298" s="141" t="s">
        <v>85</v>
      </c>
      <c r="AY298" s="13" t="s">
        <v>143</v>
      </c>
      <c r="BE298" s="142">
        <f t="shared" si="94"/>
        <v>0</v>
      </c>
      <c r="BF298" s="142">
        <f t="shared" si="95"/>
        <v>0</v>
      </c>
      <c r="BG298" s="142">
        <f t="shared" si="96"/>
        <v>0</v>
      </c>
      <c r="BH298" s="142">
        <f t="shared" si="97"/>
        <v>0</v>
      </c>
      <c r="BI298" s="142">
        <f t="shared" si="98"/>
        <v>0</v>
      </c>
      <c r="BJ298" s="13" t="s">
        <v>83</v>
      </c>
      <c r="BK298" s="142">
        <f t="shared" si="99"/>
        <v>0</v>
      </c>
      <c r="BL298" s="13" t="s">
        <v>206</v>
      </c>
      <c r="BM298" s="141" t="s">
        <v>742</v>
      </c>
    </row>
    <row r="299" spans="2:65" s="1" customFormat="1" ht="16.5" customHeight="1">
      <c r="B299" s="28"/>
      <c r="C299" s="143" t="s">
        <v>743</v>
      </c>
      <c r="D299" s="143" t="s">
        <v>159</v>
      </c>
      <c r="E299" s="144" t="s">
        <v>744</v>
      </c>
      <c r="F299" s="145" t="s">
        <v>745</v>
      </c>
      <c r="G299" s="146" t="s">
        <v>251</v>
      </c>
      <c r="H299" s="147">
        <v>1</v>
      </c>
      <c r="I299" s="148"/>
      <c r="J299" s="149">
        <f t="shared" si="90"/>
        <v>0</v>
      </c>
      <c r="K299" s="150"/>
      <c r="L299" s="151"/>
      <c r="M299" s="152" t="s">
        <v>1</v>
      </c>
      <c r="N299" s="153" t="s">
        <v>40</v>
      </c>
      <c r="P299" s="139">
        <f t="shared" si="91"/>
        <v>0</v>
      </c>
      <c r="Q299" s="139">
        <v>2.0000000000000001E-4</v>
      </c>
      <c r="R299" s="139">
        <f t="shared" si="92"/>
        <v>2.0000000000000001E-4</v>
      </c>
      <c r="S299" s="139">
        <v>0</v>
      </c>
      <c r="T299" s="140">
        <f t="shared" si="93"/>
        <v>0</v>
      </c>
      <c r="AR299" s="141" t="s">
        <v>273</v>
      </c>
      <c r="AT299" s="141" t="s">
        <v>159</v>
      </c>
      <c r="AU299" s="141" t="s">
        <v>85</v>
      </c>
      <c r="AY299" s="13" t="s">
        <v>143</v>
      </c>
      <c r="BE299" s="142">
        <f t="shared" si="94"/>
        <v>0</v>
      </c>
      <c r="BF299" s="142">
        <f t="shared" si="95"/>
        <v>0</v>
      </c>
      <c r="BG299" s="142">
        <f t="shared" si="96"/>
        <v>0</v>
      </c>
      <c r="BH299" s="142">
        <f t="shared" si="97"/>
        <v>0</v>
      </c>
      <c r="BI299" s="142">
        <f t="shared" si="98"/>
        <v>0</v>
      </c>
      <c r="BJ299" s="13" t="s">
        <v>83</v>
      </c>
      <c r="BK299" s="142">
        <f t="shared" si="99"/>
        <v>0</v>
      </c>
      <c r="BL299" s="13" t="s">
        <v>206</v>
      </c>
      <c r="BM299" s="141" t="s">
        <v>746</v>
      </c>
    </row>
    <row r="300" spans="2:65" s="1" customFormat="1" ht="24.2" customHeight="1">
      <c r="B300" s="28"/>
      <c r="C300" s="129" t="s">
        <v>747</v>
      </c>
      <c r="D300" s="129" t="s">
        <v>146</v>
      </c>
      <c r="E300" s="130" t="s">
        <v>748</v>
      </c>
      <c r="F300" s="131" t="s">
        <v>749</v>
      </c>
      <c r="G300" s="132" t="s">
        <v>149</v>
      </c>
      <c r="H300" s="133">
        <v>6.7729999999999997</v>
      </c>
      <c r="I300" s="134"/>
      <c r="J300" s="135">
        <f t="shared" si="90"/>
        <v>0</v>
      </c>
      <c r="K300" s="136"/>
      <c r="L300" s="28"/>
      <c r="M300" s="137" t="s">
        <v>1</v>
      </c>
      <c r="N300" s="138" t="s">
        <v>40</v>
      </c>
      <c r="P300" s="139">
        <f t="shared" si="91"/>
        <v>0</v>
      </c>
      <c r="Q300" s="139">
        <v>2.2609999999999999E-4</v>
      </c>
      <c r="R300" s="139">
        <f t="shared" si="92"/>
        <v>1.5313752999999999E-3</v>
      </c>
      <c r="S300" s="139">
        <v>0</v>
      </c>
      <c r="T300" s="140">
        <f t="shared" si="93"/>
        <v>0</v>
      </c>
      <c r="AR300" s="141" t="s">
        <v>206</v>
      </c>
      <c r="AT300" s="141" t="s">
        <v>146</v>
      </c>
      <c r="AU300" s="141" t="s">
        <v>85</v>
      </c>
      <c r="AY300" s="13" t="s">
        <v>143</v>
      </c>
      <c r="BE300" s="142">
        <f t="shared" si="94"/>
        <v>0</v>
      </c>
      <c r="BF300" s="142">
        <f t="shared" si="95"/>
        <v>0</v>
      </c>
      <c r="BG300" s="142">
        <f t="shared" si="96"/>
        <v>0</v>
      </c>
      <c r="BH300" s="142">
        <f t="shared" si="97"/>
        <v>0</v>
      </c>
      <c r="BI300" s="142">
        <f t="shared" si="98"/>
        <v>0</v>
      </c>
      <c r="BJ300" s="13" t="s">
        <v>83</v>
      </c>
      <c r="BK300" s="142">
        <f t="shared" si="99"/>
        <v>0</v>
      </c>
      <c r="BL300" s="13" t="s">
        <v>206</v>
      </c>
      <c r="BM300" s="141" t="s">
        <v>750</v>
      </c>
    </row>
    <row r="301" spans="2:65" s="1" customFormat="1" ht="39">
      <c r="B301" s="28"/>
      <c r="D301" s="154" t="s">
        <v>246</v>
      </c>
      <c r="F301" s="155" t="s">
        <v>751</v>
      </c>
      <c r="I301" s="156"/>
      <c r="L301" s="28"/>
      <c r="M301" s="157"/>
      <c r="T301" s="52"/>
      <c r="AT301" s="13" t="s">
        <v>246</v>
      </c>
      <c r="AU301" s="13" t="s">
        <v>85</v>
      </c>
    </row>
    <row r="302" spans="2:65" s="1" customFormat="1" ht="33" customHeight="1">
      <c r="B302" s="28"/>
      <c r="C302" s="143" t="s">
        <v>752</v>
      </c>
      <c r="D302" s="143" t="s">
        <v>159</v>
      </c>
      <c r="E302" s="144" t="s">
        <v>753</v>
      </c>
      <c r="F302" s="145" t="s">
        <v>754</v>
      </c>
      <c r="G302" s="146" t="s">
        <v>149</v>
      </c>
      <c r="H302" s="147">
        <v>6.7729999999999997</v>
      </c>
      <c r="I302" s="148"/>
      <c r="J302" s="149">
        <f>ROUND(I302*H302,2)</f>
        <v>0</v>
      </c>
      <c r="K302" s="150"/>
      <c r="L302" s="151"/>
      <c r="M302" s="152" t="s">
        <v>1</v>
      </c>
      <c r="N302" s="153" t="s">
        <v>40</v>
      </c>
      <c r="P302" s="139">
        <f>O302*H302</f>
        <v>0</v>
      </c>
      <c r="Q302" s="139">
        <v>0</v>
      </c>
      <c r="R302" s="139">
        <f>Q302*H302</f>
        <v>0</v>
      </c>
      <c r="S302" s="139">
        <v>0</v>
      </c>
      <c r="T302" s="140">
        <f>S302*H302</f>
        <v>0</v>
      </c>
      <c r="AR302" s="141" t="s">
        <v>273</v>
      </c>
      <c r="AT302" s="141" t="s">
        <v>159</v>
      </c>
      <c r="AU302" s="141" t="s">
        <v>85</v>
      </c>
      <c r="AY302" s="13" t="s">
        <v>143</v>
      </c>
      <c r="BE302" s="142">
        <f>IF(N302="základní",J302,0)</f>
        <v>0</v>
      </c>
      <c r="BF302" s="142">
        <f>IF(N302="snížená",J302,0)</f>
        <v>0</v>
      </c>
      <c r="BG302" s="142">
        <f>IF(N302="zákl. přenesená",J302,0)</f>
        <v>0</v>
      </c>
      <c r="BH302" s="142">
        <f>IF(N302="sníž. přenesená",J302,0)</f>
        <v>0</v>
      </c>
      <c r="BI302" s="142">
        <f>IF(N302="nulová",J302,0)</f>
        <v>0</v>
      </c>
      <c r="BJ302" s="13" t="s">
        <v>83</v>
      </c>
      <c r="BK302" s="142">
        <f>ROUND(I302*H302,2)</f>
        <v>0</v>
      </c>
      <c r="BL302" s="13" t="s">
        <v>206</v>
      </c>
      <c r="BM302" s="141" t="s">
        <v>755</v>
      </c>
    </row>
    <row r="303" spans="2:65" s="1" customFormat="1" ht="24.2" customHeight="1">
      <c r="B303" s="28"/>
      <c r="C303" s="129" t="s">
        <v>756</v>
      </c>
      <c r="D303" s="129" t="s">
        <v>146</v>
      </c>
      <c r="E303" s="130" t="s">
        <v>757</v>
      </c>
      <c r="F303" s="131" t="s">
        <v>758</v>
      </c>
      <c r="G303" s="132" t="s">
        <v>636</v>
      </c>
      <c r="H303" s="158"/>
      <c r="I303" s="134"/>
      <c r="J303" s="135">
        <f>ROUND(I303*H303,2)</f>
        <v>0</v>
      </c>
      <c r="K303" s="136"/>
      <c r="L303" s="28"/>
      <c r="M303" s="137" t="s">
        <v>1</v>
      </c>
      <c r="N303" s="138" t="s">
        <v>40</v>
      </c>
      <c r="P303" s="139">
        <f>O303*H303</f>
        <v>0</v>
      </c>
      <c r="Q303" s="139">
        <v>0</v>
      </c>
      <c r="R303" s="139">
        <f>Q303*H303</f>
        <v>0</v>
      </c>
      <c r="S303" s="139">
        <v>0</v>
      </c>
      <c r="T303" s="140">
        <f>S303*H303</f>
        <v>0</v>
      </c>
      <c r="AR303" s="141" t="s">
        <v>206</v>
      </c>
      <c r="AT303" s="141" t="s">
        <v>146</v>
      </c>
      <c r="AU303" s="141" t="s">
        <v>85</v>
      </c>
      <c r="AY303" s="13" t="s">
        <v>143</v>
      </c>
      <c r="BE303" s="142">
        <f>IF(N303="základní",J303,0)</f>
        <v>0</v>
      </c>
      <c r="BF303" s="142">
        <f>IF(N303="snížená",J303,0)</f>
        <v>0</v>
      </c>
      <c r="BG303" s="142">
        <f>IF(N303="zákl. přenesená",J303,0)</f>
        <v>0</v>
      </c>
      <c r="BH303" s="142">
        <f>IF(N303="sníž. přenesená",J303,0)</f>
        <v>0</v>
      </c>
      <c r="BI303" s="142">
        <f>IF(N303="nulová",J303,0)</f>
        <v>0</v>
      </c>
      <c r="BJ303" s="13" t="s">
        <v>83</v>
      </c>
      <c r="BK303" s="142">
        <f>ROUND(I303*H303,2)</f>
        <v>0</v>
      </c>
      <c r="BL303" s="13" t="s">
        <v>206</v>
      </c>
      <c r="BM303" s="141" t="s">
        <v>759</v>
      </c>
    </row>
    <row r="304" spans="2:65" s="1" customFormat="1" ht="44.25" customHeight="1">
      <c r="B304" s="28"/>
      <c r="C304" s="129" t="s">
        <v>760</v>
      </c>
      <c r="D304" s="129" t="s">
        <v>146</v>
      </c>
      <c r="E304" s="130" t="s">
        <v>761</v>
      </c>
      <c r="F304" s="131" t="s">
        <v>762</v>
      </c>
      <c r="G304" s="132" t="s">
        <v>149</v>
      </c>
      <c r="H304" s="133">
        <v>15.7</v>
      </c>
      <c r="I304" s="134"/>
      <c r="J304" s="135">
        <f>ROUND(I304*H304,2)</f>
        <v>0</v>
      </c>
      <c r="K304" s="136"/>
      <c r="L304" s="28"/>
      <c r="M304" s="137" t="s">
        <v>1</v>
      </c>
      <c r="N304" s="138" t="s">
        <v>40</v>
      </c>
      <c r="P304" s="139">
        <f>O304*H304</f>
        <v>0</v>
      </c>
      <c r="Q304" s="139">
        <v>0</v>
      </c>
      <c r="R304" s="139">
        <f>Q304*H304</f>
        <v>0</v>
      </c>
      <c r="S304" s="139">
        <v>0</v>
      </c>
      <c r="T304" s="140">
        <f>S304*H304</f>
        <v>0</v>
      </c>
      <c r="AR304" s="141" t="s">
        <v>206</v>
      </c>
      <c r="AT304" s="141" t="s">
        <v>146</v>
      </c>
      <c r="AU304" s="141" t="s">
        <v>85</v>
      </c>
      <c r="AY304" s="13" t="s">
        <v>143</v>
      </c>
      <c r="BE304" s="142">
        <f>IF(N304="základní",J304,0)</f>
        <v>0</v>
      </c>
      <c r="BF304" s="142">
        <f>IF(N304="snížená",J304,0)</f>
        <v>0</v>
      </c>
      <c r="BG304" s="142">
        <f>IF(N304="zákl. přenesená",J304,0)</f>
        <v>0</v>
      </c>
      <c r="BH304" s="142">
        <f>IF(N304="sníž. přenesená",J304,0)</f>
        <v>0</v>
      </c>
      <c r="BI304" s="142">
        <f>IF(N304="nulová",J304,0)</f>
        <v>0</v>
      </c>
      <c r="BJ304" s="13" t="s">
        <v>83</v>
      </c>
      <c r="BK304" s="142">
        <f>ROUND(I304*H304,2)</f>
        <v>0</v>
      </c>
      <c r="BL304" s="13" t="s">
        <v>206</v>
      </c>
      <c r="BM304" s="141" t="s">
        <v>763</v>
      </c>
    </row>
    <row r="305" spans="2:65" s="1" customFormat="1" ht="29.25">
      <c r="B305" s="28"/>
      <c r="D305" s="154" t="s">
        <v>246</v>
      </c>
      <c r="F305" s="155" t="s">
        <v>764</v>
      </c>
      <c r="I305" s="156"/>
      <c r="L305" s="28"/>
      <c r="M305" s="157"/>
      <c r="T305" s="52"/>
      <c r="AT305" s="13" t="s">
        <v>246</v>
      </c>
      <c r="AU305" s="13" t="s">
        <v>85</v>
      </c>
    </row>
    <row r="306" spans="2:65" s="11" customFormat="1" ht="22.9" customHeight="1">
      <c r="B306" s="117"/>
      <c r="D306" s="118" t="s">
        <v>74</v>
      </c>
      <c r="E306" s="127" t="s">
        <v>765</v>
      </c>
      <c r="F306" s="127" t="s">
        <v>766</v>
      </c>
      <c r="I306" s="120"/>
      <c r="J306" s="128">
        <f>BK306</f>
        <v>0</v>
      </c>
      <c r="L306" s="117"/>
      <c r="M306" s="122"/>
      <c r="P306" s="123">
        <f>SUM(P307:P319)</f>
        <v>0</v>
      </c>
      <c r="R306" s="123">
        <f>SUM(R307:R319)</f>
        <v>3.4779999999999998E-2</v>
      </c>
      <c r="T306" s="124">
        <f>SUM(T307:T319)</f>
        <v>0</v>
      </c>
      <c r="AR306" s="118" t="s">
        <v>85</v>
      </c>
      <c r="AT306" s="125" t="s">
        <v>74</v>
      </c>
      <c r="AU306" s="125" t="s">
        <v>83</v>
      </c>
      <c r="AY306" s="118" t="s">
        <v>143</v>
      </c>
      <c r="BK306" s="126">
        <f>SUM(BK307:BK319)</f>
        <v>0</v>
      </c>
    </row>
    <row r="307" spans="2:65" s="1" customFormat="1" ht="21.75" customHeight="1">
      <c r="B307" s="28"/>
      <c r="C307" s="129" t="s">
        <v>767</v>
      </c>
      <c r="D307" s="129" t="s">
        <v>146</v>
      </c>
      <c r="E307" s="130" t="s">
        <v>768</v>
      </c>
      <c r="F307" s="131" t="s">
        <v>769</v>
      </c>
      <c r="G307" s="132" t="s">
        <v>251</v>
      </c>
      <c r="H307" s="133">
        <v>29</v>
      </c>
      <c r="I307" s="134"/>
      <c r="J307" s="135">
        <f t="shared" ref="J307:J319" si="100">ROUND(I307*H307,2)</f>
        <v>0</v>
      </c>
      <c r="K307" s="136"/>
      <c r="L307" s="28"/>
      <c r="M307" s="137" t="s">
        <v>1</v>
      </c>
      <c r="N307" s="138" t="s">
        <v>40</v>
      </c>
      <c r="P307" s="139">
        <f t="shared" ref="P307:P319" si="101">O307*H307</f>
        <v>0</v>
      </c>
      <c r="Q307" s="139">
        <v>0</v>
      </c>
      <c r="R307" s="139">
        <f t="shared" ref="R307:R319" si="102">Q307*H307</f>
        <v>0</v>
      </c>
      <c r="S307" s="139">
        <v>0</v>
      </c>
      <c r="T307" s="140">
        <f t="shared" ref="T307:T319" si="103">S307*H307</f>
        <v>0</v>
      </c>
      <c r="AR307" s="141" t="s">
        <v>206</v>
      </c>
      <c r="AT307" s="141" t="s">
        <v>146</v>
      </c>
      <c r="AU307" s="141" t="s">
        <v>85</v>
      </c>
      <c r="AY307" s="13" t="s">
        <v>143</v>
      </c>
      <c r="BE307" s="142">
        <f t="shared" ref="BE307:BE319" si="104">IF(N307="základní",J307,0)</f>
        <v>0</v>
      </c>
      <c r="BF307" s="142">
        <f t="shared" ref="BF307:BF319" si="105">IF(N307="snížená",J307,0)</f>
        <v>0</v>
      </c>
      <c r="BG307" s="142">
        <f t="shared" ref="BG307:BG319" si="106">IF(N307="zákl. přenesená",J307,0)</f>
        <v>0</v>
      </c>
      <c r="BH307" s="142">
        <f t="shared" ref="BH307:BH319" si="107">IF(N307="sníž. přenesená",J307,0)</f>
        <v>0</v>
      </c>
      <c r="BI307" s="142">
        <f t="shared" ref="BI307:BI319" si="108">IF(N307="nulová",J307,0)</f>
        <v>0</v>
      </c>
      <c r="BJ307" s="13" t="s">
        <v>83</v>
      </c>
      <c r="BK307" s="142">
        <f t="shared" ref="BK307:BK319" si="109">ROUND(I307*H307,2)</f>
        <v>0</v>
      </c>
      <c r="BL307" s="13" t="s">
        <v>206</v>
      </c>
      <c r="BM307" s="141" t="s">
        <v>770</v>
      </c>
    </row>
    <row r="308" spans="2:65" s="1" customFormat="1" ht="37.9" customHeight="1">
      <c r="B308" s="28"/>
      <c r="C308" s="143" t="s">
        <v>771</v>
      </c>
      <c r="D308" s="143" t="s">
        <v>159</v>
      </c>
      <c r="E308" s="144" t="s">
        <v>772</v>
      </c>
      <c r="F308" s="145" t="s">
        <v>773</v>
      </c>
      <c r="G308" s="146" t="s">
        <v>149</v>
      </c>
      <c r="H308" s="147">
        <v>55.015000000000001</v>
      </c>
      <c r="I308" s="148"/>
      <c r="J308" s="149">
        <f t="shared" si="100"/>
        <v>0</v>
      </c>
      <c r="K308" s="150"/>
      <c r="L308" s="151"/>
      <c r="M308" s="152" t="s">
        <v>1</v>
      </c>
      <c r="N308" s="153" t="s">
        <v>40</v>
      </c>
      <c r="P308" s="139">
        <f t="shared" si="101"/>
        <v>0</v>
      </c>
      <c r="Q308" s="139">
        <v>0</v>
      </c>
      <c r="R308" s="139">
        <f t="shared" si="102"/>
        <v>0</v>
      </c>
      <c r="S308" s="139">
        <v>0</v>
      </c>
      <c r="T308" s="140">
        <f t="shared" si="103"/>
        <v>0</v>
      </c>
      <c r="AR308" s="141" t="s">
        <v>273</v>
      </c>
      <c r="AT308" s="141" t="s">
        <v>159</v>
      </c>
      <c r="AU308" s="141" t="s">
        <v>85</v>
      </c>
      <c r="AY308" s="13" t="s">
        <v>143</v>
      </c>
      <c r="BE308" s="142">
        <f t="shared" si="104"/>
        <v>0</v>
      </c>
      <c r="BF308" s="142">
        <f t="shared" si="105"/>
        <v>0</v>
      </c>
      <c r="BG308" s="142">
        <f t="shared" si="106"/>
        <v>0</v>
      </c>
      <c r="BH308" s="142">
        <f t="shared" si="107"/>
        <v>0</v>
      </c>
      <c r="BI308" s="142">
        <f t="shared" si="108"/>
        <v>0</v>
      </c>
      <c r="BJ308" s="13" t="s">
        <v>83</v>
      </c>
      <c r="BK308" s="142">
        <f t="shared" si="109"/>
        <v>0</v>
      </c>
      <c r="BL308" s="13" t="s">
        <v>206</v>
      </c>
      <c r="BM308" s="141" t="s">
        <v>774</v>
      </c>
    </row>
    <row r="309" spans="2:65" s="1" customFormat="1" ht="24.2" customHeight="1">
      <c r="B309" s="28"/>
      <c r="C309" s="129" t="s">
        <v>775</v>
      </c>
      <c r="D309" s="129" t="s">
        <v>146</v>
      </c>
      <c r="E309" s="130" t="s">
        <v>776</v>
      </c>
      <c r="F309" s="131" t="s">
        <v>777</v>
      </c>
      <c r="G309" s="132" t="s">
        <v>251</v>
      </c>
      <c r="H309" s="133">
        <v>4</v>
      </c>
      <c r="I309" s="134"/>
      <c r="J309" s="135">
        <f t="shared" si="100"/>
        <v>0</v>
      </c>
      <c r="K309" s="136"/>
      <c r="L309" s="28"/>
      <c r="M309" s="137" t="s">
        <v>1</v>
      </c>
      <c r="N309" s="138" t="s">
        <v>40</v>
      </c>
      <c r="P309" s="139">
        <f t="shared" si="101"/>
        <v>0</v>
      </c>
      <c r="Q309" s="139">
        <v>0</v>
      </c>
      <c r="R309" s="139">
        <f t="shared" si="102"/>
        <v>0</v>
      </c>
      <c r="S309" s="139">
        <v>0</v>
      </c>
      <c r="T309" s="140">
        <f t="shared" si="103"/>
        <v>0</v>
      </c>
      <c r="AR309" s="141" t="s">
        <v>206</v>
      </c>
      <c r="AT309" s="141" t="s">
        <v>146</v>
      </c>
      <c r="AU309" s="141" t="s">
        <v>85</v>
      </c>
      <c r="AY309" s="13" t="s">
        <v>143</v>
      </c>
      <c r="BE309" s="142">
        <f t="shared" si="104"/>
        <v>0</v>
      </c>
      <c r="BF309" s="142">
        <f t="shared" si="105"/>
        <v>0</v>
      </c>
      <c r="BG309" s="142">
        <f t="shared" si="106"/>
        <v>0</v>
      </c>
      <c r="BH309" s="142">
        <f t="shared" si="107"/>
        <v>0</v>
      </c>
      <c r="BI309" s="142">
        <f t="shared" si="108"/>
        <v>0</v>
      </c>
      <c r="BJ309" s="13" t="s">
        <v>83</v>
      </c>
      <c r="BK309" s="142">
        <f t="shared" si="109"/>
        <v>0</v>
      </c>
      <c r="BL309" s="13" t="s">
        <v>206</v>
      </c>
      <c r="BM309" s="141" t="s">
        <v>778</v>
      </c>
    </row>
    <row r="310" spans="2:65" s="1" customFormat="1" ht="24.2" customHeight="1">
      <c r="B310" s="28"/>
      <c r="C310" s="143" t="s">
        <v>779</v>
      </c>
      <c r="D310" s="143" t="s">
        <v>159</v>
      </c>
      <c r="E310" s="144" t="s">
        <v>780</v>
      </c>
      <c r="F310" s="145" t="s">
        <v>781</v>
      </c>
      <c r="G310" s="146" t="s">
        <v>149</v>
      </c>
      <c r="H310" s="147">
        <v>8.93</v>
      </c>
      <c r="I310" s="148"/>
      <c r="J310" s="149">
        <f t="shared" si="100"/>
        <v>0</v>
      </c>
      <c r="K310" s="150"/>
      <c r="L310" s="151"/>
      <c r="M310" s="152" t="s">
        <v>1</v>
      </c>
      <c r="N310" s="153" t="s">
        <v>40</v>
      </c>
      <c r="P310" s="139">
        <f t="shared" si="101"/>
        <v>0</v>
      </c>
      <c r="Q310" s="139">
        <v>1E-3</v>
      </c>
      <c r="R310" s="139">
        <f t="shared" si="102"/>
        <v>8.9300000000000004E-3</v>
      </c>
      <c r="S310" s="139">
        <v>0</v>
      </c>
      <c r="T310" s="140">
        <f t="shared" si="103"/>
        <v>0</v>
      </c>
      <c r="AR310" s="141" t="s">
        <v>273</v>
      </c>
      <c r="AT310" s="141" t="s">
        <v>159</v>
      </c>
      <c r="AU310" s="141" t="s">
        <v>85</v>
      </c>
      <c r="AY310" s="13" t="s">
        <v>143</v>
      </c>
      <c r="BE310" s="142">
        <f t="shared" si="104"/>
        <v>0</v>
      </c>
      <c r="BF310" s="142">
        <f t="shared" si="105"/>
        <v>0</v>
      </c>
      <c r="BG310" s="142">
        <f t="shared" si="106"/>
        <v>0</v>
      </c>
      <c r="BH310" s="142">
        <f t="shared" si="107"/>
        <v>0</v>
      </c>
      <c r="BI310" s="142">
        <f t="shared" si="108"/>
        <v>0</v>
      </c>
      <c r="BJ310" s="13" t="s">
        <v>83</v>
      </c>
      <c r="BK310" s="142">
        <f t="shared" si="109"/>
        <v>0</v>
      </c>
      <c r="BL310" s="13" t="s">
        <v>206</v>
      </c>
      <c r="BM310" s="141" t="s">
        <v>782</v>
      </c>
    </row>
    <row r="311" spans="2:65" s="1" customFormat="1" ht="33" customHeight="1">
      <c r="B311" s="28"/>
      <c r="C311" s="143" t="s">
        <v>783</v>
      </c>
      <c r="D311" s="143" t="s">
        <v>159</v>
      </c>
      <c r="E311" s="144" t="s">
        <v>784</v>
      </c>
      <c r="F311" s="145" t="s">
        <v>785</v>
      </c>
      <c r="G311" s="146" t="s">
        <v>251</v>
      </c>
      <c r="H311" s="147">
        <v>1</v>
      </c>
      <c r="I311" s="148"/>
      <c r="J311" s="149">
        <f t="shared" si="100"/>
        <v>0</v>
      </c>
      <c r="K311" s="150"/>
      <c r="L311" s="151"/>
      <c r="M311" s="152" t="s">
        <v>1</v>
      </c>
      <c r="N311" s="153" t="s">
        <v>40</v>
      </c>
      <c r="P311" s="139">
        <f t="shared" si="101"/>
        <v>0</v>
      </c>
      <c r="Q311" s="139">
        <v>1E-3</v>
      </c>
      <c r="R311" s="139">
        <f t="shared" si="102"/>
        <v>1E-3</v>
      </c>
      <c r="S311" s="139">
        <v>0</v>
      </c>
      <c r="T311" s="140">
        <f t="shared" si="103"/>
        <v>0</v>
      </c>
      <c r="AR311" s="141" t="s">
        <v>273</v>
      </c>
      <c r="AT311" s="141" t="s">
        <v>159</v>
      </c>
      <c r="AU311" s="141" t="s">
        <v>85</v>
      </c>
      <c r="AY311" s="13" t="s">
        <v>143</v>
      </c>
      <c r="BE311" s="142">
        <f t="shared" si="104"/>
        <v>0</v>
      </c>
      <c r="BF311" s="142">
        <f t="shared" si="105"/>
        <v>0</v>
      </c>
      <c r="BG311" s="142">
        <f t="shared" si="106"/>
        <v>0</v>
      </c>
      <c r="BH311" s="142">
        <f t="shared" si="107"/>
        <v>0</v>
      </c>
      <c r="BI311" s="142">
        <f t="shared" si="108"/>
        <v>0</v>
      </c>
      <c r="BJ311" s="13" t="s">
        <v>83</v>
      </c>
      <c r="BK311" s="142">
        <f t="shared" si="109"/>
        <v>0</v>
      </c>
      <c r="BL311" s="13" t="s">
        <v>206</v>
      </c>
      <c r="BM311" s="141" t="s">
        <v>786</v>
      </c>
    </row>
    <row r="312" spans="2:65" s="1" customFormat="1" ht="33" customHeight="1">
      <c r="B312" s="28"/>
      <c r="C312" s="143" t="s">
        <v>787</v>
      </c>
      <c r="D312" s="143" t="s">
        <v>159</v>
      </c>
      <c r="E312" s="144" t="s">
        <v>788</v>
      </c>
      <c r="F312" s="145" t="s">
        <v>789</v>
      </c>
      <c r="G312" s="146" t="s">
        <v>251</v>
      </c>
      <c r="H312" s="147">
        <v>3</v>
      </c>
      <c r="I312" s="148"/>
      <c r="J312" s="149">
        <f t="shared" si="100"/>
        <v>0</v>
      </c>
      <c r="K312" s="150"/>
      <c r="L312" s="151"/>
      <c r="M312" s="152" t="s">
        <v>1</v>
      </c>
      <c r="N312" s="153" t="s">
        <v>40</v>
      </c>
      <c r="P312" s="139">
        <f t="shared" si="101"/>
        <v>0</v>
      </c>
      <c r="Q312" s="139">
        <v>1E-3</v>
      </c>
      <c r="R312" s="139">
        <f t="shared" si="102"/>
        <v>3.0000000000000001E-3</v>
      </c>
      <c r="S312" s="139">
        <v>0</v>
      </c>
      <c r="T312" s="140">
        <f t="shared" si="103"/>
        <v>0</v>
      </c>
      <c r="AR312" s="141" t="s">
        <v>273</v>
      </c>
      <c r="AT312" s="141" t="s">
        <v>159</v>
      </c>
      <c r="AU312" s="141" t="s">
        <v>85</v>
      </c>
      <c r="AY312" s="13" t="s">
        <v>143</v>
      </c>
      <c r="BE312" s="142">
        <f t="shared" si="104"/>
        <v>0</v>
      </c>
      <c r="BF312" s="142">
        <f t="shared" si="105"/>
        <v>0</v>
      </c>
      <c r="BG312" s="142">
        <f t="shared" si="106"/>
        <v>0</v>
      </c>
      <c r="BH312" s="142">
        <f t="shared" si="107"/>
        <v>0</v>
      </c>
      <c r="BI312" s="142">
        <f t="shared" si="108"/>
        <v>0</v>
      </c>
      <c r="BJ312" s="13" t="s">
        <v>83</v>
      </c>
      <c r="BK312" s="142">
        <f t="shared" si="109"/>
        <v>0</v>
      </c>
      <c r="BL312" s="13" t="s">
        <v>206</v>
      </c>
      <c r="BM312" s="141" t="s">
        <v>790</v>
      </c>
    </row>
    <row r="313" spans="2:65" s="1" customFormat="1" ht="24.2" customHeight="1">
      <c r="B313" s="28"/>
      <c r="C313" s="143" t="s">
        <v>791</v>
      </c>
      <c r="D313" s="143" t="s">
        <v>159</v>
      </c>
      <c r="E313" s="144" t="s">
        <v>792</v>
      </c>
      <c r="F313" s="145" t="s">
        <v>793</v>
      </c>
      <c r="G313" s="146" t="s">
        <v>197</v>
      </c>
      <c r="H313" s="147">
        <v>16.2</v>
      </c>
      <c r="I313" s="148"/>
      <c r="J313" s="149">
        <f t="shared" si="100"/>
        <v>0</v>
      </c>
      <c r="K313" s="150"/>
      <c r="L313" s="151"/>
      <c r="M313" s="152" t="s">
        <v>1</v>
      </c>
      <c r="N313" s="153" t="s">
        <v>40</v>
      </c>
      <c r="P313" s="139">
        <f t="shared" si="101"/>
        <v>0</v>
      </c>
      <c r="Q313" s="139">
        <v>1.4999999999999999E-4</v>
      </c>
      <c r="R313" s="139">
        <f t="shared" si="102"/>
        <v>2.4299999999999999E-3</v>
      </c>
      <c r="S313" s="139">
        <v>0</v>
      </c>
      <c r="T313" s="140">
        <f t="shared" si="103"/>
        <v>0</v>
      </c>
      <c r="AR313" s="141" t="s">
        <v>273</v>
      </c>
      <c r="AT313" s="141" t="s">
        <v>159</v>
      </c>
      <c r="AU313" s="141" t="s">
        <v>85</v>
      </c>
      <c r="AY313" s="13" t="s">
        <v>143</v>
      </c>
      <c r="BE313" s="142">
        <f t="shared" si="104"/>
        <v>0</v>
      </c>
      <c r="BF313" s="142">
        <f t="shared" si="105"/>
        <v>0</v>
      </c>
      <c r="BG313" s="142">
        <f t="shared" si="106"/>
        <v>0</v>
      </c>
      <c r="BH313" s="142">
        <f t="shared" si="107"/>
        <v>0</v>
      </c>
      <c r="BI313" s="142">
        <f t="shared" si="108"/>
        <v>0</v>
      </c>
      <c r="BJ313" s="13" t="s">
        <v>83</v>
      </c>
      <c r="BK313" s="142">
        <f t="shared" si="109"/>
        <v>0</v>
      </c>
      <c r="BL313" s="13" t="s">
        <v>206</v>
      </c>
      <c r="BM313" s="141" t="s">
        <v>794</v>
      </c>
    </row>
    <row r="314" spans="2:65" s="1" customFormat="1" ht="24.2" customHeight="1">
      <c r="B314" s="28"/>
      <c r="C314" s="129" t="s">
        <v>795</v>
      </c>
      <c r="D314" s="129" t="s">
        <v>146</v>
      </c>
      <c r="E314" s="130" t="s">
        <v>796</v>
      </c>
      <c r="F314" s="131" t="s">
        <v>797</v>
      </c>
      <c r="G314" s="132" t="s">
        <v>251</v>
      </c>
      <c r="H314" s="133">
        <v>3</v>
      </c>
      <c r="I314" s="134"/>
      <c r="J314" s="135">
        <f t="shared" si="100"/>
        <v>0</v>
      </c>
      <c r="K314" s="136"/>
      <c r="L314" s="28"/>
      <c r="M314" s="137" t="s">
        <v>1</v>
      </c>
      <c r="N314" s="138" t="s">
        <v>40</v>
      </c>
      <c r="P314" s="139">
        <f t="shared" si="101"/>
        <v>0</v>
      </c>
      <c r="Q314" s="139">
        <v>0</v>
      </c>
      <c r="R314" s="139">
        <f t="shared" si="102"/>
        <v>0</v>
      </c>
      <c r="S314" s="139">
        <v>0</v>
      </c>
      <c r="T314" s="140">
        <f t="shared" si="103"/>
        <v>0</v>
      </c>
      <c r="AR314" s="141" t="s">
        <v>206</v>
      </c>
      <c r="AT314" s="141" t="s">
        <v>146</v>
      </c>
      <c r="AU314" s="141" t="s">
        <v>85</v>
      </c>
      <c r="AY314" s="13" t="s">
        <v>143</v>
      </c>
      <c r="BE314" s="142">
        <f t="shared" si="104"/>
        <v>0</v>
      </c>
      <c r="BF314" s="142">
        <f t="shared" si="105"/>
        <v>0</v>
      </c>
      <c r="BG314" s="142">
        <f t="shared" si="106"/>
        <v>0</v>
      </c>
      <c r="BH314" s="142">
        <f t="shared" si="107"/>
        <v>0</v>
      </c>
      <c r="BI314" s="142">
        <f t="shared" si="108"/>
        <v>0</v>
      </c>
      <c r="BJ314" s="13" t="s">
        <v>83</v>
      </c>
      <c r="BK314" s="142">
        <f t="shared" si="109"/>
        <v>0</v>
      </c>
      <c r="BL314" s="13" t="s">
        <v>206</v>
      </c>
      <c r="BM314" s="141" t="s">
        <v>798</v>
      </c>
    </row>
    <row r="315" spans="2:65" s="1" customFormat="1" ht="24.2" customHeight="1">
      <c r="B315" s="28"/>
      <c r="C315" s="143" t="s">
        <v>799</v>
      </c>
      <c r="D315" s="143" t="s">
        <v>159</v>
      </c>
      <c r="E315" s="144" t="s">
        <v>800</v>
      </c>
      <c r="F315" s="145" t="s">
        <v>801</v>
      </c>
      <c r="G315" s="146" t="s">
        <v>149</v>
      </c>
      <c r="H315" s="147">
        <v>13.75</v>
      </c>
      <c r="I315" s="148"/>
      <c r="J315" s="149">
        <f t="shared" si="100"/>
        <v>0</v>
      </c>
      <c r="K315" s="150"/>
      <c r="L315" s="151"/>
      <c r="M315" s="152" t="s">
        <v>1</v>
      </c>
      <c r="N315" s="153" t="s">
        <v>40</v>
      </c>
      <c r="P315" s="139">
        <f t="shared" si="101"/>
        <v>0</v>
      </c>
      <c r="Q315" s="139">
        <v>1E-3</v>
      </c>
      <c r="R315" s="139">
        <f t="shared" si="102"/>
        <v>1.375E-2</v>
      </c>
      <c r="S315" s="139">
        <v>0</v>
      </c>
      <c r="T315" s="140">
        <f t="shared" si="103"/>
        <v>0</v>
      </c>
      <c r="AR315" s="141" t="s">
        <v>273</v>
      </c>
      <c r="AT315" s="141" t="s">
        <v>159</v>
      </c>
      <c r="AU315" s="141" t="s">
        <v>85</v>
      </c>
      <c r="AY315" s="13" t="s">
        <v>143</v>
      </c>
      <c r="BE315" s="142">
        <f t="shared" si="104"/>
        <v>0</v>
      </c>
      <c r="BF315" s="142">
        <f t="shared" si="105"/>
        <v>0</v>
      </c>
      <c r="BG315" s="142">
        <f t="shared" si="106"/>
        <v>0</v>
      </c>
      <c r="BH315" s="142">
        <f t="shared" si="107"/>
        <v>0</v>
      </c>
      <c r="BI315" s="142">
        <f t="shared" si="108"/>
        <v>0</v>
      </c>
      <c r="BJ315" s="13" t="s">
        <v>83</v>
      </c>
      <c r="BK315" s="142">
        <f t="shared" si="109"/>
        <v>0</v>
      </c>
      <c r="BL315" s="13" t="s">
        <v>206</v>
      </c>
      <c r="BM315" s="141" t="s">
        <v>802</v>
      </c>
    </row>
    <row r="316" spans="2:65" s="1" customFormat="1" ht="33" customHeight="1">
      <c r="B316" s="28"/>
      <c r="C316" s="143" t="s">
        <v>803</v>
      </c>
      <c r="D316" s="143" t="s">
        <v>159</v>
      </c>
      <c r="E316" s="144" t="s">
        <v>804</v>
      </c>
      <c r="F316" s="145" t="s">
        <v>805</v>
      </c>
      <c r="G316" s="146" t="s">
        <v>251</v>
      </c>
      <c r="H316" s="147">
        <v>2</v>
      </c>
      <c r="I316" s="148"/>
      <c r="J316" s="149">
        <f t="shared" si="100"/>
        <v>0</v>
      </c>
      <c r="K316" s="150"/>
      <c r="L316" s="151"/>
      <c r="M316" s="152" t="s">
        <v>1</v>
      </c>
      <c r="N316" s="153" t="s">
        <v>40</v>
      </c>
      <c r="P316" s="139">
        <f t="shared" si="101"/>
        <v>0</v>
      </c>
      <c r="Q316" s="139">
        <v>1E-3</v>
      </c>
      <c r="R316" s="139">
        <f t="shared" si="102"/>
        <v>2E-3</v>
      </c>
      <c r="S316" s="139">
        <v>0</v>
      </c>
      <c r="T316" s="140">
        <f t="shared" si="103"/>
        <v>0</v>
      </c>
      <c r="AR316" s="141" t="s">
        <v>273</v>
      </c>
      <c r="AT316" s="141" t="s">
        <v>159</v>
      </c>
      <c r="AU316" s="141" t="s">
        <v>85</v>
      </c>
      <c r="AY316" s="13" t="s">
        <v>143</v>
      </c>
      <c r="BE316" s="142">
        <f t="shared" si="104"/>
        <v>0</v>
      </c>
      <c r="BF316" s="142">
        <f t="shared" si="105"/>
        <v>0</v>
      </c>
      <c r="BG316" s="142">
        <f t="shared" si="106"/>
        <v>0</v>
      </c>
      <c r="BH316" s="142">
        <f t="shared" si="107"/>
        <v>0</v>
      </c>
      <c r="BI316" s="142">
        <f t="shared" si="108"/>
        <v>0</v>
      </c>
      <c r="BJ316" s="13" t="s">
        <v>83</v>
      </c>
      <c r="BK316" s="142">
        <f t="shared" si="109"/>
        <v>0</v>
      </c>
      <c r="BL316" s="13" t="s">
        <v>206</v>
      </c>
      <c r="BM316" s="141" t="s">
        <v>806</v>
      </c>
    </row>
    <row r="317" spans="2:65" s="1" customFormat="1" ht="33" customHeight="1">
      <c r="B317" s="28"/>
      <c r="C317" s="143" t="s">
        <v>807</v>
      </c>
      <c r="D317" s="143" t="s">
        <v>159</v>
      </c>
      <c r="E317" s="144" t="s">
        <v>808</v>
      </c>
      <c r="F317" s="145" t="s">
        <v>809</v>
      </c>
      <c r="G317" s="146" t="s">
        <v>251</v>
      </c>
      <c r="H317" s="147">
        <v>1</v>
      </c>
      <c r="I317" s="148"/>
      <c r="J317" s="149">
        <f t="shared" si="100"/>
        <v>0</v>
      </c>
      <c r="K317" s="150"/>
      <c r="L317" s="151"/>
      <c r="M317" s="152" t="s">
        <v>1</v>
      </c>
      <c r="N317" s="153" t="s">
        <v>40</v>
      </c>
      <c r="P317" s="139">
        <f t="shared" si="101"/>
        <v>0</v>
      </c>
      <c r="Q317" s="139">
        <v>1E-3</v>
      </c>
      <c r="R317" s="139">
        <f t="shared" si="102"/>
        <v>1E-3</v>
      </c>
      <c r="S317" s="139">
        <v>0</v>
      </c>
      <c r="T317" s="140">
        <f t="shared" si="103"/>
        <v>0</v>
      </c>
      <c r="AR317" s="141" t="s">
        <v>273</v>
      </c>
      <c r="AT317" s="141" t="s">
        <v>159</v>
      </c>
      <c r="AU317" s="141" t="s">
        <v>85</v>
      </c>
      <c r="AY317" s="13" t="s">
        <v>143</v>
      </c>
      <c r="BE317" s="142">
        <f t="shared" si="104"/>
        <v>0</v>
      </c>
      <c r="BF317" s="142">
        <f t="shared" si="105"/>
        <v>0</v>
      </c>
      <c r="BG317" s="142">
        <f t="shared" si="106"/>
        <v>0</v>
      </c>
      <c r="BH317" s="142">
        <f t="shared" si="107"/>
        <v>0</v>
      </c>
      <c r="BI317" s="142">
        <f t="shared" si="108"/>
        <v>0</v>
      </c>
      <c r="BJ317" s="13" t="s">
        <v>83</v>
      </c>
      <c r="BK317" s="142">
        <f t="shared" si="109"/>
        <v>0</v>
      </c>
      <c r="BL317" s="13" t="s">
        <v>206</v>
      </c>
      <c r="BM317" s="141" t="s">
        <v>810</v>
      </c>
    </row>
    <row r="318" spans="2:65" s="1" customFormat="1" ht="24.2" customHeight="1">
      <c r="B318" s="28"/>
      <c r="C318" s="143" t="s">
        <v>811</v>
      </c>
      <c r="D318" s="143" t="s">
        <v>159</v>
      </c>
      <c r="E318" s="144" t="s">
        <v>792</v>
      </c>
      <c r="F318" s="145" t="s">
        <v>793</v>
      </c>
      <c r="G318" s="146" t="s">
        <v>197</v>
      </c>
      <c r="H318" s="147">
        <v>17.8</v>
      </c>
      <c r="I318" s="148"/>
      <c r="J318" s="149">
        <f t="shared" si="100"/>
        <v>0</v>
      </c>
      <c r="K318" s="150"/>
      <c r="L318" s="151"/>
      <c r="M318" s="152" t="s">
        <v>1</v>
      </c>
      <c r="N318" s="153" t="s">
        <v>40</v>
      </c>
      <c r="P318" s="139">
        <f t="shared" si="101"/>
        <v>0</v>
      </c>
      <c r="Q318" s="139">
        <v>1.4999999999999999E-4</v>
      </c>
      <c r="R318" s="139">
        <f t="shared" si="102"/>
        <v>2.6700000000000001E-3</v>
      </c>
      <c r="S318" s="139">
        <v>0</v>
      </c>
      <c r="T318" s="140">
        <f t="shared" si="103"/>
        <v>0</v>
      </c>
      <c r="AR318" s="141" t="s">
        <v>273</v>
      </c>
      <c r="AT318" s="141" t="s">
        <v>159</v>
      </c>
      <c r="AU318" s="141" t="s">
        <v>85</v>
      </c>
      <c r="AY318" s="13" t="s">
        <v>143</v>
      </c>
      <c r="BE318" s="142">
        <f t="shared" si="104"/>
        <v>0</v>
      </c>
      <c r="BF318" s="142">
        <f t="shared" si="105"/>
        <v>0</v>
      </c>
      <c r="BG318" s="142">
        <f t="shared" si="106"/>
        <v>0</v>
      </c>
      <c r="BH318" s="142">
        <f t="shared" si="107"/>
        <v>0</v>
      </c>
      <c r="BI318" s="142">
        <f t="shared" si="108"/>
        <v>0</v>
      </c>
      <c r="BJ318" s="13" t="s">
        <v>83</v>
      </c>
      <c r="BK318" s="142">
        <f t="shared" si="109"/>
        <v>0</v>
      </c>
      <c r="BL318" s="13" t="s">
        <v>206</v>
      </c>
      <c r="BM318" s="141" t="s">
        <v>812</v>
      </c>
    </row>
    <row r="319" spans="2:65" s="1" customFormat="1" ht="24.2" customHeight="1">
      <c r="B319" s="28"/>
      <c r="C319" s="129" t="s">
        <v>813</v>
      </c>
      <c r="D319" s="129" t="s">
        <v>146</v>
      </c>
      <c r="E319" s="130" t="s">
        <v>814</v>
      </c>
      <c r="F319" s="131" t="s">
        <v>815</v>
      </c>
      <c r="G319" s="132" t="s">
        <v>636</v>
      </c>
      <c r="H319" s="158"/>
      <c r="I319" s="134"/>
      <c r="J319" s="135">
        <f t="shared" si="100"/>
        <v>0</v>
      </c>
      <c r="K319" s="136"/>
      <c r="L319" s="28"/>
      <c r="M319" s="159" t="s">
        <v>1</v>
      </c>
      <c r="N319" s="160" t="s">
        <v>40</v>
      </c>
      <c r="O319" s="161"/>
      <c r="P319" s="162">
        <f t="shared" si="101"/>
        <v>0</v>
      </c>
      <c r="Q319" s="162">
        <v>0</v>
      </c>
      <c r="R319" s="162">
        <f t="shared" si="102"/>
        <v>0</v>
      </c>
      <c r="S319" s="162">
        <v>0</v>
      </c>
      <c r="T319" s="163">
        <f t="shared" si="103"/>
        <v>0</v>
      </c>
      <c r="AR319" s="141" t="s">
        <v>206</v>
      </c>
      <c r="AT319" s="141" t="s">
        <v>146</v>
      </c>
      <c r="AU319" s="141" t="s">
        <v>85</v>
      </c>
      <c r="AY319" s="13" t="s">
        <v>143</v>
      </c>
      <c r="BE319" s="142">
        <f t="shared" si="104"/>
        <v>0</v>
      </c>
      <c r="BF319" s="142">
        <f t="shared" si="105"/>
        <v>0</v>
      </c>
      <c r="BG319" s="142">
        <f t="shared" si="106"/>
        <v>0</v>
      </c>
      <c r="BH319" s="142">
        <f t="shared" si="107"/>
        <v>0</v>
      </c>
      <c r="BI319" s="142">
        <f t="shared" si="108"/>
        <v>0</v>
      </c>
      <c r="BJ319" s="13" t="s">
        <v>83</v>
      </c>
      <c r="BK319" s="142">
        <f t="shared" si="109"/>
        <v>0</v>
      </c>
      <c r="BL319" s="13" t="s">
        <v>206</v>
      </c>
      <c r="BM319" s="141" t="s">
        <v>816</v>
      </c>
    </row>
    <row r="320" spans="2:65" s="1" customFormat="1" ht="6.95" customHeight="1">
      <c r="B320" s="40"/>
      <c r="C320" s="41"/>
      <c r="D320" s="41"/>
      <c r="E320" s="41"/>
      <c r="F320" s="41"/>
      <c r="G320" s="41"/>
      <c r="H320" s="41"/>
      <c r="I320" s="41"/>
      <c r="J320" s="41"/>
      <c r="K320" s="41"/>
      <c r="L320" s="28"/>
    </row>
  </sheetData>
  <sheetProtection algorithmName="SHA-512" hashValue="ZVDK39Y3FXuQ6B62RUERISs1pS/gNtTlONB89gYd1Y8v88QQdtxlsv0ZpI0iSoPv+kZbiHJCs3qkwPt3JTZ74w==" saltValue="vowWHus4wd7Cvkwyinv0mTaO2Rr3nNvecHrGTxMT/DLTKEP+CQh52NC4dOddZD5aprJIPQZapn18Vz8mazN19Q==" spinCount="100000" sheet="1" objects="1" scenarios="1" formatColumns="0" formatRows="0" autoFilter="0"/>
  <autoFilter ref="C131:K319" xr:uid="{00000000-0009-0000-0000-000001000000}"/>
  <mergeCells count="9">
    <mergeCell ref="E87:H87"/>
    <mergeCell ref="E122:H122"/>
    <mergeCell ref="E124:H12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BM409"/>
  <sheetViews>
    <sheetView showGridLines="0" tabSelected="1"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88</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30" hidden="1" customHeight="1">
      <c r="B9" s="28"/>
      <c r="E9" s="166" t="s">
        <v>817</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ROUND(J142,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ROUND((SUM(BE142:BE408)),  2)</f>
        <v>0</v>
      </c>
      <c r="I33" s="88">
        <v>0.21</v>
      </c>
      <c r="J33" s="87">
        <f>ROUND(((SUM(BE142:BE408))*I33),  2)</f>
        <v>0</v>
      </c>
      <c r="L33" s="28"/>
    </row>
    <row r="34" spans="2:12" s="1" customFormat="1" ht="14.45" hidden="1" customHeight="1">
      <c r="B34" s="28"/>
      <c r="E34" s="23" t="s">
        <v>41</v>
      </c>
      <c r="F34" s="87">
        <f>ROUND((SUM(BF142:BF408)),  2)</f>
        <v>0</v>
      </c>
      <c r="I34" s="88">
        <v>0.15</v>
      </c>
      <c r="J34" s="87">
        <f>ROUND(((SUM(BF142:BF408))*I34),  2)</f>
        <v>0</v>
      </c>
      <c r="L34" s="28"/>
    </row>
    <row r="35" spans="2:12" s="1" customFormat="1" ht="14.45" hidden="1" customHeight="1">
      <c r="B35" s="28"/>
      <c r="E35" s="23" t="s">
        <v>42</v>
      </c>
      <c r="F35" s="87">
        <f>ROUND((SUM(BG142:BG408)),  2)</f>
        <v>0</v>
      </c>
      <c r="I35" s="88">
        <v>0.21</v>
      </c>
      <c r="J35" s="87">
        <f>0</f>
        <v>0</v>
      </c>
      <c r="L35" s="28"/>
    </row>
    <row r="36" spans="2:12" s="1" customFormat="1" ht="14.45" hidden="1" customHeight="1">
      <c r="B36" s="28"/>
      <c r="E36" s="23" t="s">
        <v>43</v>
      </c>
      <c r="F36" s="87">
        <f>ROUND((SUM(BH142:BH408)),  2)</f>
        <v>0</v>
      </c>
      <c r="I36" s="88">
        <v>0.15</v>
      </c>
      <c r="J36" s="87">
        <f>0</f>
        <v>0</v>
      </c>
      <c r="L36" s="28"/>
    </row>
    <row r="37" spans="2:12" s="1" customFormat="1" ht="14.45" hidden="1" customHeight="1">
      <c r="B37" s="28"/>
      <c r="E37" s="23" t="s">
        <v>44</v>
      </c>
      <c r="F37" s="87">
        <f>ROUND((SUM(BI142:BI408)),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30" customHeight="1">
      <c r="B87" s="28"/>
      <c r="E87" s="166" t="str">
        <f>E9</f>
        <v>01b - Architektonicko stavební část, ZTI - neuznatelné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J142</f>
        <v>0</v>
      </c>
      <c r="L96" s="28"/>
      <c r="AU96" s="13" t="s">
        <v>111</v>
      </c>
    </row>
    <row r="97" spans="2:12" s="8" customFormat="1" ht="24.95" customHeight="1">
      <c r="B97" s="100"/>
      <c r="D97" s="101" t="s">
        <v>112</v>
      </c>
      <c r="E97" s="102"/>
      <c r="F97" s="102"/>
      <c r="G97" s="102"/>
      <c r="H97" s="102"/>
      <c r="I97" s="102"/>
      <c r="J97" s="103">
        <f>J143</f>
        <v>0</v>
      </c>
      <c r="L97" s="100"/>
    </row>
    <row r="98" spans="2:12" s="9" customFormat="1" ht="19.899999999999999" customHeight="1">
      <c r="B98" s="104"/>
      <c r="D98" s="105" t="s">
        <v>818</v>
      </c>
      <c r="E98" s="106"/>
      <c r="F98" s="106"/>
      <c r="G98" s="106"/>
      <c r="H98" s="106"/>
      <c r="I98" s="106"/>
      <c r="J98" s="107">
        <f>J144</f>
        <v>0</v>
      </c>
      <c r="L98" s="104"/>
    </row>
    <row r="99" spans="2:12" s="9" customFormat="1" ht="19.899999999999999" customHeight="1">
      <c r="B99" s="104"/>
      <c r="D99" s="105" t="s">
        <v>819</v>
      </c>
      <c r="E99" s="106"/>
      <c r="F99" s="106"/>
      <c r="G99" s="106"/>
      <c r="H99" s="106"/>
      <c r="I99" s="106"/>
      <c r="J99" s="107">
        <f>J160</f>
        <v>0</v>
      </c>
      <c r="L99" s="104"/>
    </row>
    <row r="100" spans="2:12" s="9" customFormat="1" ht="19.899999999999999" customHeight="1">
      <c r="B100" s="104"/>
      <c r="D100" s="105" t="s">
        <v>820</v>
      </c>
      <c r="E100" s="106"/>
      <c r="F100" s="106"/>
      <c r="G100" s="106"/>
      <c r="H100" s="106"/>
      <c r="I100" s="106"/>
      <c r="J100" s="107">
        <f>J166</f>
        <v>0</v>
      </c>
      <c r="L100" s="104"/>
    </row>
    <row r="101" spans="2:12" s="9" customFormat="1" ht="19.899999999999999" customHeight="1">
      <c r="B101" s="104"/>
      <c r="D101" s="105" t="s">
        <v>821</v>
      </c>
      <c r="E101" s="106"/>
      <c r="F101" s="106"/>
      <c r="G101" s="106"/>
      <c r="H101" s="106"/>
      <c r="I101" s="106"/>
      <c r="J101" s="107">
        <f>J168</f>
        <v>0</v>
      </c>
      <c r="L101" s="104"/>
    </row>
    <row r="102" spans="2:12" s="9" customFormat="1" ht="19.899999999999999" customHeight="1">
      <c r="B102" s="104"/>
      <c r="D102" s="105" t="s">
        <v>113</v>
      </c>
      <c r="E102" s="106"/>
      <c r="F102" s="106"/>
      <c r="G102" s="106"/>
      <c r="H102" s="106"/>
      <c r="I102" s="106"/>
      <c r="J102" s="107">
        <f>J173</f>
        <v>0</v>
      </c>
      <c r="L102" s="104"/>
    </row>
    <row r="103" spans="2:12" s="9" customFormat="1" ht="19.899999999999999" customHeight="1">
      <c r="B103" s="104"/>
      <c r="D103" s="105" t="s">
        <v>822</v>
      </c>
      <c r="E103" s="106"/>
      <c r="F103" s="106"/>
      <c r="G103" s="106"/>
      <c r="H103" s="106"/>
      <c r="I103" s="106"/>
      <c r="J103" s="107">
        <f>J197</f>
        <v>0</v>
      </c>
      <c r="L103" s="104"/>
    </row>
    <row r="104" spans="2:12" s="9" customFormat="1" ht="19.899999999999999" customHeight="1">
      <c r="B104" s="104"/>
      <c r="D104" s="105" t="s">
        <v>114</v>
      </c>
      <c r="E104" s="106"/>
      <c r="F104" s="106"/>
      <c r="G104" s="106"/>
      <c r="H104" s="106"/>
      <c r="I104" s="106"/>
      <c r="J104" s="107">
        <f>J208</f>
        <v>0</v>
      </c>
      <c r="L104" s="104"/>
    </row>
    <row r="105" spans="2:12" s="9" customFormat="1" ht="19.899999999999999" customHeight="1">
      <c r="B105" s="104"/>
      <c r="D105" s="105" t="s">
        <v>115</v>
      </c>
      <c r="E105" s="106"/>
      <c r="F105" s="106"/>
      <c r="G105" s="106"/>
      <c r="H105" s="106"/>
      <c r="I105" s="106"/>
      <c r="J105" s="107">
        <f>J228</f>
        <v>0</v>
      </c>
      <c r="L105" s="104"/>
    </row>
    <row r="106" spans="2:12" s="9" customFormat="1" ht="19.899999999999999" customHeight="1">
      <c r="B106" s="104"/>
      <c r="D106" s="105" t="s">
        <v>116</v>
      </c>
      <c r="E106" s="106"/>
      <c r="F106" s="106"/>
      <c r="G106" s="106"/>
      <c r="H106" s="106"/>
      <c r="I106" s="106"/>
      <c r="J106" s="107">
        <f>J243</f>
        <v>0</v>
      </c>
      <c r="L106" s="104"/>
    </row>
    <row r="107" spans="2:12" s="8" customFormat="1" ht="24.95" customHeight="1">
      <c r="B107" s="100"/>
      <c r="D107" s="101" t="s">
        <v>117</v>
      </c>
      <c r="E107" s="102"/>
      <c r="F107" s="102"/>
      <c r="G107" s="102"/>
      <c r="H107" s="102"/>
      <c r="I107" s="102"/>
      <c r="J107" s="103">
        <f>J245</f>
        <v>0</v>
      </c>
      <c r="L107" s="100"/>
    </row>
    <row r="108" spans="2:12" s="9" customFormat="1" ht="19.899999999999999" customHeight="1">
      <c r="B108" s="104"/>
      <c r="D108" s="105" t="s">
        <v>823</v>
      </c>
      <c r="E108" s="106"/>
      <c r="F108" s="106"/>
      <c r="G108" s="106"/>
      <c r="H108" s="106"/>
      <c r="I108" s="106"/>
      <c r="J108" s="107">
        <f>J246</f>
        <v>0</v>
      </c>
      <c r="L108" s="104"/>
    </row>
    <row r="109" spans="2:12" s="9" customFormat="1" ht="19.899999999999999" customHeight="1">
      <c r="B109" s="104"/>
      <c r="D109" s="105" t="s">
        <v>824</v>
      </c>
      <c r="E109" s="106"/>
      <c r="F109" s="106"/>
      <c r="G109" s="106"/>
      <c r="H109" s="106"/>
      <c r="I109" s="106"/>
      <c r="J109" s="107">
        <f>J252</f>
        <v>0</v>
      </c>
      <c r="L109" s="104"/>
    </row>
    <row r="110" spans="2:12" s="9" customFormat="1" ht="19.899999999999999" customHeight="1">
      <c r="B110" s="104"/>
      <c r="D110" s="105" t="s">
        <v>825</v>
      </c>
      <c r="E110" s="106"/>
      <c r="F110" s="106"/>
      <c r="G110" s="106"/>
      <c r="H110" s="106"/>
      <c r="I110" s="106"/>
      <c r="J110" s="107">
        <f>J262</f>
        <v>0</v>
      </c>
      <c r="L110" s="104"/>
    </row>
    <row r="111" spans="2:12" s="9" customFormat="1" ht="19.899999999999999" customHeight="1">
      <c r="B111" s="104"/>
      <c r="D111" s="105" t="s">
        <v>826</v>
      </c>
      <c r="E111" s="106"/>
      <c r="F111" s="106"/>
      <c r="G111" s="106"/>
      <c r="H111" s="106"/>
      <c r="I111" s="106"/>
      <c r="J111" s="107">
        <f>J274</f>
        <v>0</v>
      </c>
      <c r="L111" s="104"/>
    </row>
    <row r="112" spans="2:12" s="9" customFormat="1" ht="19.899999999999999" customHeight="1">
      <c r="B112" s="104"/>
      <c r="D112" s="105" t="s">
        <v>827</v>
      </c>
      <c r="E112" s="106"/>
      <c r="F112" s="106"/>
      <c r="G112" s="106"/>
      <c r="H112" s="106"/>
      <c r="I112" s="106"/>
      <c r="J112" s="107">
        <f>J277</f>
        <v>0</v>
      </c>
      <c r="L112" s="104"/>
    </row>
    <row r="113" spans="2:12" s="9" customFormat="1" ht="19.899999999999999" customHeight="1">
      <c r="B113" s="104"/>
      <c r="D113" s="105" t="s">
        <v>828</v>
      </c>
      <c r="E113" s="106"/>
      <c r="F113" s="106"/>
      <c r="G113" s="106"/>
      <c r="H113" s="106"/>
      <c r="I113" s="106"/>
      <c r="J113" s="107">
        <f>J297</f>
        <v>0</v>
      </c>
      <c r="L113" s="104"/>
    </row>
    <row r="114" spans="2:12" s="9" customFormat="1" ht="19.899999999999999" customHeight="1">
      <c r="B114" s="104"/>
      <c r="D114" s="105" t="s">
        <v>829</v>
      </c>
      <c r="E114" s="106"/>
      <c r="F114" s="106"/>
      <c r="G114" s="106"/>
      <c r="H114" s="106"/>
      <c r="I114" s="106"/>
      <c r="J114" s="107">
        <f>J300</f>
        <v>0</v>
      </c>
      <c r="L114" s="104"/>
    </row>
    <row r="115" spans="2:12" s="9" customFormat="1" ht="19.899999999999999" customHeight="1">
      <c r="B115" s="104"/>
      <c r="D115" s="105" t="s">
        <v>122</v>
      </c>
      <c r="E115" s="106"/>
      <c r="F115" s="106"/>
      <c r="G115" s="106"/>
      <c r="H115" s="106"/>
      <c r="I115" s="106"/>
      <c r="J115" s="107">
        <f>J317</f>
        <v>0</v>
      </c>
      <c r="L115" s="104"/>
    </row>
    <row r="116" spans="2:12" s="9" customFormat="1" ht="19.899999999999999" customHeight="1">
      <c r="B116" s="104"/>
      <c r="D116" s="105" t="s">
        <v>830</v>
      </c>
      <c r="E116" s="106"/>
      <c r="F116" s="106"/>
      <c r="G116" s="106"/>
      <c r="H116" s="106"/>
      <c r="I116" s="106"/>
      <c r="J116" s="107">
        <f>J322</f>
        <v>0</v>
      </c>
      <c r="L116" s="104"/>
    </row>
    <row r="117" spans="2:12" s="9" customFormat="1" ht="19.899999999999999" customHeight="1">
      <c r="B117" s="104"/>
      <c r="D117" s="105" t="s">
        <v>125</v>
      </c>
      <c r="E117" s="106"/>
      <c r="F117" s="106"/>
      <c r="G117" s="106"/>
      <c r="H117" s="106"/>
      <c r="I117" s="106"/>
      <c r="J117" s="107">
        <f>J338</f>
        <v>0</v>
      </c>
      <c r="L117" s="104"/>
    </row>
    <row r="118" spans="2:12" s="9" customFormat="1" ht="19.899999999999999" customHeight="1">
      <c r="B118" s="104"/>
      <c r="D118" s="105" t="s">
        <v>126</v>
      </c>
      <c r="E118" s="106"/>
      <c r="F118" s="106"/>
      <c r="G118" s="106"/>
      <c r="H118" s="106"/>
      <c r="I118" s="106"/>
      <c r="J118" s="107">
        <f>J357</f>
        <v>0</v>
      </c>
      <c r="L118" s="104"/>
    </row>
    <row r="119" spans="2:12" s="9" customFormat="1" ht="19.899999999999999" customHeight="1">
      <c r="B119" s="104"/>
      <c r="D119" s="105" t="s">
        <v>831</v>
      </c>
      <c r="E119" s="106"/>
      <c r="F119" s="106"/>
      <c r="G119" s="106"/>
      <c r="H119" s="106"/>
      <c r="I119" s="106"/>
      <c r="J119" s="107">
        <f>J366</f>
        <v>0</v>
      </c>
      <c r="L119" s="104"/>
    </row>
    <row r="120" spans="2:12" s="9" customFormat="1" ht="19.899999999999999" customHeight="1">
      <c r="B120" s="104"/>
      <c r="D120" s="105" t="s">
        <v>832</v>
      </c>
      <c r="E120" s="106"/>
      <c r="F120" s="106"/>
      <c r="G120" s="106"/>
      <c r="H120" s="106"/>
      <c r="I120" s="106"/>
      <c r="J120" s="107">
        <f>J377</f>
        <v>0</v>
      </c>
      <c r="L120" s="104"/>
    </row>
    <row r="121" spans="2:12" s="9" customFormat="1" ht="19.899999999999999" customHeight="1">
      <c r="B121" s="104"/>
      <c r="D121" s="105" t="s">
        <v>833</v>
      </c>
      <c r="E121" s="106"/>
      <c r="F121" s="106"/>
      <c r="G121" s="106"/>
      <c r="H121" s="106"/>
      <c r="I121" s="106"/>
      <c r="J121" s="107">
        <f>J389</f>
        <v>0</v>
      </c>
      <c r="L121" s="104"/>
    </row>
    <row r="122" spans="2:12" s="9" customFormat="1" ht="19.899999999999999" customHeight="1">
      <c r="B122" s="104"/>
      <c r="D122" s="105" t="s">
        <v>834</v>
      </c>
      <c r="E122" s="106"/>
      <c r="F122" s="106"/>
      <c r="G122" s="106"/>
      <c r="H122" s="106"/>
      <c r="I122" s="106"/>
      <c r="J122" s="107">
        <f>J401</f>
        <v>0</v>
      </c>
      <c r="L122" s="104"/>
    </row>
    <row r="123" spans="2:12" s="1" customFormat="1" ht="21.75" customHeight="1">
      <c r="B123" s="28"/>
      <c r="L123" s="28"/>
    </row>
    <row r="124" spans="2:12" s="1" customFormat="1" ht="6.95" customHeight="1">
      <c r="B124" s="40"/>
      <c r="C124" s="41"/>
      <c r="D124" s="41"/>
      <c r="E124" s="41"/>
      <c r="F124" s="41"/>
      <c r="G124" s="41"/>
      <c r="H124" s="41"/>
      <c r="I124" s="41"/>
      <c r="J124" s="41"/>
      <c r="K124" s="41"/>
      <c r="L124" s="28"/>
    </row>
    <row r="128" spans="2:12" s="1" customFormat="1" ht="6.95" customHeight="1">
      <c r="B128" s="42"/>
      <c r="C128" s="43"/>
      <c r="D128" s="43"/>
      <c r="E128" s="43"/>
      <c r="F128" s="43"/>
      <c r="G128" s="43"/>
      <c r="H128" s="43"/>
      <c r="I128" s="43"/>
      <c r="J128" s="43"/>
      <c r="K128" s="43"/>
      <c r="L128" s="28"/>
    </row>
    <row r="129" spans="2:63" s="1" customFormat="1" ht="24.95" customHeight="1">
      <c r="B129" s="28"/>
      <c r="C129" s="17" t="s">
        <v>128</v>
      </c>
      <c r="L129" s="28"/>
    </row>
    <row r="130" spans="2:63" s="1" customFormat="1" ht="6.95" customHeight="1">
      <c r="B130" s="28"/>
      <c r="L130" s="28"/>
    </row>
    <row r="131" spans="2:63" s="1" customFormat="1" ht="12" customHeight="1">
      <c r="B131" s="28"/>
      <c r="C131" s="23" t="s">
        <v>16</v>
      </c>
      <c r="L131" s="28"/>
    </row>
    <row r="132" spans="2:63" s="1" customFormat="1" ht="16.5" customHeight="1">
      <c r="B132" s="28"/>
      <c r="E132" s="204" t="str">
        <f>E7</f>
        <v>Stavební úpravy a snížení energetické náročnosti - Knihovna-V2</v>
      </c>
      <c r="F132" s="205"/>
      <c r="G132" s="205"/>
      <c r="H132" s="205"/>
      <c r="L132" s="28"/>
    </row>
    <row r="133" spans="2:63" s="1" customFormat="1" ht="12" customHeight="1">
      <c r="B133" s="28"/>
      <c r="C133" s="23" t="s">
        <v>105</v>
      </c>
      <c r="L133" s="28"/>
    </row>
    <row r="134" spans="2:63" s="1" customFormat="1" ht="30" customHeight="1">
      <c r="B134" s="28"/>
      <c r="E134" s="166" t="str">
        <f>E9</f>
        <v>01b - Architektonicko stavební část, ZTI - neuznatelné náklady</v>
      </c>
      <c r="F134" s="206"/>
      <c r="G134" s="206"/>
      <c r="H134" s="206"/>
      <c r="L134" s="28"/>
    </row>
    <row r="135" spans="2:63" s="1" customFormat="1" ht="6.95" customHeight="1">
      <c r="B135" s="28"/>
      <c r="L135" s="28"/>
    </row>
    <row r="136" spans="2:63" s="1" customFormat="1" ht="12" customHeight="1">
      <c r="B136" s="28"/>
      <c r="C136" s="23" t="s">
        <v>20</v>
      </c>
      <c r="F136" s="21" t="str">
        <f>F12</f>
        <v>p.č. 410, k.ú. Kolovraty</v>
      </c>
      <c r="I136" s="23" t="s">
        <v>22</v>
      </c>
      <c r="J136" s="48" t="str">
        <f>IF(J12="","",J12)</f>
        <v>24. 7. 2025</v>
      </c>
      <c r="L136" s="28"/>
    </row>
    <row r="137" spans="2:63" s="1" customFormat="1" ht="6.95" customHeight="1">
      <c r="B137" s="28"/>
      <c r="L137" s="28"/>
    </row>
    <row r="138" spans="2:63" s="1" customFormat="1" ht="15.2" customHeight="1">
      <c r="B138" s="28"/>
      <c r="C138" s="23" t="s">
        <v>24</v>
      </c>
      <c r="F138" s="21" t="str">
        <f>E15</f>
        <v>Městská část Praha-Kolovraty</v>
      </c>
      <c r="I138" s="23" t="s">
        <v>30</v>
      </c>
      <c r="J138" s="26" t="str">
        <f>E21</f>
        <v>KFJ project s.r.o.</v>
      </c>
      <c r="L138" s="28"/>
    </row>
    <row r="139" spans="2:63" s="1" customFormat="1" ht="15.2" customHeight="1">
      <c r="B139" s="28"/>
      <c r="C139" s="23" t="s">
        <v>28</v>
      </c>
      <c r="F139" s="21" t="str">
        <f>IF(E18="","",E18)</f>
        <v>Vyplň údaj</v>
      </c>
      <c r="I139" s="23" t="s">
        <v>33</v>
      </c>
      <c r="J139" s="26" t="str">
        <f>E24</f>
        <v>KFJ project s.r.o.</v>
      </c>
      <c r="L139" s="28"/>
    </row>
    <row r="140" spans="2:63" s="1" customFormat="1" ht="10.35" customHeight="1">
      <c r="B140" s="28"/>
      <c r="L140" s="28"/>
    </row>
    <row r="141" spans="2:63" s="10" customFormat="1" ht="29.25" customHeight="1">
      <c r="B141" s="108"/>
      <c r="C141" s="109" t="s">
        <v>129</v>
      </c>
      <c r="D141" s="110" t="s">
        <v>60</v>
      </c>
      <c r="E141" s="110" t="s">
        <v>56</v>
      </c>
      <c r="F141" s="110" t="s">
        <v>57</v>
      </c>
      <c r="G141" s="110" t="s">
        <v>130</v>
      </c>
      <c r="H141" s="110" t="s">
        <v>131</v>
      </c>
      <c r="I141" s="110" t="s">
        <v>132</v>
      </c>
      <c r="J141" s="111" t="s">
        <v>109</v>
      </c>
      <c r="K141" s="112" t="s">
        <v>133</v>
      </c>
      <c r="L141" s="108"/>
      <c r="M141" s="55" t="s">
        <v>1</v>
      </c>
      <c r="N141" s="56" t="s">
        <v>39</v>
      </c>
      <c r="O141" s="56" t="s">
        <v>134</v>
      </c>
      <c r="P141" s="56" t="s">
        <v>135</v>
      </c>
      <c r="Q141" s="56" t="s">
        <v>136</v>
      </c>
      <c r="R141" s="56" t="s">
        <v>137</v>
      </c>
      <c r="S141" s="56" t="s">
        <v>138</v>
      </c>
      <c r="T141" s="57" t="s">
        <v>139</v>
      </c>
    </row>
    <row r="142" spans="2:63" s="1" customFormat="1" ht="22.9" customHeight="1">
      <c r="B142" s="28"/>
      <c r="C142" s="60" t="s">
        <v>140</v>
      </c>
      <c r="J142" s="113">
        <f>BK142</f>
        <v>0</v>
      </c>
      <c r="L142" s="28"/>
      <c r="M142" s="58"/>
      <c r="N142" s="49"/>
      <c r="O142" s="49"/>
      <c r="P142" s="114">
        <f>P143+P245</f>
        <v>0</v>
      </c>
      <c r="Q142" s="49"/>
      <c r="R142" s="114">
        <f>R143+R245</f>
        <v>41.234661969464398</v>
      </c>
      <c r="S142" s="49"/>
      <c r="T142" s="115">
        <f>T143+T245</f>
        <v>33.770425500000002</v>
      </c>
      <c r="AT142" s="13" t="s">
        <v>74</v>
      </c>
      <c r="AU142" s="13" t="s">
        <v>111</v>
      </c>
      <c r="BK142" s="116">
        <f>BK143+BK245</f>
        <v>0</v>
      </c>
    </row>
    <row r="143" spans="2:63" s="11" customFormat="1" ht="25.9" customHeight="1">
      <c r="B143" s="117"/>
      <c r="D143" s="118" t="s">
        <v>74</v>
      </c>
      <c r="E143" s="119" t="s">
        <v>141</v>
      </c>
      <c r="F143" s="119" t="s">
        <v>142</v>
      </c>
      <c r="I143" s="120"/>
      <c r="J143" s="121">
        <f>BK143</f>
        <v>0</v>
      </c>
      <c r="L143" s="117"/>
      <c r="M143" s="122"/>
      <c r="P143" s="123">
        <f>P144+P160+P166+P168+P173+P197+P208+P228+P243</f>
        <v>0</v>
      </c>
      <c r="R143" s="123">
        <f>R144+R160+R166+R168+R173+R197+R208+R228+R243</f>
        <v>34.950105313759998</v>
      </c>
      <c r="T143" s="124">
        <f>T144+T160+T166+T168+T173+T197+T208+T228+T243</f>
        <v>31.454733999999998</v>
      </c>
      <c r="AR143" s="118" t="s">
        <v>83</v>
      </c>
      <c r="AT143" s="125" t="s">
        <v>74</v>
      </c>
      <c r="AU143" s="125" t="s">
        <v>75</v>
      </c>
      <c r="AY143" s="118" t="s">
        <v>143</v>
      </c>
      <c r="BK143" s="126">
        <f>BK144+BK160+BK166+BK168+BK173+BK197+BK208+BK228+BK243</f>
        <v>0</v>
      </c>
    </row>
    <row r="144" spans="2:63" s="11" customFormat="1" ht="22.9" customHeight="1">
      <c r="B144" s="117"/>
      <c r="D144" s="118" t="s">
        <v>74</v>
      </c>
      <c r="E144" s="127" t="s">
        <v>83</v>
      </c>
      <c r="F144" s="127" t="s">
        <v>835</v>
      </c>
      <c r="I144" s="120"/>
      <c r="J144" s="128">
        <f>BK144</f>
        <v>0</v>
      </c>
      <c r="L144" s="117"/>
      <c r="M144" s="122"/>
      <c r="P144" s="123">
        <f>SUM(P145:P159)</f>
        <v>0</v>
      </c>
      <c r="R144" s="123">
        <f>SUM(R145:R159)</f>
        <v>10.212</v>
      </c>
      <c r="T144" s="124">
        <f>SUM(T145:T159)</f>
        <v>22.840399999999999</v>
      </c>
      <c r="AR144" s="118" t="s">
        <v>83</v>
      </c>
      <c r="AT144" s="125" t="s">
        <v>74</v>
      </c>
      <c r="AU144" s="125" t="s">
        <v>83</v>
      </c>
      <c r="AY144" s="118" t="s">
        <v>143</v>
      </c>
      <c r="BK144" s="126">
        <f>SUM(BK145:BK159)</f>
        <v>0</v>
      </c>
    </row>
    <row r="145" spans="2:65" s="1" customFormat="1" ht="24.2" customHeight="1">
      <c r="B145" s="28"/>
      <c r="C145" s="129" t="s">
        <v>83</v>
      </c>
      <c r="D145" s="129" t="s">
        <v>146</v>
      </c>
      <c r="E145" s="130" t="s">
        <v>836</v>
      </c>
      <c r="F145" s="131" t="s">
        <v>837</v>
      </c>
      <c r="G145" s="132" t="s">
        <v>149</v>
      </c>
      <c r="H145" s="133">
        <v>78.760000000000005</v>
      </c>
      <c r="I145" s="134"/>
      <c r="J145" s="135">
        <f t="shared" ref="J145:J152" si="0">ROUND(I145*H145,2)</f>
        <v>0</v>
      </c>
      <c r="K145" s="136"/>
      <c r="L145" s="28"/>
      <c r="M145" s="137" t="s">
        <v>1</v>
      </c>
      <c r="N145" s="138" t="s">
        <v>40</v>
      </c>
      <c r="P145" s="139">
        <f t="shared" ref="P145:P152" si="1">O145*H145</f>
        <v>0</v>
      </c>
      <c r="Q145" s="139">
        <v>0</v>
      </c>
      <c r="R145" s="139">
        <f t="shared" ref="R145:R152" si="2">Q145*H145</f>
        <v>0</v>
      </c>
      <c r="S145" s="139">
        <v>0</v>
      </c>
      <c r="T145" s="140">
        <f t="shared" ref="T145:T152" si="3">S145*H145</f>
        <v>0</v>
      </c>
      <c r="AR145" s="141" t="s">
        <v>150</v>
      </c>
      <c r="AT145" s="141" t="s">
        <v>146</v>
      </c>
      <c r="AU145" s="141" t="s">
        <v>85</v>
      </c>
      <c r="AY145" s="13" t="s">
        <v>143</v>
      </c>
      <c r="BE145" s="142">
        <f t="shared" ref="BE145:BE152" si="4">IF(N145="základní",J145,0)</f>
        <v>0</v>
      </c>
      <c r="BF145" s="142">
        <f t="shared" ref="BF145:BF152" si="5">IF(N145="snížená",J145,0)</f>
        <v>0</v>
      </c>
      <c r="BG145" s="142">
        <f t="shared" ref="BG145:BG152" si="6">IF(N145="zákl. přenesená",J145,0)</f>
        <v>0</v>
      </c>
      <c r="BH145" s="142">
        <f t="shared" ref="BH145:BH152" si="7">IF(N145="sníž. přenesená",J145,0)</f>
        <v>0</v>
      </c>
      <c r="BI145" s="142">
        <f t="shared" ref="BI145:BI152" si="8">IF(N145="nulová",J145,0)</f>
        <v>0</v>
      </c>
      <c r="BJ145" s="13" t="s">
        <v>83</v>
      </c>
      <c r="BK145" s="142">
        <f t="shared" ref="BK145:BK152" si="9">ROUND(I145*H145,2)</f>
        <v>0</v>
      </c>
      <c r="BL145" s="13" t="s">
        <v>150</v>
      </c>
      <c r="BM145" s="141" t="s">
        <v>838</v>
      </c>
    </row>
    <row r="146" spans="2:65" s="1" customFormat="1" ht="24.2" customHeight="1">
      <c r="B146" s="28"/>
      <c r="C146" s="129" t="s">
        <v>85</v>
      </c>
      <c r="D146" s="129" t="s">
        <v>146</v>
      </c>
      <c r="E146" s="130" t="s">
        <v>839</v>
      </c>
      <c r="F146" s="131" t="s">
        <v>840</v>
      </c>
      <c r="G146" s="132" t="s">
        <v>149</v>
      </c>
      <c r="H146" s="133">
        <v>78.760000000000005</v>
      </c>
      <c r="I146" s="134"/>
      <c r="J146" s="135">
        <f t="shared" si="0"/>
        <v>0</v>
      </c>
      <c r="K146" s="136"/>
      <c r="L146" s="28"/>
      <c r="M146" s="137" t="s">
        <v>1</v>
      </c>
      <c r="N146" s="138" t="s">
        <v>40</v>
      </c>
      <c r="P146" s="139">
        <f t="shared" si="1"/>
        <v>0</v>
      </c>
      <c r="Q146" s="139">
        <v>0</v>
      </c>
      <c r="R146" s="139">
        <f t="shared" si="2"/>
        <v>0</v>
      </c>
      <c r="S146" s="139">
        <v>0.28999999999999998</v>
      </c>
      <c r="T146" s="140">
        <f t="shared" si="3"/>
        <v>22.840399999999999</v>
      </c>
      <c r="AR146" s="141" t="s">
        <v>150</v>
      </c>
      <c r="AT146" s="141" t="s">
        <v>146</v>
      </c>
      <c r="AU146" s="141" t="s">
        <v>85</v>
      </c>
      <c r="AY146" s="13" t="s">
        <v>143</v>
      </c>
      <c r="BE146" s="142">
        <f t="shared" si="4"/>
        <v>0</v>
      </c>
      <c r="BF146" s="142">
        <f t="shared" si="5"/>
        <v>0</v>
      </c>
      <c r="BG146" s="142">
        <f t="shared" si="6"/>
        <v>0</v>
      </c>
      <c r="BH146" s="142">
        <f t="shared" si="7"/>
        <v>0</v>
      </c>
      <c r="BI146" s="142">
        <f t="shared" si="8"/>
        <v>0</v>
      </c>
      <c r="BJ146" s="13" t="s">
        <v>83</v>
      </c>
      <c r="BK146" s="142">
        <f t="shared" si="9"/>
        <v>0</v>
      </c>
      <c r="BL146" s="13" t="s">
        <v>150</v>
      </c>
      <c r="BM146" s="141" t="s">
        <v>841</v>
      </c>
    </row>
    <row r="147" spans="2:65" s="1" customFormat="1" ht="33" customHeight="1">
      <c r="B147" s="28"/>
      <c r="C147" s="129" t="s">
        <v>155</v>
      </c>
      <c r="D147" s="129" t="s">
        <v>146</v>
      </c>
      <c r="E147" s="130" t="s">
        <v>842</v>
      </c>
      <c r="F147" s="131" t="s">
        <v>843</v>
      </c>
      <c r="G147" s="132" t="s">
        <v>472</v>
      </c>
      <c r="H147" s="133">
        <v>13.952</v>
      </c>
      <c r="I147" s="134"/>
      <c r="J147" s="135">
        <f t="shared" si="0"/>
        <v>0</v>
      </c>
      <c r="K147" s="136"/>
      <c r="L147" s="28"/>
      <c r="M147" s="137" t="s">
        <v>1</v>
      </c>
      <c r="N147" s="138" t="s">
        <v>40</v>
      </c>
      <c r="P147" s="139">
        <f t="shared" si="1"/>
        <v>0</v>
      </c>
      <c r="Q147" s="139">
        <v>0</v>
      </c>
      <c r="R147" s="139">
        <f t="shared" si="2"/>
        <v>0</v>
      </c>
      <c r="S147" s="139">
        <v>0</v>
      </c>
      <c r="T147" s="140">
        <f t="shared" si="3"/>
        <v>0</v>
      </c>
      <c r="AR147" s="141" t="s">
        <v>150</v>
      </c>
      <c r="AT147" s="141" t="s">
        <v>146</v>
      </c>
      <c r="AU147" s="141" t="s">
        <v>85</v>
      </c>
      <c r="AY147" s="13" t="s">
        <v>143</v>
      </c>
      <c r="BE147" s="142">
        <f t="shared" si="4"/>
        <v>0</v>
      </c>
      <c r="BF147" s="142">
        <f t="shared" si="5"/>
        <v>0</v>
      </c>
      <c r="BG147" s="142">
        <f t="shared" si="6"/>
        <v>0</v>
      </c>
      <c r="BH147" s="142">
        <f t="shared" si="7"/>
        <v>0</v>
      </c>
      <c r="BI147" s="142">
        <f t="shared" si="8"/>
        <v>0</v>
      </c>
      <c r="BJ147" s="13" t="s">
        <v>83</v>
      </c>
      <c r="BK147" s="142">
        <f t="shared" si="9"/>
        <v>0</v>
      </c>
      <c r="BL147" s="13" t="s">
        <v>150</v>
      </c>
      <c r="BM147" s="141" t="s">
        <v>844</v>
      </c>
    </row>
    <row r="148" spans="2:65" s="1" customFormat="1" ht="33" customHeight="1">
      <c r="B148" s="28"/>
      <c r="C148" s="129" t="s">
        <v>150</v>
      </c>
      <c r="D148" s="129" t="s">
        <v>146</v>
      </c>
      <c r="E148" s="130" t="s">
        <v>845</v>
      </c>
      <c r="F148" s="131" t="s">
        <v>846</v>
      </c>
      <c r="G148" s="132" t="s">
        <v>472</v>
      </c>
      <c r="H148" s="133">
        <v>17.600000000000001</v>
      </c>
      <c r="I148" s="134"/>
      <c r="J148" s="135">
        <f t="shared" si="0"/>
        <v>0</v>
      </c>
      <c r="K148" s="136"/>
      <c r="L148" s="28"/>
      <c r="M148" s="137" t="s">
        <v>1</v>
      </c>
      <c r="N148" s="138" t="s">
        <v>40</v>
      </c>
      <c r="P148" s="139">
        <f t="shared" si="1"/>
        <v>0</v>
      </c>
      <c r="Q148" s="139">
        <v>0</v>
      </c>
      <c r="R148" s="139">
        <f t="shared" si="2"/>
        <v>0</v>
      </c>
      <c r="S148" s="139">
        <v>0</v>
      </c>
      <c r="T148" s="140">
        <f t="shared" si="3"/>
        <v>0</v>
      </c>
      <c r="AR148" s="141" t="s">
        <v>150</v>
      </c>
      <c r="AT148" s="141" t="s">
        <v>146</v>
      </c>
      <c r="AU148" s="141" t="s">
        <v>85</v>
      </c>
      <c r="AY148" s="13" t="s">
        <v>143</v>
      </c>
      <c r="BE148" s="142">
        <f t="shared" si="4"/>
        <v>0</v>
      </c>
      <c r="BF148" s="142">
        <f t="shared" si="5"/>
        <v>0</v>
      </c>
      <c r="BG148" s="142">
        <f t="shared" si="6"/>
        <v>0</v>
      </c>
      <c r="BH148" s="142">
        <f t="shared" si="7"/>
        <v>0</v>
      </c>
      <c r="BI148" s="142">
        <f t="shared" si="8"/>
        <v>0</v>
      </c>
      <c r="BJ148" s="13" t="s">
        <v>83</v>
      </c>
      <c r="BK148" s="142">
        <f t="shared" si="9"/>
        <v>0</v>
      </c>
      <c r="BL148" s="13" t="s">
        <v>150</v>
      </c>
      <c r="BM148" s="141" t="s">
        <v>847</v>
      </c>
    </row>
    <row r="149" spans="2:65" s="1" customFormat="1" ht="24.2" customHeight="1">
      <c r="B149" s="28"/>
      <c r="C149" s="129" t="s">
        <v>164</v>
      </c>
      <c r="D149" s="129" t="s">
        <v>146</v>
      </c>
      <c r="E149" s="130" t="s">
        <v>848</v>
      </c>
      <c r="F149" s="131" t="s">
        <v>849</v>
      </c>
      <c r="G149" s="132" t="s">
        <v>472</v>
      </c>
      <c r="H149" s="133">
        <v>0.30599999999999999</v>
      </c>
      <c r="I149" s="134"/>
      <c r="J149" s="135">
        <f t="shared" si="0"/>
        <v>0</v>
      </c>
      <c r="K149" s="136"/>
      <c r="L149" s="28"/>
      <c r="M149" s="137" t="s">
        <v>1</v>
      </c>
      <c r="N149" s="138" t="s">
        <v>40</v>
      </c>
      <c r="P149" s="139">
        <f t="shared" si="1"/>
        <v>0</v>
      </c>
      <c r="Q149" s="139">
        <v>0</v>
      </c>
      <c r="R149" s="139">
        <f t="shared" si="2"/>
        <v>0</v>
      </c>
      <c r="S149" s="139">
        <v>0</v>
      </c>
      <c r="T149" s="140">
        <f t="shared" si="3"/>
        <v>0</v>
      </c>
      <c r="AR149" s="141" t="s">
        <v>150</v>
      </c>
      <c r="AT149" s="141" t="s">
        <v>146</v>
      </c>
      <c r="AU149" s="141" t="s">
        <v>85</v>
      </c>
      <c r="AY149" s="13" t="s">
        <v>143</v>
      </c>
      <c r="BE149" s="142">
        <f t="shared" si="4"/>
        <v>0</v>
      </c>
      <c r="BF149" s="142">
        <f t="shared" si="5"/>
        <v>0</v>
      </c>
      <c r="BG149" s="142">
        <f t="shared" si="6"/>
        <v>0</v>
      </c>
      <c r="BH149" s="142">
        <f t="shared" si="7"/>
        <v>0</v>
      </c>
      <c r="BI149" s="142">
        <f t="shared" si="8"/>
        <v>0</v>
      </c>
      <c r="BJ149" s="13" t="s">
        <v>83</v>
      </c>
      <c r="BK149" s="142">
        <f t="shared" si="9"/>
        <v>0</v>
      </c>
      <c r="BL149" s="13" t="s">
        <v>150</v>
      </c>
      <c r="BM149" s="141" t="s">
        <v>850</v>
      </c>
    </row>
    <row r="150" spans="2:65" s="1" customFormat="1" ht="37.9" customHeight="1">
      <c r="B150" s="28"/>
      <c r="C150" s="129" t="s">
        <v>144</v>
      </c>
      <c r="D150" s="129" t="s">
        <v>146</v>
      </c>
      <c r="E150" s="130" t="s">
        <v>851</v>
      </c>
      <c r="F150" s="131" t="s">
        <v>852</v>
      </c>
      <c r="G150" s="132" t="s">
        <v>472</v>
      </c>
      <c r="H150" s="133">
        <v>29.599</v>
      </c>
      <c r="I150" s="134"/>
      <c r="J150" s="135">
        <f t="shared" si="0"/>
        <v>0</v>
      </c>
      <c r="K150" s="136"/>
      <c r="L150" s="28"/>
      <c r="M150" s="137" t="s">
        <v>1</v>
      </c>
      <c r="N150" s="138" t="s">
        <v>40</v>
      </c>
      <c r="P150" s="139">
        <f t="shared" si="1"/>
        <v>0</v>
      </c>
      <c r="Q150" s="139">
        <v>0</v>
      </c>
      <c r="R150" s="139">
        <f t="shared" si="2"/>
        <v>0</v>
      </c>
      <c r="S150" s="139">
        <v>0</v>
      </c>
      <c r="T150" s="140">
        <f t="shared" si="3"/>
        <v>0</v>
      </c>
      <c r="AR150" s="141" t="s">
        <v>150</v>
      </c>
      <c r="AT150" s="141" t="s">
        <v>146</v>
      </c>
      <c r="AU150" s="141" t="s">
        <v>85</v>
      </c>
      <c r="AY150" s="13" t="s">
        <v>143</v>
      </c>
      <c r="BE150" s="142">
        <f t="shared" si="4"/>
        <v>0</v>
      </c>
      <c r="BF150" s="142">
        <f t="shared" si="5"/>
        <v>0</v>
      </c>
      <c r="BG150" s="142">
        <f t="shared" si="6"/>
        <v>0</v>
      </c>
      <c r="BH150" s="142">
        <f t="shared" si="7"/>
        <v>0</v>
      </c>
      <c r="BI150" s="142">
        <f t="shared" si="8"/>
        <v>0</v>
      </c>
      <c r="BJ150" s="13" t="s">
        <v>83</v>
      </c>
      <c r="BK150" s="142">
        <f t="shared" si="9"/>
        <v>0</v>
      </c>
      <c r="BL150" s="13" t="s">
        <v>150</v>
      </c>
      <c r="BM150" s="141" t="s">
        <v>853</v>
      </c>
    </row>
    <row r="151" spans="2:65" s="1" customFormat="1" ht="37.9" customHeight="1">
      <c r="B151" s="28"/>
      <c r="C151" s="129" t="s">
        <v>171</v>
      </c>
      <c r="D151" s="129" t="s">
        <v>146</v>
      </c>
      <c r="E151" s="130" t="s">
        <v>854</v>
      </c>
      <c r="F151" s="131" t="s">
        <v>855</v>
      </c>
      <c r="G151" s="132" t="s">
        <v>472</v>
      </c>
      <c r="H151" s="133">
        <v>11.632999999999999</v>
      </c>
      <c r="I151" s="134"/>
      <c r="J151" s="135">
        <f t="shared" si="0"/>
        <v>0</v>
      </c>
      <c r="K151" s="136"/>
      <c r="L151" s="28"/>
      <c r="M151" s="137" t="s">
        <v>1</v>
      </c>
      <c r="N151" s="138" t="s">
        <v>40</v>
      </c>
      <c r="P151" s="139">
        <f t="shared" si="1"/>
        <v>0</v>
      </c>
      <c r="Q151" s="139">
        <v>0</v>
      </c>
      <c r="R151" s="139">
        <f t="shared" si="2"/>
        <v>0</v>
      </c>
      <c r="S151" s="139">
        <v>0</v>
      </c>
      <c r="T151" s="140">
        <f t="shared" si="3"/>
        <v>0</v>
      </c>
      <c r="AR151" s="141" t="s">
        <v>150</v>
      </c>
      <c r="AT151" s="141" t="s">
        <v>146</v>
      </c>
      <c r="AU151" s="141" t="s">
        <v>85</v>
      </c>
      <c r="AY151" s="13" t="s">
        <v>143</v>
      </c>
      <c r="BE151" s="142">
        <f t="shared" si="4"/>
        <v>0</v>
      </c>
      <c r="BF151" s="142">
        <f t="shared" si="5"/>
        <v>0</v>
      </c>
      <c r="BG151" s="142">
        <f t="shared" si="6"/>
        <v>0</v>
      </c>
      <c r="BH151" s="142">
        <f t="shared" si="7"/>
        <v>0</v>
      </c>
      <c r="BI151" s="142">
        <f t="shared" si="8"/>
        <v>0</v>
      </c>
      <c r="BJ151" s="13" t="s">
        <v>83</v>
      </c>
      <c r="BK151" s="142">
        <f t="shared" si="9"/>
        <v>0</v>
      </c>
      <c r="BL151" s="13" t="s">
        <v>150</v>
      </c>
      <c r="BM151" s="141" t="s">
        <v>856</v>
      </c>
    </row>
    <row r="152" spans="2:65" s="1" customFormat="1" ht="37.9" customHeight="1">
      <c r="B152" s="28"/>
      <c r="C152" s="129" t="s">
        <v>162</v>
      </c>
      <c r="D152" s="129" t="s">
        <v>146</v>
      </c>
      <c r="E152" s="130" t="s">
        <v>857</v>
      </c>
      <c r="F152" s="131" t="s">
        <v>858</v>
      </c>
      <c r="G152" s="132" t="s">
        <v>472</v>
      </c>
      <c r="H152" s="133">
        <v>232.66</v>
      </c>
      <c r="I152" s="134"/>
      <c r="J152" s="135">
        <f t="shared" si="0"/>
        <v>0</v>
      </c>
      <c r="K152" s="136"/>
      <c r="L152" s="28"/>
      <c r="M152" s="137" t="s">
        <v>1</v>
      </c>
      <c r="N152" s="138" t="s">
        <v>40</v>
      </c>
      <c r="P152" s="139">
        <f t="shared" si="1"/>
        <v>0</v>
      </c>
      <c r="Q152" s="139">
        <v>0</v>
      </c>
      <c r="R152" s="139">
        <f t="shared" si="2"/>
        <v>0</v>
      </c>
      <c r="S152" s="139">
        <v>0</v>
      </c>
      <c r="T152" s="140">
        <f t="shared" si="3"/>
        <v>0</v>
      </c>
      <c r="AR152" s="141" t="s">
        <v>150</v>
      </c>
      <c r="AT152" s="141" t="s">
        <v>146</v>
      </c>
      <c r="AU152" s="141" t="s">
        <v>85</v>
      </c>
      <c r="AY152" s="13" t="s">
        <v>143</v>
      </c>
      <c r="BE152" s="142">
        <f t="shared" si="4"/>
        <v>0</v>
      </c>
      <c r="BF152" s="142">
        <f t="shared" si="5"/>
        <v>0</v>
      </c>
      <c r="BG152" s="142">
        <f t="shared" si="6"/>
        <v>0</v>
      </c>
      <c r="BH152" s="142">
        <f t="shared" si="7"/>
        <v>0</v>
      </c>
      <c r="BI152" s="142">
        <f t="shared" si="8"/>
        <v>0</v>
      </c>
      <c r="BJ152" s="13" t="s">
        <v>83</v>
      </c>
      <c r="BK152" s="142">
        <f t="shared" si="9"/>
        <v>0</v>
      </c>
      <c r="BL152" s="13" t="s">
        <v>150</v>
      </c>
      <c r="BM152" s="141" t="s">
        <v>859</v>
      </c>
    </row>
    <row r="153" spans="2:65" s="1" customFormat="1" ht="19.5">
      <c r="B153" s="28"/>
      <c r="D153" s="154" t="s">
        <v>246</v>
      </c>
      <c r="F153" s="155" t="s">
        <v>860</v>
      </c>
      <c r="I153" s="156"/>
      <c r="L153" s="28"/>
      <c r="M153" s="157"/>
      <c r="T153" s="52"/>
      <c r="AT153" s="13" t="s">
        <v>246</v>
      </c>
      <c r="AU153" s="13" t="s">
        <v>85</v>
      </c>
    </row>
    <row r="154" spans="2:65" s="1" customFormat="1" ht="24.2" customHeight="1">
      <c r="B154" s="28"/>
      <c r="C154" s="129" t="s">
        <v>178</v>
      </c>
      <c r="D154" s="129" t="s">
        <v>146</v>
      </c>
      <c r="E154" s="130" t="s">
        <v>861</v>
      </c>
      <c r="F154" s="131" t="s">
        <v>862</v>
      </c>
      <c r="G154" s="132" t="s">
        <v>472</v>
      </c>
      <c r="H154" s="133">
        <v>29.599</v>
      </c>
      <c r="I154" s="134"/>
      <c r="J154" s="135">
        <f t="shared" ref="J154:J159" si="10">ROUND(I154*H154,2)</f>
        <v>0</v>
      </c>
      <c r="K154" s="136"/>
      <c r="L154" s="28"/>
      <c r="M154" s="137" t="s">
        <v>1</v>
      </c>
      <c r="N154" s="138" t="s">
        <v>40</v>
      </c>
      <c r="P154" s="139">
        <f t="shared" ref="P154:P159" si="11">O154*H154</f>
        <v>0</v>
      </c>
      <c r="Q154" s="139">
        <v>0</v>
      </c>
      <c r="R154" s="139">
        <f t="shared" ref="R154:R159" si="12">Q154*H154</f>
        <v>0</v>
      </c>
      <c r="S154" s="139">
        <v>0</v>
      </c>
      <c r="T154" s="140">
        <f t="shared" ref="T154:T159" si="13">S154*H154</f>
        <v>0</v>
      </c>
      <c r="AR154" s="141" t="s">
        <v>150</v>
      </c>
      <c r="AT154" s="141" t="s">
        <v>146</v>
      </c>
      <c r="AU154" s="141" t="s">
        <v>85</v>
      </c>
      <c r="AY154" s="13" t="s">
        <v>143</v>
      </c>
      <c r="BE154" s="142">
        <f t="shared" ref="BE154:BE159" si="14">IF(N154="základní",J154,0)</f>
        <v>0</v>
      </c>
      <c r="BF154" s="142">
        <f t="shared" ref="BF154:BF159" si="15">IF(N154="snížená",J154,0)</f>
        <v>0</v>
      </c>
      <c r="BG154" s="142">
        <f t="shared" ref="BG154:BG159" si="16">IF(N154="zákl. přenesená",J154,0)</f>
        <v>0</v>
      </c>
      <c r="BH154" s="142">
        <f t="shared" ref="BH154:BH159" si="17">IF(N154="sníž. přenesená",J154,0)</f>
        <v>0</v>
      </c>
      <c r="BI154" s="142">
        <f t="shared" ref="BI154:BI159" si="18">IF(N154="nulová",J154,0)</f>
        <v>0</v>
      </c>
      <c r="BJ154" s="13" t="s">
        <v>83</v>
      </c>
      <c r="BK154" s="142">
        <f t="shared" ref="BK154:BK159" si="19">ROUND(I154*H154,2)</f>
        <v>0</v>
      </c>
      <c r="BL154" s="13" t="s">
        <v>150</v>
      </c>
      <c r="BM154" s="141" t="s">
        <v>863</v>
      </c>
    </row>
    <row r="155" spans="2:65" s="1" customFormat="1" ht="33" customHeight="1">
      <c r="B155" s="28"/>
      <c r="C155" s="129" t="s">
        <v>182</v>
      </c>
      <c r="D155" s="129" t="s">
        <v>146</v>
      </c>
      <c r="E155" s="130" t="s">
        <v>864</v>
      </c>
      <c r="F155" s="131" t="s">
        <v>865</v>
      </c>
      <c r="G155" s="132" t="s">
        <v>337</v>
      </c>
      <c r="H155" s="133">
        <v>20.939</v>
      </c>
      <c r="I155" s="134"/>
      <c r="J155" s="135">
        <f t="shared" si="10"/>
        <v>0</v>
      </c>
      <c r="K155" s="136"/>
      <c r="L155" s="28"/>
      <c r="M155" s="137" t="s">
        <v>1</v>
      </c>
      <c r="N155" s="138" t="s">
        <v>40</v>
      </c>
      <c r="P155" s="139">
        <f t="shared" si="11"/>
        <v>0</v>
      </c>
      <c r="Q155" s="139">
        <v>0</v>
      </c>
      <c r="R155" s="139">
        <f t="shared" si="12"/>
        <v>0</v>
      </c>
      <c r="S155" s="139">
        <v>0</v>
      </c>
      <c r="T155" s="140">
        <f t="shared" si="13"/>
        <v>0</v>
      </c>
      <c r="AR155" s="141" t="s">
        <v>150</v>
      </c>
      <c r="AT155" s="141" t="s">
        <v>146</v>
      </c>
      <c r="AU155" s="141" t="s">
        <v>85</v>
      </c>
      <c r="AY155" s="13" t="s">
        <v>143</v>
      </c>
      <c r="BE155" s="142">
        <f t="shared" si="14"/>
        <v>0</v>
      </c>
      <c r="BF155" s="142">
        <f t="shared" si="15"/>
        <v>0</v>
      </c>
      <c r="BG155" s="142">
        <f t="shared" si="16"/>
        <v>0</v>
      </c>
      <c r="BH155" s="142">
        <f t="shared" si="17"/>
        <v>0</v>
      </c>
      <c r="BI155" s="142">
        <f t="shared" si="18"/>
        <v>0</v>
      </c>
      <c r="BJ155" s="13" t="s">
        <v>83</v>
      </c>
      <c r="BK155" s="142">
        <f t="shared" si="19"/>
        <v>0</v>
      </c>
      <c r="BL155" s="13" t="s">
        <v>150</v>
      </c>
      <c r="BM155" s="141" t="s">
        <v>866</v>
      </c>
    </row>
    <row r="156" spans="2:65" s="1" customFormat="1" ht="16.5" customHeight="1">
      <c r="B156" s="28"/>
      <c r="C156" s="129" t="s">
        <v>186</v>
      </c>
      <c r="D156" s="129" t="s">
        <v>146</v>
      </c>
      <c r="E156" s="130" t="s">
        <v>867</v>
      </c>
      <c r="F156" s="131" t="s">
        <v>868</v>
      </c>
      <c r="G156" s="132" t="s">
        <v>472</v>
      </c>
      <c r="H156" s="133">
        <v>31.552</v>
      </c>
      <c r="I156" s="134"/>
      <c r="J156" s="135">
        <f t="shared" si="10"/>
        <v>0</v>
      </c>
      <c r="K156" s="136"/>
      <c r="L156" s="28"/>
      <c r="M156" s="137" t="s">
        <v>1</v>
      </c>
      <c r="N156" s="138" t="s">
        <v>40</v>
      </c>
      <c r="P156" s="139">
        <f t="shared" si="11"/>
        <v>0</v>
      </c>
      <c r="Q156" s="139">
        <v>0</v>
      </c>
      <c r="R156" s="139">
        <f t="shared" si="12"/>
        <v>0</v>
      </c>
      <c r="S156" s="139">
        <v>0</v>
      </c>
      <c r="T156" s="140">
        <f t="shared" si="13"/>
        <v>0</v>
      </c>
      <c r="AR156" s="141" t="s">
        <v>150</v>
      </c>
      <c r="AT156" s="141" t="s">
        <v>146</v>
      </c>
      <c r="AU156" s="141" t="s">
        <v>85</v>
      </c>
      <c r="AY156" s="13" t="s">
        <v>143</v>
      </c>
      <c r="BE156" s="142">
        <f t="shared" si="14"/>
        <v>0</v>
      </c>
      <c r="BF156" s="142">
        <f t="shared" si="15"/>
        <v>0</v>
      </c>
      <c r="BG156" s="142">
        <f t="shared" si="16"/>
        <v>0</v>
      </c>
      <c r="BH156" s="142">
        <f t="shared" si="17"/>
        <v>0</v>
      </c>
      <c r="BI156" s="142">
        <f t="shared" si="18"/>
        <v>0</v>
      </c>
      <c r="BJ156" s="13" t="s">
        <v>83</v>
      </c>
      <c r="BK156" s="142">
        <f t="shared" si="19"/>
        <v>0</v>
      </c>
      <c r="BL156" s="13" t="s">
        <v>150</v>
      </c>
      <c r="BM156" s="141" t="s">
        <v>869</v>
      </c>
    </row>
    <row r="157" spans="2:65" s="1" customFormat="1" ht="24.2" customHeight="1">
      <c r="B157" s="28"/>
      <c r="C157" s="129" t="s">
        <v>190</v>
      </c>
      <c r="D157" s="129" t="s">
        <v>146</v>
      </c>
      <c r="E157" s="130" t="s">
        <v>870</v>
      </c>
      <c r="F157" s="131" t="s">
        <v>871</v>
      </c>
      <c r="G157" s="132" t="s">
        <v>472</v>
      </c>
      <c r="H157" s="133">
        <v>29.599</v>
      </c>
      <c r="I157" s="134"/>
      <c r="J157" s="135">
        <f t="shared" si="10"/>
        <v>0</v>
      </c>
      <c r="K157" s="136"/>
      <c r="L157" s="28"/>
      <c r="M157" s="137" t="s">
        <v>1</v>
      </c>
      <c r="N157" s="138" t="s">
        <v>40</v>
      </c>
      <c r="P157" s="139">
        <f t="shared" si="11"/>
        <v>0</v>
      </c>
      <c r="Q157" s="139">
        <v>0</v>
      </c>
      <c r="R157" s="139">
        <f t="shared" si="12"/>
        <v>0</v>
      </c>
      <c r="S157" s="139">
        <v>0</v>
      </c>
      <c r="T157" s="140">
        <f t="shared" si="13"/>
        <v>0</v>
      </c>
      <c r="AR157" s="141" t="s">
        <v>150</v>
      </c>
      <c r="AT157" s="141" t="s">
        <v>146</v>
      </c>
      <c r="AU157" s="141" t="s">
        <v>85</v>
      </c>
      <c r="AY157" s="13" t="s">
        <v>143</v>
      </c>
      <c r="BE157" s="142">
        <f t="shared" si="14"/>
        <v>0</v>
      </c>
      <c r="BF157" s="142">
        <f t="shared" si="15"/>
        <v>0</v>
      </c>
      <c r="BG157" s="142">
        <f t="shared" si="16"/>
        <v>0</v>
      </c>
      <c r="BH157" s="142">
        <f t="shared" si="17"/>
        <v>0</v>
      </c>
      <c r="BI157" s="142">
        <f t="shared" si="18"/>
        <v>0</v>
      </c>
      <c r="BJ157" s="13" t="s">
        <v>83</v>
      </c>
      <c r="BK157" s="142">
        <f t="shared" si="19"/>
        <v>0</v>
      </c>
      <c r="BL157" s="13" t="s">
        <v>150</v>
      </c>
      <c r="BM157" s="141" t="s">
        <v>872</v>
      </c>
    </row>
    <row r="158" spans="2:65" s="1" customFormat="1" ht="24.2" customHeight="1">
      <c r="B158" s="28"/>
      <c r="C158" s="129" t="s">
        <v>194</v>
      </c>
      <c r="D158" s="129" t="s">
        <v>146</v>
      </c>
      <c r="E158" s="130" t="s">
        <v>873</v>
      </c>
      <c r="F158" s="131" t="s">
        <v>874</v>
      </c>
      <c r="G158" s="132" t="s">
        <v>472</v>
      </c>
      <c r="H158" s="133">
        <v>5.1059999999999999</v>
      </c>
      <c r="I158" s="134"/>
      <c r="J158" s="135">
        <f t="shared" si="10"/>
        <v>0</v>
      </c>
      <c r="K158" s="136"/>
      <c r="L158" s="28"/>
      <c r="M158" s="137" t="s">
        <v>1</v>
      </c>
      <c r="N158" s="138" t="s">
        <v>40</v>
      </c>
      <c r="P158" s="139">
        <f t="shared" si="11"/>
        <v>0</v>
      </c>
      <c r="Q158" s="139">
        <v>0</v>
      </c>
      <c r="R158" s="139">
        <f t="shared" si="12"/>
        <v>0</v>
      </c>
      <c r="S158" s="139">
        <v>0</v>
      </c>
      <c r="T158" s="140">
        <f t="shared" si="13"/>
        <v>0</v>
      </c>
      <c r="AR158" s="141" t="s">
        <v>150</v>
      </c>
      <c r="AT158" s="141" t="s">
        <v>146</v>
      </c>
      <c r="AU158" s="141" t="s">
        <v>85</v>
      </c>
      <c r="AY158" s="13" t="s">
        <v>143</v>
      </c>
      <c r="BE158" s="142">
        <f t="shared" si="14"/>
        <v>0</v>
      </c>
      <c r="BF158" s="142">
        <f t="shared" si="15"/>
        <v>0</v>
      </c>
      <c r="BG158" s="142">
        <f t="shared" si="16"/>
        <v>0</v>
      </c>
      <c r="BH158" s="142">
        <f t="shared" si="17"/>
        <v>0</v>
      </c>
      <c r="BI158" s="142">
        <f t="shared" si="18"/>
        <v>0</v>
      </c>
      <c r="BJ158" s="13" t="s">
        <v>83</v>
      </c>
      <c r="BK158" s="142">
        <f t="shared" si="19"/>
        <v>0</v>
      </c>
      <c r="BL158" s="13" t="s">
        <v>150</v>
      </c>
      <c r="BM158" s="141" t="s">
        <v>875</v>
      </c>
    </row>
    <row r="159" spans="2:65" s="1" customFormat="1" ht="16.5" customHeight="1">
      <c r="B159" s="28"/>
      <c r="C159" s="143" t="s">
        <v>199</v>
      </c>
      <c r="D159" s="143" t="s">
        <v>159</v>
      </c>
      <c r="E159" s="144" t="s">
        <v>876</v>
      </c>
      <c r="F159" s="145" t="s">
        <v>877</v>
      </c>
      <c r="G159" s="146" t="s">
        <v>337</v>
      </c>
      <c r="H159" s="147">
        <v>10.212</v>
      </c>
      <c r="I159" s="148"/>
      <c r="J159" s="149">
        <f t="shared" si="10"/>
        <v>0</v>
      </c>
      <c r="K159" s="150"/>
      <c r="L159" s="151"/>
      <c r="M159" s="152" t="s">
        <v>1</v>
      </c>
      <c r="N159" s="153" t="s">
        <v>40</v>
      </c>
      <c r="P159" s="139">
        <f t="shared" si="11"/>
        <v>0</v>
      </c>
      <c r="Q159" s="139">
        <v>1</v>
      </c>
      <c r="R159" s="139">
        <f t="shared" si="12"/>
        <v>10.212</v>
      </c>
      <c r="S159" s="139">
        <v>0</v>
      </c>
      <c r="T159" s="140">
        <f t="shared" si="13"/>
        <v>0</v>
      </c>
      <c r="AR159" s="141" t="s">
        <v>162</v>
      </c>
      <c r="AT159" s="141" t="s">
        <v>159</v>
      </c>
      <c r="AU159" s="141" t="s">
        <v>85</v>
      </c>
      <c r="AY159" s="13" t="s">
        <v>143</v>
      </c>
      <c r="BE159" s="142">
        <f t="shared" si="14"/>
        <v>0</v>
      </c>
      <c r="BF159" s="142">
        <f t="shared" si="15"/>
        <v>0</v>
      </c>
      <c r="BG159" s="142">
        <f t="shared" si="16"/>
        <v>0</v>
      </c>
      <c r="BH159" s="142">
        <f t="shared" si="17"/>
        <v>0</v>
      </c>
      <c r="BI159" s="142">
        <f t="shared" si="18"/>
        <v>0</v>
      </c>
      <c r="BJ159" s="13" t="s">
        <v>83</v>
      </c>
      <c r="BK159" s="142">
        <f t="shared" si="19"/>
        <v>0</v>
      </c>
      <c r="BL159" s="13" t="s">
        <v>150</v>
      </c>
      <c r="BM159" s="141" t="s">
        <v>878</v>
      </c>
    </row>
    <row r="160" spans="2:65" s="11" customFormat="1" ht="22.9" customHeight="1">
      <c r="B160" s="117"/>
      <c r="D160" s="118" t="s">
        <v>74</v>
      </c>
      <c r="E160" s="127" t="s">
        <v>155</v>
      </c>
      <c r="F160" s="127" t="s">
        <v>879</v>
      </c>
      <c r="I160" s="120"/>
      <c r="J160" s="128">
        <f>BK160</f>
        <v>0</v>
      </c>
      <c r="L160" s="117"/>
      <c r="M160" s="122"/>
      <c r="P160" s="123">
        <f>SUM(P161:P165)</f>
        <v>0</v>
      </c>
      <c r="R160" s="123">
        <f>SUM(R161:R165)</f>
        <v>0.58806054775999994</v>
      </c>
      <c r="T160" s="124">
        <f>SUM(T161:T165)</f>
        <v>3.6400000000000001E-4</v>
      </c>
      <c r="AR160" s="118" t="s">
        <v>83</v>
      </c>
      <c r="AT160" s="125" t="s">
        <v>74</v>
      </c>
      <c r="AU160" s="125" t="s">
        <v>83</v>
      </c>
      <c r="AY160" s="118" t="s">
        <v>143</v>
      </c>
      <c r="BK160" s="126">
        <f>SUM(BK161:BK165)</f>
        <v>0</v>
      </c>
    </row>
    <row r="161" spans="2:65" s="1" customFormat="1" ht="24.2" customHeight="1">
      <c r="B161" s="28"/>
      <c r="C161" s="129" t="s">
        <v>8</v>
      </c>
      <c r="D161" s="129" t="s">
        <v>146</v>
      </c>
      <c r="E161" s="130" t="s">
        <v>880</v>
      </c>
      <c r="F161" s="131" t="s">
        <v>881</v>
      </c>
      <c r="G161" s="132" t="s">
        <v>251</v>
      </c>
      <c r="H161" s="133">
        <v>1</v>
      </c>
      <c r="I161" s="134"/>
      <c r="J161" s="135">
        <f>ROUND(I161*H161,2)</f>
        <v>0</v>
      </c>
      <c r="K161" s="136"/>
      <c r="L161" s="28"/>
      <c r="M161" s="137" t="s">
        <v>1</v>
      </c>
      <c r="N161" s="138" t="s">
        <v>40</v>
      </c>
      <c r="P161" s="139">
        <f>O161*H161</f>
        <v>0</v>
      </c>
      <c r="Q161" s="139">
        <v>2.627999E-2</v>
      </c>
      <c r="R161" s="139">
        <f>Q161*H161</f>
        <v>2.627999E-2</v>
      </c>
      <c r="S161" s="139">
        <v>0</v>
      </c>
      <c r="T161" s="140">
        <f>S161*H161</f>
        <v>0</v>
      </c>
      <c r="AR161" s="141" t="s">
        <v>150</v>
      </c>
      <c r="AT161" s="141" t="s">
        <v>146</v>
      </c>
      <c r="AU161" s="141" t="s">
        <v>85</v>
      </c>
      <c r="AY161" s="13" t="s">
        <v>143</v>
      </c>
      <c r="BE161" s="142">
        <f>IF(N161="základní",J161,0)</f>
        <v>0</v>
      </c>
      <c r="BF161" s="142">
        <f>IF(N161="snížená",J161,0)</f>
        <v>0</v>
      </c>
      <c r="BG161" s="142">
        <f>IF(N161="zákl. přenesená",J161,0)</f>
        <v>0</v>
      </c>
      <c r="BH161" s="142">
        <f>IF(N161="sníž. přenesená",J161,0)</f>
        <v>0</v>
      </c>
      <c r="BI161" s="142">
        <f>IF(N161="nulová",J161,0)</f>
        <v>0</v>
      </c>
      <c r="BJ161" s="13" t="s">
        <v>83</v>
      </c>
      <c r="BK161" s="142">
        <f>ROUND(I161*H161,2)</f>
        <v>0</v>
      </c>
      <c r="BL161" s="13" t="s">
        <v>150</v>
      </c>
      <c r="BM161" s="141" t="s">
        <v>882</v>
      </c>
    </row>
    <row r="162" spans="2:65" s="1" customFormat="1" ht="24.2" customHeight="1">
      <c r="B162" s="28"/>
      <c r="C162" s="129" t="s">
        <v>206</v>
      </c>
      <c r="D162" s="129" t="s">
        <v>146</v>
      </c>
      <c r="E162" s="130" t="s">
        <v>883</v>
      </c>
      <c r="F162" s="131" t="s">
        <v>884</v>
      </c>
      <c r="G162" s="132" t="s">
        <v>197</v>
      </c>
      <c r="H162" s="133">
        <v>36.4</v>
      </c>
      <c r="I162" s="134"/>
      <c r="J162" s="135">
        <f>ROUND(I162*H162,2)</f>
        <v>0</v>
      </c>
      <c r="K162" s="136"/>
      <c r="L162" s="28"/>
      <c r="M162" s="137" t="s">
        <v>1</v>
      </c>
      <c r="N162" s="138" t="s">
        <v>40</v>
      </c>
      <c r="P162" s="139">
        <f>O162*H162</f>
        <v>0</v>
      </c>
      <c r="Q162" s="139">
        <v>1.1875200000000001E-3</v>
      </c>
      <c r="R162" s="139">
        <f>Q162*H162</f>
        <v>4.3225727999999998E-2</v>
      </c>
      <c r="S162" s="139">
        <v>1.0000000000000001E-5</v>
      </c>
      <c r="T162" s="140">
        <f>S162*H162</f>
        <v>3.6400000000000001E-4</v>
      </c>
      <c r="AR162" s="141" t="s">
        <v>150</v>
      </c>
      <c r="AT162" s="141" t="s">
        <v>146</v>
      </c>
      <c r="AU162" s="141" t="s">
        <v>85</v>
      </c>
      <c r="AY162" s="13" t="s">
        <v>143</v>
      </c>
      <c r="BE162" s="142">
        <f>IF(N162="základní",J162,0)</f>
        <v>0</v>
      </c>
      <c r="BF162" s="142">
        <f>IF(N162="snížená",J162,0)</f>
        <v>0</v>
      </c>
      <c r="BG162" s="142">
        <f>IF(N162="zákl. přenesená",J162,0)</f>
        <v>0</v>
      </c>
      <c r="BH162" s="142">
        <f>IF(N162="sníž. přenesená",J162,0)</f>
        <v>0</v>
      </c>
      <c r="BI162" s="142">
        <f>IF(N162="nulová",J162,0)</f>
        <v>0</v>
      </c>
      <c r="BJ162" s="13" t="s">
        <v>83</v>
      </c>
      <c r="BK162" s="142">
        <f>ROUND(I162*H162,2)</f>
        <v>0</v>
      </c>
      <c r="BL162" s="13" t="s">
        <v>150</v>
      </c>
      <c r="BM162" s="141" t="s">
        <v>885</v>
      </c>
    </row>
    <row r="163" spans="2:65" s="1" customFormat="1" ht="19.5">
      <c r="B163" s="28"/>
      <c r="D163" s="154" t="s">
        <v>246</v>
      </c>
      <c r="F163" s="155" t="s">
        <v>886</v>
      </c>
      <c r="I163" s="156"/>
      <c r="L163" s="28"/>
      <c r="M163" s="157"/>
      <c r="T163" s="52"/>
      <c r="AT163" s="13" t="s">
        <v>246</v>
      </c>
      <c r="AU163" s="13" t="s">
        <v>85</v>
      </c>
    </row>
    <row r="164" spans="2:65" s="1" customFormat="1" ht="24.2" customHeight="1">
      <c r="B164" s="28"/>
      <c r="C164" s="129" t="s">
        <v>210</v>
      </c>
      <c r="D164" s="129" t="s">
        <v>146</v>
      </c>
      <c r="E164" s="130" t="s">
        <v>887</v>
      </c>
      <c r="F164" s="131" t="s">
        <v>888</v>
      </c>
      <c r="G164" s="132" t="s">
        <v>149</v>
      </c>
      <c r="H164" s="133">
        <v>3.948</v>
      </c>
      <c r="I164" s="134"/>
      <c r="J164" s="135">
        <f>ROUND(I164*H164,2)</f>
        <v>0</v>
      </c>
      <c r="K164" s="136"/>
      <c r="L164" s="28"/>
      <c r="M164" s="137" t="s">
        <v>1</v>
      </c>
      <c r="N164" s="138" t="s">
        <v>40</v>
      </c>
      <c r="P164" s="139">
        <f>O164*H164</f>
        <v>0</v>
      </c>
      <c r="Q164" s="139">
        <v>6.1903989999999999E-2</v>
      </c>
      <c r="R164" s="139">
        <f>Q164*H164</f>
        <v>0.24439695251999999</v>
      </c>
      <c r="S164" s="139">
        <v>0</v>
      </c>
      <c r="T164" s="140">
        <f>S164*H164</f>
        <v>0</v>
      </c>
      <c r="AR164" s="141" t="s">
        <v>150</v>
      </c>
      <c r="AT164" s="141" t="s">
        <v>146</v>
      </c>
      <c r="AU164" s="141" t="s">
        <v>85</v>
      </c>
      <c r="AY164" s="13" t="s">
        <v>143</v>
      </c>
      <c r="BE164" s="142">
        <f>IF(N164="základní",J164,0)</f>
        <v>0</v>
      </c>
      <c r="BF164" s="142">
        <f>IF(N164="snížená",J164,0)</f>
        <v>0</v>
      </c>
      <c r="BG164" s="142">
        <f>IF(N164="zákl. přenesená",J164,0)</f>
        <v>0</v>
      </c>
      <c r="BH164" s="142">
        <f>IF(N164="sníž. přenesená",J164,0)</f>
        <v>0</v>
      </c>
      <c r="BI164" s="142">
        <f>IF(N164="nulová",J164,0)</f>
        <v>0</v>
      </c>
      <c r="BJ164" s="13" t="s">
        <v>83</v>
      </c>
      <c r="BK164" s="142">
        <f>ROUND(I164*H164,2)</f>
        <v>0</v>
      </c>
      <c r="BL164" s="13" t="s">
        <v>150</v>
      </c>
      <c r="BM164" s="141" t="s">
        <v>889</v>
      </c>
    </row>
    <row r="165" spans="2:65" s="1" customFormat="1" ht="24.2" customHeight="1">
      <c r="B165" s="28"/>
      <c r="C165" s="129" t="s">
        <v>214</v>
      </c>
      <c r="D165" s="129" t="s">
        <v>146</v>
      </c>
      <c r="E165" s="130" t="s">
        <v>890</v>
      </c>
      <c r="F165" s="131" t="s">
        <v>891</v>
      </c>
      <c r="G165" s="132" t="s">
        <v>149</v>
      </c>
      <c r="H165" s="133">
        <v>4.4459999999999997</v>
      </c>
      <c r="I165" s="134"/>
      <c r="J165" s="135">
        <f>ROUND(I165*H165,2)</f>
        <v>0</v>
      </c>
      <c r="K165" s="136"/>
      <c r="L165" s="28"/>
      <c r="M165" s="137" t="s">
        <v>1</v>
      </c>
      <c r="N165" s="138" t="s">
        <v>40</v>
      </c>
      <c r="P165" s="139">
        <f>O165*H165</f>
        <v>0</v>
      </c>
      <c r="Q165" s="139">
        <v>6.166394E-2</v>
      </c>
      <c r="R165" s="139">
        <f>Q165*H165</f>
        <v>0.27415787723999996</v>
      </c>
      <c r="S165" s="139">
        <v>0</v>
      </c>
      <c r="T165" s="140">
        <f>S165*H165</f>
        <v>0</v>
      </c>
      <c r="AR165" s="141" t="s">
        <v>150</v>
      </c>
      <c r="AT165" s="141" t="s">
        <v>146</v>
      </c>
      <c r="AU165" s="141" t="s">
        <v>85</v>
      </c>
      <c r="AY165" s="13" t="s">
        <v>143</v>
      </c>
      <c r="BE165" s="142">
        <f>IF(N165="základní",J165,0)</f>
        <v>0</v>
      </c>
      <c r="BF165" s="142">
        <f>IF(N165="snížená",J165,0)</f>
        <v>0</v>
      </c>
      <c r="BG165" s="142">
        <f>IF(N165="zákl. přenesená",J165,0)</f>
        <v>0</v>
      </c>
      <c r="BH165" s="142">
        <f>IF(N165="sníž. přenesená",J165,0)</f>
        <v>0</v>
      </c>
      <c r="BI165" s="142">
        <f>IF(N165="nulová",J165,0)</f>
        <v>0</v>
      </c>
      <c r="BJ165" s="13" t="s">
        <v>83</v>
      </c>
      <c r="BK165" s="142">
        <f>ROUND(I165*H165,2)</f>
        <v>0</v>
      </c>
      <c r="BL165" s="13" t="s">
        <v>150</v>
      </c>
      <c r="BM165" s="141" t="s">
        <v>892</v>
      </c>
    </row>
    <row r="166" spans="2:65" s="11" customFormat="1" ht="22.9" customHeight="1">
      <c r="B166" s="117"/>
      <c r="D166" s="118" t="s">
        <v>74</v>
      </c>
      <c r="E166" s="127" t="s">
        <v>150</v>
      </c>
      <c r="F166" s="127" t="s">
        <v>893</v>
      </c>
      <c r="I166" s="120"/>
      <c r="J166" s="128">
        <f>BK166</f>
        <v>0</v>
      </c>
      <c r="L166" s="117"/>
      <c r="M166" s="122"/>
      <c r="P166" s="123">
        <f>P167</f>
        <v>0</v>
      </c>
      <c r="R166" s="123">
        <f>R167</f>
        <v>0</v>
      </c>
      <c r="T166" s="124">
        <f>T167</f>
        <v>0</v>
      </c>
      <c r="AR166" s="118" t="s">
        <v>83</v>
      </c>
      <c r="AT166" s="125" t="s">
        <v>74</v>
      </c>
      <c r="AU166" s="125" t="s">
        <v>83</v>
      </c>
      <c r="AY166" s="118" t="s">
        <v>143</v>
      </c>
      <c r="BK166" s="126">
        <f>BK167</f>
        <v>0</v>
      </c>
    </row>
    <row r="167" spans="2:65" s="1" customFormat="1" ht="16.5" customHeight="1">
      <c r="B167" s="28"/>
      <c r="C167" s="129" t="s">
        <v>218</v>
      </c>
      <c r="D167" s="129" t="s">
        <v>146</v>
      </c>
      <c r="E167" s="130" t="s">
        <v>894</v>
      </c>
      <c r="F167" s="131" t="s">
        <v>895</v>
      </c>
      <c r="G167" s="132" t="s">
        <v>472</v>
      </c>
      <c r="H167" s="133">
        <v>0.77100000000000002</v>
      </c>
      <c r="I167" s="134"/>
      <c r="J167" s="135">
        <f>ROUND(I167*H167,2)</f>
        <v>0</v>
      </c>
      <c r="K167" s="136"/>
      <c r="L167" s="28"/>
      <c r="M167" s="137" t="s">
        <v>1</v>
      </c>
      <c r="N167" s="138" t="s">
        <v>40</v>
      </c>
      <c r="P167" s="139">
        <f>O167*H167</f>
        <v>0</v>
      </c>
      <c r="Q167" s="139">
        <v>0</v>
      </c>
      <c r="R167" s="139">
        <f>Q167*H167</f>
        <v>0</v>
      </c>
      <c r="S167" s="139">
        <v>0</v>
      </c>
      <c r="T167" s="140">
        <f>S167*H167</f>
        <v>0</v>
      </c>
      <c r="AR167" s="141" t="s">
        <v>150</v>
      </c>
      <c r="AT167" s="141" t="s">
        <v>146</v>
      </c>
      <c r="AU167" s="141" t="s">
        <v>85</v>
      </c>
      <c r="AY167" s="13" t="s">
        <v>143</v>
      </c>
      <c r="BE167" s="142">
        <f>IF(N167="základní",J167,0)</f>
        <v>0</v>
      </c>
      <c r="BF167" s="142">
        <f>IF(N167="snížená",J167,0)</f>
        <v>0</v>
      </c>
      <c r="BG167" s="142">
        <f>IF(N167="zákl. přenesená",J167,0)</f>
        <v>0</v>
      </c>
      <c r="BH167" s="142">
        <f>IF(N167="sníž. přenesená",J167,0)</f>
        <v>0</v>
      </c>
      <c r="BI167" s="142">
        <f>IF(N167="nulová",J167,0)</f>
        <v>0</v>
      </c>
      <c r="BJ167" s="13" t="s">
        <v>83</v>
      </c>
      <c r="BK167" s="142">
        <f>ROUND(I167*H167,2)</f>
        <v>0</v>
      </c>
      <c r="BL167" s="13" t="s">
        <v>150</v>
      </c>
      <c r="BM167" s="141" t="s">
        <v>896</v>
      </c>
    </row>
    <row r="168" spans="2:65" s="11" customFormat="1" ht="22.9" customHeight="1">
      <c r="B168" s="117"/>
      <c r="D168" s="118" t="s">
        <v>74</v>
      </c>
      <c r="E168" s="127" t="s">
        <v>164</v>
      </c>
      <c r="F168" s="127" t="s">
        <v>897</v>
      </c>
      <c r="I168" s="120"/>
      <c r="J168" s="128">
        <f>BK168</f>
        <v>0</v>
      </c>
      <c r="L168" s="117"/>
      <c r="M168" s="122"/>
      <c r="P168" s="123">
        <f>SUM(P169:P172)</f>
        <v>0</v>
      </c>
      <c r="R168" s="123">
        <f>SUM(R169:R172)</f>
        <v>14.389425599999999</v>
      </c>
      <c r="T168" s="124">
        <f>SUM(T169:T172)</f>
        <v>0</v>
      </c>
      <c r="AR168" s="118" t="s">
        <v>83</v>
      </c>
      <c r="AT168" s="125" t="s">
        <v>74</v>
      </c>
      <c r="AU168" s="125" t="s">
        <v>83</v>
      </c>
      <c r="AY168" s="118" t="s">
        <v>143</v>
      </c>
      <c r="BK168" s="126">
        <f>SUM(BK169:BK172)</f>
        <v>0</v>
      </c>
    </row>
    <row r="169" spans="2:65" s="1" customFormat="1" ht="33" customHeight="1">
      <c r="B169" s="28"/>
      <c r="C169" s="129" t="s">
        <v>222</v>
      </c>
      <c r="D169" s="129" t="s">
        <v>146</v>
      </c>
      <c r="E169" s="130" t="s">
        <v>898</v>
      </c>
      <c r="F169" s="131" t="s">
        <v>899</v>
      </c>
      <c r="G169" s="132" t="s">
        <v>149</v>
      </c>
      <c r="H169" s="133">
        <v>89.76</v>
      </c>
      <c r="I169" s="134"/>
      <c r="J169" s="135">
        <f>ROUND(I169*H169,2)</f>
        <v>0</v>
      </c>
      <c r="K169" s="136"/>
      <c r="L169" s="28"/>
      <c r="M169" s="137" t="s">
        <v>1</v>
      </c>
      <c r="N169" s="138" t="s">
        <v>40</v>
      </c>
      <c r="P169" s="139">
        <f>O169*H169</f>
        <v>0</v>
      </c>
      <c r="Q169" s="139">
        <v>5.9089999999999997E-2</v>
      </c>
      <c r="R169" s="139">
        <f>Q169*H169</f>
        <v>5.3039183999999997</v>
      </c>
      <c r="S169" s="139">
        <v>0</v>
      </c>
      <c r="T169" s="140">
        <f>S169*H169</f>
        <v>0</v>
      </c>
      <c r="AR169" s="141" t="s">
        <v>150</v>
      </c>
      <c r="AT169" s="141" t="s">
        <v>146</v>
      </c>
      <c r="AU169" s="141" t="s">
        <v>85</v>
      </c>
      <c r="AY169" s="13" t="s">
        <v>143</v>
      </c>
      <c r="BE169" s="142">
        <f>IF(N169="základní",J169,0)</f>
        <v>0</v>
      </c>
      <c r="BF169" s="142">
        <f>IF(N169="snížená",J169,0)</f>
        <v>0</v>
      </c>
      <c r="BG169" s="142">
        <f>IF(N169="zákl. přenesená",J169,0)</f>
        <v>0</v>
      </c>
      <c r="BH169" s="142">
        <f>IF(N169="sníž. přenesená",J169,0)</f>
        <v>0</v>
      </c>
      <c r="BI169" s="142">
        <f>IF(N169="nulová",J169,0)</f>
        <v>0</v>
      </c>
      <c r="BJ169" s="13" t="s">
        <v>83</v>
      </c>
      <c r="BK169" s="142">
        <f>ROUND(I169*H169,2)</f>
        <v>0</v>
      </c>
      <c r="BL169" s="13" t="s">
        <v>150</v>
      </c>
      <c r="BM169" s="141" t="s">
        <v>900</v>
      </c>
    </row>
    <row r="170" spans="2:65" s="1" customFormat="1" ht="33" customHeight="1">
      <c r="B170" s="28"/>
      <c r="C170" s="129" t="s">
        <v>7</v>
      </c>
      <c r="D170" s="129" t="s">
        <v>146</v>
      </c>
      <c r="E170" s="130" t="s">
        <v>901</v>
      </c>
      <c r="F170" s="131" t="s">
        <v>902</v>
      </c>
      <c r="G170" s="132" t="s">
        <v>149</v>
      </c>
      <c r="H170" s="133">
        <v>89.76</v>
      </c>
      <c r="I170" s="134"/>
      <c r="J170" s="135">
        <f>ROUND(I170*H170,2)</f>
        <v>0</v>
      </c>
      <c r="K170" s="136"/>
      <c r="L170" s="28"/>
      <c r="M170" s="137" t="s">
        <v>1</v>
      </c>
      <c r="N170" s="138" t="s">
        <v>40</v>
      </c>
      <c r="P170" s="139">
        <f>O170*H170</f>
        <v>0</v>
      </c>
      <c r="Q170" s="139">
        <v>8.9219999999999994E-2</v>
      </c>
      <c r="R170" s="139">
        <f>Q170*H170</f>
        <v>8.0083871999999996</v>
      </c>
      <c r="S170" s="139">
        <v>0</v>
      </c>
      <c r="T170" s="140">
        <f>S170*H170</f>
        <v>0</v>
      </c>
      <c r="AR170" s="141" t="s">
        <v>150</v>
      </c>
      <c r="AT170" s="141" t="s">
        <v>146</v>
      </c>
      <c r="AU170" s="141" t="s">
        <v>85</v>
      </c>
      <c r="AY170" s="13" t="s">
        <v>143</v>
      </c>
      <c r="BE170" s="142">
        <f>IF(N170="základní",J170,0)</f>
        <v>0</v>
      </c>
      <c r="BF170" s="142">
        <f>IF(N170="snížená",J170,0)</f>
        <v>0</v>
      </c>
      <c r="BG170" s="142">
        <f>IF(N170="zákl. přenesená",J170,0)</f>
        <v>0</v>
      </c>
      <c r="BH170" s="142">
        <f>IF(N170="sníž. přenesená",J170,0)</f>
        <v>0</v>
      </c>
      <c r="BI170" s="142">
        <f>IF(N170="nulová",J170,0)</f>
        <v>0</v>
      </c>
      <c r="BJ170" s="13" t="s">
        <v>83</v>
      </c>
      <c r="BK170" s="142">
        <f>ROUND(I170*H170,2)</f>
        <v>0</v>
      </c>
      <c r="BL170" s="13" t="s">
        <v>150</v>
      </c>
      <c r="BM170" s="141" t="s">
        <v>903</v>
      </c>
    </row>
    <row r="171" spans="2:65" s="1" customFormat="1" ht="21.75" customHeight="1">
      <c r="B171" s="28"/>
      <c r="C171" s="143" t="s">
        <v>229</v>
      </c>
      <c r="D171" s="143" t="s">
        <v>159</v>
      </c>
      <c r="E171" s="144" t="s">
        <v>904</v>
      </c>
      <c r="F171" s="145" t="s">
        <v>905</v>
      </c>
      <c r="G171" s="146" t="s">
        <v>149</v>
      </c>
      <c r="H171" s="147">
        <v>8.9760000000000009</v>
      </c>
      <c r="I171" s="148"/>
      <c r="J171" s="149">
        <f>ROUND(I171*H171,2)</f>
        <v>0</v>
      </c>
      <c r="K171" s="150"/>
      <c r="L171" s="151"/>
      <c r="M171" s="152" t="s">
        <v>1</v>
      </c>
      <c r="N171" s="153" t="s">
        <v>40</v>
      </c>
      <c r="P171" s="139">
        <f>O171*H171</f>
        <v>0</v>
      </c>
      <c r="Q171" s="139">
        <v>0.12</v>
      </c>
      <c r="R171" s="139">
        <f>Q171*H171</f>
        <v>1.0771200000000001</v>
      </c>
      <c r="S171" s="139">
        <v>0</v>
      </c>
      <c r="T171" s="140">
        <f>S171*H171</f>
        <v>0</v>
      </c>
      <c r="AR171" s="141" t="s">
        <v>162</v>
      </c>
      <c r="AT171" s="141" t="s">
        <v>159</v>
      </c>
      <c r="AU171" s="141" t="s">
        <v>85</v>
      </c>
      <c r="AY171" s="13" t="s">
        <v>143</v>
      </c>
      <c r="BE171" s="142">
        <f>IF(N171="základní",J171,0)</f>
        <v>0</v>
      </c>
      <c r="BF171" s="142">
        <f>IF(N171="snížená",J171,0)</f>
        <v>0</v>
      </c>
      <c r="BG171" s="142">
        <f>IF(N171="zákl. přenesená",J171,0)</f>
        <v>0</v>
      </c>
      <c r="BH171" s="142">
        <f>IF(N171="sníž. přenesená",J171,0)</f>
        <v>0</v>
      </c>
      <c r="BI171" s="142">
        <f>IF(N171="nulová",J171,0)</f>
        <v>0</v>
      </c>
      <c r="BJ171" s="13" t="s">
        <v>83</v>
      </c>
      <c r="BK171" s="142">
        <f>ROUND(I171*H171,2)</f>
        <v>0</v>
      </c>
      <c r="BL171" s="13" t="s">
        <v>150</v>
      </c>
      <c r="BM171" s="141" t="s">
        <v>906</v>
      </c>
    </row>
    <row r="172" spans="2:65" s="1" customFormat="1" ht="19.5">
      <c r="B172" s="28"/>
      <c r="D172" s="154" t="s">
        <v>246</v>
      </c>
      <c r="F172" s="155" t="s">
        <v>907</v>
      </c>
      <c r="I172" s="156"/>
      <c r="L172" s="28"/>
      <c r="M172" s="157"/>
      <c r="T172" s="52"/>
      <c r="AT172" s="13" t="s">
        <v>246</v>
      </c>
      <c r="AU172" s="13" t="s">
        <v>85</v>
      </c>
    </row>
    <row r="173" spans="2:65" s="11" customFormat="1" ht="22.9" customHeight="1">
      <c r="B173" s="117"/>
      <c r="D173" s="118" t="s">
        <v>74</v>
      </c>
      <c r="E173" s="127" t="s">
        <v>144</v>
      </c>
      <c r="F173" s="127" t="s">
        <v>145</v>
      </c>
      <c r="I173" s="120"/>
      <c r="J173" s="128">
        <f>BK173</f>
        <v>0</v>
      </c>
      <c r="L173" s="117"/>
      <c r="M173" s="122"/>
      <c r="P173" s="123">
        <f>SUM(P174:P196)</f>
        <v>0</v>
      </c>
      <c r="R173" s="123">
        <f>SUM(R174:R196)</f>
        <v>9.534123537000001</v>
      </c>
      <c r="T173" s="124">
        <f>SUM(T174:T196)</f>
        <v>0</v>
      </c>
      <c r="AR173" s="118" t="s">
        <v>83</v>
      </c>
      <c r="AT173" s="125" t="s">
        <v>74</v>
      </c>
      <c r="AU173" s="125" t="s">
        <v>83</v>
      </c>
      <c r="AY173" s="118" t="s">
        <v>143</v>
      </c>
      <c r="BK173" s="126">
        <f>SUM(BK174:BK196)</f>
        <v>0</v>
      </c>
    </row>
    <row r="174" spans="2:65" s="1" customFormat="1" ht="24.2" customHeight="1">
      <c r="B174" s="28"/>
      <c r="C174" s="129" t="s">
        <v>233</v>
      </c>
      <c r="D174" s="129" t="s">
        <v>146</v>
      </c>
      <c r="E174" s="130" t="s">
        <v>908</v>
      </c>
      <c r="F174" s="131" t="s">
        <v>909</v>
      </c>
      <c r="G174" s="132" t="s">
        <v>149</v>
      </c>
      <c r="H174" s="133">
        <v>37.700000000000003</v>
      </c>
      <c r="I174" s="134"/>
      <c r="J174" s="135">
        <f t="shared" ref="J174:J179" si="20">ROUND(I174*H174,2)</f>
        <v>0</v>
      </c>
      <c r="K174" s="136"/>
      <c r="L174" s="28"/>
      <c r="M174" s="137" t="s">
        <v>1</v>
      </c>
      <c r="N174" s="138" t="s">
        <v>40</v>
      </c>
      <c r="P174" s="139">
        <f t="shared" ref="P174:P179" si="21">O174*H174</f>
        <v>0</v>
      </c>
      <c r="Q174" s="139">
        <v>2.63E-4</v>
      </c>
      <c r="R174" s="139">
        <f t="shared" ref="R174:R179" si="22">Q174*H174</f>
        <v>9.9151000000000013E-3</v>
      </c>
      <c r="S174" s="139">
        <v>0</v>
      </c>
      <c r="T174" s="140">
        <f t="shared" ref="T174:T179" si="23">S174*H174</f>
        <v>0</v>
      </c>
      <c r="AR174" s="141" t="s">
        <v>150</v>
      </c>
      <c r="AT174" s="141" t="s">
        <v>146</v>
      </c>
      <c r="AU174" s="141" t="s">
        <v>85</v>
      </c>
      <c r="AY174" s="13" t="s">
        <v>143</v>
      </c>
      <c r="BE174" s="142">
        <f t="shared" ref="BE174:BE179" si="24">IF(N174="základní",J174,0)</f>
        <v>0</v>
      </c>
      <c r="BF174" s="142">
        <f t="shared" ref="BF174:BF179" si="25">IF(N174="snížená",J174,0)</f>
        <v>0</v>
      </c>
      <c r="BG174" s="142">
        <f t="shared" ref="BG174:BG179" si="26">IF(N174="zákl. přenesená",J174,0)</f>
        <v>0</v>
      </c>
      <c r="BH174" s="142">
        <f t="shared" ref="BH174:BH179" si="27">IF(N174="sníž. přenesená",J174,0)</f>
        <v>0</v>
      </c>
      <c r="BI174" s="142">
        <f t="shared" ref="BI174:BI179" si="28">IF(N174="nulová",J174,0)</f>
        <v>0</v>
      </c>
      <c r="BJ174" s="13" t="s">
        <v>83</v>
      </c>
      <c r="BK174" s="142">
        <f t="shared" ref="BK174:BK179" si="29">ROUND(I174*H174,2)</f>
        <v>0</v>
      </c>
      <c r="BL174" s="13" t="s">
        <v>150</v>
      </c>
      <c r="BM174" s="141" t="s">
        <v>910</v>
      </c>
    </row>
    <row r="175" spans="2:65" s="1" customFormat="1" ht="24.2" customHeight="1">
      <c r="B175" s="28"/>
      <c r="C175" s="129" t="s">
        <v>238</v>
      </c>
      <c r="D175" s="129" t="s">
        <v>146</v>
      </c>
      <c r="E175" s="130" t="s">
        <v>911</v>
      </c>
      <c r="F175" s="131" t="s">
        <v>912</v>
      </c>
      <c r="G175" s="132" t="s">
        <v>149</v>
      </c>
      <c r="H175" s="133">
        <v>37.700000000000003</v>
      </c>
      <c r="I175" s="134"/>
      <c r="J175" s="135">
        <f t="shared" si="20"/>
        <v>0</v>
      </c>
      <c r="K175" s="136"/>
      <c r="L175" s="28"/>
      <c r="M175" s="137" t="s">
        <v>1</v>
      </c>
      <c r="N175" s="138" t="s">
        <v>40</v>
      </c>
      <c r="P175" s="139">
        <f t="shared" si="21"/>
        <v>0</v>
      </c>
      <c r="Q175" s="139">
        <v>8.0000000000000002E-3</v>
      </c>
      <c r="R175" s="139">
        <f t="shared" si="22"/>
        <v>0.30160000000000003</v>
      </c>
      <c r="S175" s="139">
        <v>0</v>
      </c>
      <c r="T175" s="140">
        <f t="shared" si="23"/>
        <v>0</v>
      </c>
      <c r="AR175" s="141" t="s">
        <v>150</v>
      </c>
      <c r="AT175" s="141" t="s">
        <v>146</v>
      </c>
      <c r="AU175" s="141" t="s">
        <v>85</v>
      </c>
      <c r="AY175" s="13" t="s">
        <v>143</v>
      </c>
      <c r="BE175" s="142">
        <f t="shared" si="24"/>
        <v>0</v>
      </c>
      <c r="BF175" s="142">
        <f t="shared" si="25"/>
        <v>0</v>
      </c>
      <c r="BG175" s="142">
        <f t="shared" si="26"/>
        <v>0</v>
      </c>
      <c r="BH175" s="142">
        <f t="shared" si="27"/>
        <v>0</v>
      </c>
      <c r="BI175" s="142">
        <f t="shared" si="28"/>
        <v>0</v>
      </c>
      <c r="BJ175" s="13" t="s">
        <v>83</v>
      </c>
      <c r="BK175" s="142">
        <f t="shared" si="29"/>
        <v>0</v>
      </c>
      <c r="BL175" s="13" t="s">
        <v>150</v>
      </c>
      <c r="BM175" s="141" t="s">
        <v>913</v>
      </c>
    </row>
    <row r="176" spans="2:65" s="1" customFormat="1" ht="21.75" customHeight="1">
      <c r="B176" s="28"/>
      <c r="C176" s="129" t="s">
        <v>242</v>
      </c>
      <c r="D176" s="129" t="s">
        <v>146</v>
      </c>
      <c r="E176" s="130" t="s">
        <v>914</v>
      </c>
      <c r="F176" s="131" t="s">
        <v>915</v>
      </c>
      <c r="G176" s="132" t="s">
        <v>149</v>
      </c>
      <c r="H176" s="133">
        <v>37.700000000000003</v>
      </c>
      <c r="I176" s="134"/>
      <c r="J176" s="135">
        <f t="shared" si="20"/>
        <v>0</v>
      </c>
      <c r="K176" s="136"/>
      <c r="L176" s="28"/>
      <c r="M176" s="137" t="s">
        <v>1</v>
      </c>
      <c r="N176" s="138" t="s">
        <v>40</v>
      </c>
      <c r="P176" s="139">
        <f t="shared" si="21"/>
        <v>0</v>
      </c>
      <c r="Q176" s="139">
        <v>9.3999999999999997E-4</v>
      </c>
      <c r="R176" s="139">
        <f t="shared" si="22"/>
        <v>3.5438000000000004E-2</v>
      </c>
      <c r="S176" s="139">
        <v>0</v>
      </c>
      <c r="T176" s="140">
        <f t="shared" si="23"/>
        <v>0</v>
      </c>
      <c r="AR176" s="141" t="s">
        <v>150</v>
      </c>
      <c r="AT176" s="141" t="s">
        <v>146</v>
      </c>
      <c r="AU176" s="141" t="s">
        <v>85</v>
      </c>
      <c r="AY176" s="13" t="s">
        <v>143</v>
      </c>
      <c r="BE176" s="142">
        <f t="shared" si="24"/>
        <v>0</v>
      </c>
      <c r="BF176" s="142">
        <f t="shared" si="25"/>
        <v>0</v>
      </c>
      <c r="BG176" s="142">
        <f t="shared" si="26"/>
        <v>0</v>
      </c>
      <c r="BH176" s="142">
        <f t="shared" si="27"/>
        <v>0</v>
      </c>
      <c r="BI176" s="142">
        <f t="shared" si="28"/>
        <v>0</v>
      </c>
      <c r="BJ176" s="13" t="s">
        <v>83</v>
      </c>
      <c r="BK176" s="142">
        <f t="shared" si="29"/>
        <v>0</v>
      </c>
      <c r="BL176" s="13" t="s">
        <v>150</v>
      </c>
      <c r="BM176" s="141" t="s">
        <v>916</v>
      </c>
    </row>
    <row r="177" spans="2:65" s="1" customFormat="1" ht="21.75" customHeight="1">
      <c r="B177" s="28"/>
      <c r="C177" s="129" t="s">
        <v>248</v>
      </c>
      <c r="D177" s="129" t="s">
        <v>146</v>
      </c>
      <c r="E177" s="130" t="s">
        <v>917</v>
      </c>
      <c r="F177" s="131" t="s">
        <v>918</v>
      </c>
      <c r="G177" s="132" t="s">
        <v>149</v>
      </c>
      <c r="H177" s="133">
        <v>15</v>
      </c>
      <c r="I177" s="134"/>
      <c r="J177" s="135">
        <f t="shared" si="20"/>
        <v>0</v>
      </c>
      <c r="K177" s="136"/>
      <c r="L177" s="28"/>
      <c r="M177" s="137" t="s">
        <v>1</v>
      </c>
      <c r="N177" s="138" t="s">
        <v>40</v>
      </c>
      <c r="P177" s="139">
        <f t="shared" si="21"/>
        <v>0</v>
      </c>
      <c r="Q177" s="139">
        <v>4.0629999999999999E-2</v>
      </c>
      <c r="R177" s="139">
        <f t="shared" si="22"/>
        <v>0.60945000000000005</v>
      </c>
      <c r="S177" s="139">
        <v>0</v>
      </c>
      <c r="T177" s="140">
        <f t="shared" si="23"/>
        <v>0</v>
      </c>
      <c r="AR177" s="141" t="s">
        <v>150</v>
      </c>
      <c r="AT177" s="141" t="s">
        <v>146</v>
      </c>
      <c r="AU177" s="141" t="s">
        <v>85</v>
      </c>
      <c r="AY177" s="13" t="s">
        <v>143</v>
      </c>
      <c r="BE177" s="142">
        <f t="shared" si="24"/>
        <v>0</v>
      </c>
      <c r="BF177" s="142">
        <f t="shared" si="25"/>
        <v>0</v>
      </c>
      <c r="BG177" s="142">
        <f t="shared" si="26"/>
        <v>0</v>
      </c>
      <c r="BH177" s="142">
        <f t="shared" si="27"/>
        <v>0</v>
      </c>
      <c r="BI177" s="142">
        <f t="shared" si="28"/>
        <v>0</v>
      </c>
      <c r="BJ177" s="13" t="s">
        <v>83</v>
      </c>
      <c r="BK177" s="142">
        <f t="shared" si="29"/>
        <v>0</v>
      </c>
      <c r="BL177" s="13" t="s">
        <v>150</v>
      </c>
      <c r="BM177" s="141" t="s">
        <v>919</v>
      </c>
    </row>
    <row r="178" spans="2:65" s="1" customFormat="1" ht="24.2" customHeight="1">
      <c r="B178" s="28"/>
      <c r="C178" s="129" t="s">
        <v>253</v>
      </c>
      <c r="D178" s="129" t="s">
        <v>146</v>
      </c>
      <c r="E178" s="130" t="s">
        <v>920</v>
      </c>
      <c r="F178" s="131" t="s">
        <v>921</v>
      </c>
      <c r="G178" s="132" t="s">
        <v>149</v>
      </c>
      <c r="H178" s="133">
        <v>37.700000000000003</v>
      </c>
      <c r="I178" s="134"/>
      <c r="J178" s="135">
        <f t="shared" si="20"/>
        <v>0</v>
      </c>
      <c r="K178" s="136"/>
      <c r="L178" s="28"/>
      <c r="M178" s="137" t="s">
        <v>1</v>
      </c>
      <c r="N178" s="138" t="s">
        <v>40</v>
      </c>
      <c r="P178" s="139">
        <f t="shared" si="21"/>
        <v>0</v>
      </c>
      <c r="Q178" s="139">
        <v>1.2E-2</v>
      </c>
      <c r="R178" s="139">
        <f t="shared" si="22"/>
        <v>0.45240000000000002</v>
      </c>
      <c r="S178" s="139">
        <v>0</v>
      </c>
      <c r="T178" s="140">
        <f t="shared" si="23"/>
        <v>0</v>
      </c>
      <c r="AR178" s="141" t="s">
        <v>150</v>
      </c>
      <c r="AT178" s="141" t="s">
        <v>146</v>
      </c>
      <c r="AU178" s="141" t="s">
        <v>85</v>
      </c>
      <c r="AY178" s="13" t="s">
        <v>143</v>
      </c>
      <c r="BE178" s="142">
        <f t="shared" si="24"/>
        <v>0</v>
      </c>
      <c r="BF178" s="142">
        <f t="shared" si="25"/>
        <v>0</v>
      </c>
      <c r="BG178" s="142">
        <f t="shared" si="26"/>
        <v>0</v>
      </c>
      <c r="BH178" s="142">
        <f t="shared" si="27"/>
        <v>0</v>
      </c>
      <c r="BI178" s="142">
        <f t="shared" si="28"/>
        <v>0</v>
      </c>
      <c r="BJ178" s="13" t="s">
        <v>83</v>
      </c>
      <c r="BK178" s="142">
        <f t="shared" si="29"/>
        <v>0</v>
      </c>
      <c r="BL178" s="13" t="s">
        <v>150</v>
      </c>
      <c r="BM178" s="141" t="s">
        <v>922</v>
      </c>
    </row>
    <row r="179" spans="2:65" s="1" customFormat="1" ht="33" customHeight="1">
      <c r="B179" s="28"/>
      <c r="C179" s="129" t="s">
        <v>257</v>
      </c>
      <c r="D179" s="129" t="s">
        <v>146</v>
      </c>
      <c r="E179" s="130" t="s">
        <v>923</v>
      </c>
      <c r="F179" s="131" t="s">
        <v>924</v>
      </c>
      <c r="G179" s="132" t="s">
        <v>149</v>
      </c>
      <c r="H179" s="133">
        <v>226.2</v>
      </c>
      <c r="I179" s="134"/>
      <c r="J179" s="135">
        <f t="shared" si="20"/>
        <v>0</v>
      </c>
      <c r="K179" s="136"/>
      <c r="L179" s="28"/>
      <c r="M179" s="137" t="s">
        <v>1</v>
      </c>
      <c r="N179" s="138" t="s">
        <v>40</v>
      </c>
      <c r="P179" s="139">
        <f t="shared" si="21"/>
        <v>0</v>
      </c>
      <c r="Q179" s="139">
        <v>6.0000000000000001E-3</v>
      </c>
      <c r="R179" s="139">
        <f t="shared" si="22"/>
        <v>1.3572</v>
      </c>
      <c r="S179" s="139">
        <v>0</v>
      </c>
      <c r="T179" s="140">
        <f t="shared" si="23"/>
        <v>0</v>
      </c>
      <c r="AR179" s="141" t="s">
        <v>150</v>
      </c>
      <c r="AT179" s="141" t="s">
        <v>146</v>
      </c>
      <c r="AU179" s="141" t="s">
        <v>85</v>
      </c>
      <c r="AY179" s="13" t="s">
        <v>143</v>
      </c>
      <c r="BE179" s="142">
        <f t="shared" si="24"/>
        <v>0</v>
      </c>
      <c r="BF179" s="142">
        <f t="shared" si="25"/>
        <v>0</v>
      </c>
      <c r="BG179" s="142">
        <f t="shared" si="26"/>
        <v>0</v>
      </c>
      <c r="BH179" s="142">
        <f t="shared" si="27"/>
        <v>0</v>
      </c>
      <c r="BI179" s="142">
        <f t="shared" si="28"/>
        <v>0</v>
      </c>
      <c r="BJ179" s="13" t="s">
        <v>83</v>
      </c>
      <c r="BK179" s="142">
        <f t="shared" si="29"/>
        <v>0</v>
      </c>
      <c r="BL179" s="13" t="s">
        <v>150</v>
      </c>
      <c r="BM179" s="141" t="s">
        <v>925</v>
      </c>
    </row>
    <row r="180" spans="2:65" s="1" customFormat="1" ht="19.5">
      <c r="B180" s="28"/>
      <c r="D180" s="154" t="s">
        <v>246</v>
      </c>
      <c r="F180" s="155" t="s">
        <v>926</v>
      </c>
      <c r="I180" s="156"/>
      <c r="L180" s="28"/>
      <c r="M180" s="157"/>
      <c r="T180" s="52"/>
      <c r="AT180" s="13" t="s">
        <v>246</v>
      </c>
      <c r="AU180" s="13" t="s">
        <v>85</v>
      </c>
    </row>
    <row r="181" spans="2:65" s="1" customFormat="1" ht="24.2" customHeight="1">
      <c r="B181" s="28"/>
      <c r="C181" s="129" t="s">
        <v>261</v>
      </c>
      <c r="D181" s="129" t="s">
        <v>146</v>
      </c>
      <c r="E181" s="130" t="s">
        <v>927</v>
      </c>
      <c r="F181" s="131" t="s">
        <v>928</v>
      </c>
      <c r="G181" s="132" t="s">
        <v>149</v>
      </c>
      <c r="H181" s="133">
        <v>4.9349999999999996</v>
      </c>
      <c r="I181" s="134"/>
      <c r="J181" s="135">
        <f t="shared" ref="J181:J191" si="30">ROUND(I181*H181,2)</f>
        <v>0</v>
      </c>
      <c r="K181" s="136"/>
      <c r="L181" s="28"/>
      <c r="M181" s="137" t="s">
        <v>1</v>
      </c>
      <c r="N181" s="138" t="s">
        <v>40</v>
      </c>
      <c r="P181" s="139">
        <f t="shared" ref="P181:P191" si="31">O181*H181</f>
        <v>0</v>
      </c>
      <c r="Q181" s="139">
        <v>4.3830000000000001E-2</v>
      </c>
      <c r="R181" s="139">
        <f t="shared" ref="R181:R191" si="32">Q181*H181</f>
        <v>0.21630104999999999</v>
      </c>
      <c r="S181" s="139">
        <v>0</v>
      </c>
      <c r="T181" s="140">
        <f t="shared" ref="T181:T191" si="33">S181*H181</f>
        <v>0</v>
      </c>
      <c r="AR181" s="141" t="s">
        <v>150</v>
      </c>
      <c r="AT181" s="141" t="s">
        <v>146</v>
      </c>
      <c r="AU181" s="141" t="s">
        <v>85</v>
      </c>
      <c r="AY181" s="13" t="s">
        <v>143</v>
      </c>
      <c r="BE181" s="142">
        <f t="shared" ref="BE181:BE191" si="34">IF(N181="základní",J181,0)</f>
        <v>0</v>
      </c>
      <c r="BF181" s="142">
        <f t="shared" ref="BF181:BF191" si="35">IF(N181="snížená",J181,0)</f>
        <v>0</v>
      </c>
      <c r="BG181" s="142">
        <f t="shared" ref="BG181:BG191" si="36">IF(N181="zákl. přenesená",J181,0)</f>
        <v>0</v>
      </c>
      <c r="BH181" s="142">
        <f t="shared" ref="BH181:BH191" si="37">IF(N181="sníž. přenesená",J181,0)</f>
        <v>0</v>
      </c>
      <c r="BI181" s="142">
        <f t="shared" ref="BI181:BI191" si="38">IF(N181="nulová",J181,0)</f>
        <v>0</v>
      </c>
      <c r="BJ181" s="13" t="s">
        <v>83</v>
      </c>
      <c r="BK181" s="142">
        <f t="shared" ref="BK181:BK191" si="39">ROUND(I181*H181,2)</f>
        <v>0</v>
      </c>
      <c r="BL181" s="13" t="s">
        <v>150</v>
      </c>
      <c r="BM181" s="141" t="s">
        <v>929</v>
      </c>
    </row>
    <row r="182" spans="2:65" s="1" customFormat="1" ht="24.2" customHeight="1">
      <c r="B182" s="28"/>
      <c r="C182" s="129" t="s">
        <v>265</v>
      </c>
      <c r="D182" s="129" t="s">
        <v>146</v>
      </c>
      <c r="E182" s="130" t="s">
        <v>930</v>
      </c>
      <c r="F182" s="131" t="s">
        <v>931</v>
      </c>
      <c r="G182" s="132" t="s">
        <v>149</v>
      </c>
      <c r="H182" s="133">
        <v>37.700000000000003</v>
      </c>
      <c r="I182" s="134"/>
      <c r="J182" s="135">
        <f t="shared" si="30"/>
        <v>0</v>
      </c>
      <c r="K182" s="136"/>
      <c r="L182" s="28"/>
      <c r="M182" s="137" t="s">
        <v>1</v>
      </c>
      <c r="N182" s="138" t="s">
        <v>40</v>
      </c>
      <c r="P182" s="139">
        <f t="shared" si="31"/>
        <v>0</v>
      </c>
      <c r="Q182" s="139">
        <v>1.6199999999999999E-2</v>
      </c>
      <c r="R182" s="139">
        <f t="shared" si="32"/>
        <v>0.61074000000000006</v>
      </c>
      <c r="S182" s="139">
        <v>0</v>
      </c>
      <c r="T182" s="140">
        <f t="shared" si="33"/>
        <v>0</v>
      </c>
      <c r="AR182" s="141" t="s">
        <v>150</v>
      </c>
      <c r="AT182" s="141" t="s">
        <v>146</v>
      </c>
      <c r="AU182" s="141" t="s">
        <v>85</v>
      </c>
      <c r="AY182" s="13" t="s">
        <v>143</v>
      </c>
      <c r="BE182" s="142">
        <f t="shared" si="34"/>
        <v>0</v>
      </c>
      <c r="BF182" s="142">
        <f t="shared" si="35"/>
        <v>0</v>
      </c>
      <c r="BG182" s="142">
        <f t="shared" si="36"/>
        <v>0</v>
      </c>
      <c r="BH182" s="142">
        <f t="shared" si="37"/>
        <v>0</v>
      </c>
      <c r="BI182" s="142">
        <f t="shared" si="38"/>
        <v>0</v>
      </c>
      <c r="BJ182" s="13" t="s">
        <v>83</v>
      </c>
      <c r="BK182" s="142">
        <f t="shared" si="39"/>
        <v>0</v>
      </c>
      <c r="BL182" s="13" t="s">
        <v>150</v>
      </c>
      <c r="BM182" s="141" t="s">
        <v>932</v>
      </c>
    </row>
    <row r="183" spans="2:65" s="1" customFormat="1" ht="24.2" customHeight="1">
      <c r="B183" s="28"/>
      <c r="C183" s="129" t="s">
        <v>269</v>
      </c>
      <c r="D183" s="129" t="s">
        <v>146</v>
      </c>
      <c r="E183" s="130" t="s">
        <v>933</v>
      </c>
      <c r="F183" s="131" t="s">
        <v>934</v>
      </c>
      <c r="G183" s="132" t="s">
        <v>149</v>
      </c>
      <c r="H183" s="133">
        <v>37.700000000000003</v>
      </c>
      <c r="I183" s="134"/>
      <c r="J183" s="135">
        <f t="shared" si="30"/>
        <v>0</v>
      </c>
      <c r="K183" s="136"/>
      <c r="L183" s="28"/>
      <c r="M183" s="137" t="s">
        <v>1</v>
      </c>
      <c r="N183" s="138" t="s">
        <v>40</v>
      </c>
      <c r="P183" s="139">
        <f t="shared" si="31"/>
        <v>0</v>
      </c>
      <c r="Q183" s="139">
        <v>4.0000000000000001E-3</v>
      </c>
      <c r="R183" s="139">
        <f t="shared" si="32"/>
        <v>0.15080000000000002</v>
      </c>
      <c r="S183" s="139">
        <v>0</v>
      </c>
      <c r="T183" s="140">
        <f t="shared" si="33"/>
        <v>0</v>
      </c>
      <c r="AR183" s="141" t="s">
        <v>150</v>
      </c>
      <c r="AT183" s="141" t="s">
        <v>146</v>
      </c>
      <c r="AU183" s="141" t="s">
        <v>85</v>
      </c>
      <c r="AY183" s="13" t="s">
        <v>143</v>
      </c>
      <c r="BE183" s="142">
        <f t="shared" si="34"/>
        <v>0</v>
      </c>
      <c r="BF183" s="142">
        <f t="shared" si="35"/>
        <v>0</v>
      </c>
      <c r="BG183" s="142">
        <f t="shared" si="36"/>
        <v>0</v>
      </c>
      <c r="BH183" s="142">
        <f t="shared" si="37"/>
        <v>0</v>
      </c>
      <c r="BI183" s="142">
        <f t="shared" si="38"/>
        <v>0</v>
      </c>
      <c r="BJ183" s="13" t="s">
        <v>83</v>
      </c>
      <c r="BK183" s="142">
        <f t="shared" si="39"/>
        <v>0</v>
      </c>
      <c r="BL183" s="13" t="s">
        <v>150</v>
      </c>
      <c r="BM183" s="141" t="s">
        <v>935</v>
      </c>
    </row>
    <row r="184" spans="2:65" s="1" customFormat="1" ht="24.2" customHeight="1">
      <c r="B184" s="28"/>
      <c r="C184" s="129" t="s">
        <v>273</v>
      </c>
      <c r="D184" s="129" t="s">
        <v>146</v>
      </c>
      <c r="E184" s="130" t="s">
        <v>936</v>
      </c>
      <c r="F184" s="131" t="s">
        <v>937</v>
      </c>
      <c r="G184" s="132" t="s">
        <v>149</v>
      </c>
      <c r="H184" s="133">
        <v>53.366999999999997</v>
      </c>
      <c r="I184" s="134"/>
      <c r="J184" s="135">
        <f t="shared" si="30"/>
        <v>0</v>
      </c>
      <c r="K184" s="136"/>
      <c r="L184" s="28"/>
      <c r="M184" s="137" t="s">
        <v>1</v>
      </c>
      <c r="N184" s="138" t="s">
        <v>40</v>
      </c>
      <c r="P184" s="139">
        <f t="shared" si="31"/>
        <v>0</v>
      </c>
      <c r="Q184" s="139">
        <v>2.63E-4</v>
      </c>
      <c r="R184" s="139">
        <f t="shared" si="32"/>
        <v>1.4035520999999999E-2</v>
      </c>
      <c r="S184" s="139">
        <v>0</v>
      </c>
      <c r="T184" s="140">
        <f t="shared" si="33"/>
        <v>0</v>
      </c>
      <c r="AR184" s="141" t="s">
        <v>150</v>
      </c>
      <c r="AT184" s="141" t="s">
        <v>146</v>
      </c>
      <c r="AU184" s="141" t="s">
        <v>85</v>
      </c>
      <c r="AY184" s="13" t="s">
        <v>143</v>
      </c>
      <c r="BE184" s="142">
        <f t="shared" si="34"/>
        <v>0</v>
      </c>
      <c r="BF184" s="142">
        <f t="shared" si="35"/>
        <v>0</v>
      </c>
      <c r="BG184" s="142">
        <f t="shared" si="36"/>
        <v>0</v>
      </c>
      <c r="BH184" s="142">
        <f t="shared" si="37"/>
        <v>0</v>
      </c>
      <c r="BI184" s="142">
        <f t="shared" si="38"/>
        <v>0</v>
      </c>
      <c r="BJ184" s="13" t="s">
        <v>83</v>
      </c>
      <c r="BK184" s="142">
        <f t="shared" si="39"/>
        <v>0</v>
      </c>
      <c r="BL184" s="13" t="s">
        <v>150</v>
      </c>
      <c r="BM184" s="141" t="s">
        <v>938</v>
      </c>
    </row>
    <row r="185" spans="2:65" s="1" customFormat="1" ht="24.2" customHeight="1">
      <c r="B185" s="28"/>
      <c r="C185" s="129" t="s">
        <v>277</v>
      </c>
      <c r="D185" s="129" t="s">
        <v>146</v>
      </c>
      <c r="E185" s="130" t="s">
        <v>939</v>
      </c>
      <c r="F185" s="131" t="s">
        <v>940</v>
      </c>
      <c r="G185" s="132" t="s">
        <v>149</v>
      </c>
      <c r="H185" s="133">
        <v>53.366999999999997</v>
      </c>
      <c r="I185" s="134"/>
      <c r="J185" s="135">
        <f t="shared" si="30"/>
        <v>0</v>
      </c>
      <c r="K185" s="136"/>
      <c r="L185" s="28"/>
      <c r="M185" s="137" t="s">
        <v>1</v>
      </c>
      <c r="N185" s="138" t="s">
        <v>40</v>
      </c>
      <c r="P185" s="139">
        <f t="shared" si="31"/>
        <v>0</v>
      </c>
      <c r="Q185" s="139">
        <v>8.0000000000000002E-3</v>
      </c>
      <c r="R185" s="139">
        <f t="shared" si="32"/>
        <v>0.42693599999999998</v>
      </c>
      <c r="S185" s="139">
        <v>0</v>
      </c>
      <c r="T185" s="140">
        <f t="shared" si="33"/>
        <v>0</v>
      </c>
      <c r="AR185" s="141" t="s">
        <v>150</v>
      </c>
      <c r="AT185" s="141" t="s">
        <v>146</v>
      </c>
      <c r="AU185" s="141" t="s">
        <v>85</v>
      </c>
      <c r="AY185" s="13" t="s">
        <v>143</v>
      </c>
      <c r="BE185" s="142">
        <f t="shared" si="34"/>
        <v>0</v>
      </c>
      <c r="BF185" s="142">
        <f t="shared" si="35"/>
        <v>0</v>
      </c>
      <c r="BG185" s="142">
        <f t="shared" si="36"/>
        <v>0</v>
      </c>
      <c r="BH185" s="142">
        <f t="shared" si="37"/>
        <v>0</v>
      </c>
      <c r="BI185" s="142">
        <f t="shared" si="38"/>
        <v>0</v>
      </c>
      <c r="BJ185" s="13" t="s">
        <v>83</v>
      </c>
      <c r="BK185" s="142">
        <f t="shared" si="39"/>
        <v>0</v>
      </c>
      <c r="BL185" s="13" t="s">
        <v>150</v>
      </c>
      <c r="BM185" s="141" t="s">
        <v>941</v>
      </c>
    </row>
    <row r="186" spans="2:65" s="1" customFormat="1" ht="24.2" customHeight="1">
      <c r="B186" s="28"/>
      <c r="C186" s="129" t="s">
        <v>281</v>
      </c>
      <c r="D186" s="129" t="s">
        <v>146</v>
      </c>
      <c r="E186" s="130" t="s">
        <v>942</v>
      </c>
      <c r="F186" s="131" t="s">
        <v>943</v>
      </c>
      <c r="G186" s="132" t="s">
        <v>149</v>
      </c>
      <c r="H186" s="133">
        <v>5.2240000000000002</v>
      </c>
      <c r="I186" s="134"/>
      <c r="J186" s="135">
        <f t="shared" si="30"/>
        <v>0</v>
      </c>
      <c r="K186" s="136"/>
      <c r="L186" s="28"/>
      <c r="M186" s="137" t="s">
        <v>1</v>
      </c>
      <c r="N186" s="138" t="s">
        <v>40</v>
      </c>
      <c r="P186" s="139">
        <f t="shared" si="31"/>
        <v>0</v>
      </c>
      <c r="Q186" s="139">
        <v>4.3839999999999999E-3</v>
      </c>
      <c r="R186" s="139">
        <f t="shared" si="32"/>
        <v>2.2902016000000001E-2</v>
      </c>
      <c r="S186" s="139">
        <v>0</v>
      </c>
      <c r="T186" s="140">
        <f t="shared" si="33"/>
        <v>0</v>
      </c>
      <c r="AR186" s="141" t="s">
        <v>150</v>
      </c>
      <c r="AT186" s="141" t="s">
        <v>146</v>
      </c>
      <c r="AU186" s="141" t="s">
        <v>85</v>
      </c>
      <c r="AY186" s="13" t="s">
        <v>143</v>
      </c>
      <c r="BE186" s="142">
        <f t="shared" si="34"/>
        <v>0</v>
      </c>
      <c r="BF186" s="142">
        <f t="shared" si="35"/>
        <v>0</v>
      </c>
      <c r="BG186" s="142">
        <f t="shared" si="36"/>
        <v>0</v>
      </c>
      <c r="BH186" s="142">
        <f t="shared" si="37"/>
        <v>0</v>
      </c>
      <c r="BI186" s="142">
        <f t="shared" si="38"/>
        <v>0</v>
      </c>
      <c r="BJ186" s="13" t="s">
        <v>83</v>
      </c>
      <c r="BK186" s="142">
        <f t="shared" si="39"/>
        <v>0</v>
      </c>
      <c r="BL186" s="13" t="s">
        <v>150</v>
      </c>
      <c r="BM186" s="141" t="s">
        <v>944</v>
      </c>
    </row>
    <row r="187" spans="2:65" s="1" customFormat="1" ht="21.75" customHeight="1">
      <c r="B187" s="28"/>
      <c r="C187" s="129" t="s">
        <v>285</v>
      </c>
      <c r="D187" s="129" t="s">
        <v>146</v>
      </c>
      <c r="E187" s="130" t="s">
        <v>945</v>
      </c>
      <c r="F187" s="131" t="s">
        <v>946</v>
      </c>
      <c r="G187" s="132" t="s">
        <v>149</v>
      </c>
      <c r="H187" s="133">
        <v>53.366999999999997</v>
      </c>
      <c r="I187" s="134"/>
      <c r="J187" s="135">
        <f t="shared" si="30"/>
        <v>0</v>
      </c>
      <c r="K187" s="136"/>
      <c r="L187" s="28"/>
      <c r="M187" s="137" t="s">
        <v>1</v>
      </c>
      <c r="N187" s="138" t="s">
        <v>40</v>
      </c>
      <c r="P187" s="139">
        <f t="shared" si="31"/>
        <v>0</v>
      </c>
      <c r="Q187" s="139">
        <v>6.4000000000000005E-4</v>
      </c>
      <c r="R187" s="139">
        <f t="shared" si="32"/>
        <v>3.4154879999999999E-2</v>
      </c>
      <c r="S187" s="139">
        <v>0</v>
      </c>
      <c r="T187" s="140">
        <f t="shared" si="33"/>
        <v>0</v>
      </c>
      <c r="AR187" s="141" t="s">
        <v>150</v>
      </c>
      <c r="AT187" s="141" t="s">
        <v>146</v>
      </c>
      <c r="AU187" s="141" t="s">
        <v>85</v>
      </c>
      <c r="AY187" s="13" t="s">
        <v>143</v>
      </c>
      <c r="BE187" s="142">
        <f t="shared" si="34"/>
        <v>0</v>
      </c>
      <c r="BF187" s="142">
        <f t="shared" si="35"/>
        <v>0</v>
      </c>
      <c r="BG187" s="142">
        <f t="shared" si="36"/>
        <v>0</v>
      </c>
      <c r="BH187" s="142">
        <f t="shared" si="37"/>
        <v>0</v>
      </c>
      <c r="BI187" s="142">
        <f t="shared" si="38"/>
        <v>0</v>
      </c>
      <c r="BJ187" s="13" t="s">
        <v>83</v>
      </c>
      <c r="BK187" s="142">
        <f t="shared" si="39"/>
        <v>0</v>
      </c>
      <c r="BL187" s="13" t="s">
        <v>150</v>
      </c>
      <c r="BM187" s="141" t="s">
        <v>947</v>
      </c>
    </row>
    <row r="188" spans="2:65" s="1" customFormat="1" ht="21.75" customHeight="1">
      <c r="B188" s="28"/>
      <c r="C188" s="129" t="s">
        <v>289</v>
      </c>
      <c r="D188" s="129" t="s">
        <v>146</v>
      </c>
      <c r="E188" s="130" t="s">
        <v>948</v>
      </c>
      <c r="F188" s="131" t="s">
        <v>949</v>
      </c>
      <c r="G188" s="132" t="s">
        <v>149</v>
      </c>
      <c r="H188" s="133">
        <v>32.064999999999998</v>
      </c>
      <c r="I188" s="134"/>
      <c r="J188" s="135">
        <f t="shared" si="30"/>
        <v>0</v>
      </c>
      <c r="K188" s="136"/>
      <c r="L188" s="28"/>
      <c r="M188" s="137" t="s">
        <v>1</v>
      </c>
      <c r="N188" s="138" t="s">
        <v>40</v>
      </c>
      <c r="P188" s="139">
        <f t="shared" si="31"/>
        <v>0</v>
      </c>
      <c r="Q188" s="139">
        <v>4.0629999999999999E-2</v>
      </c>
      <c r="R188" s="139">
        <f t="shared" si="32"/>
        <v>1.30280095</v>
      </c>
      <c r="S188" s="139">
        <v>0</v>
      </c>
      <c r="T188" s="140">
        <f t="shared" si="33"/>
        <v>0</v>
      </c>
      <c r="AR188" s="141" t="s">
        <v>150</v>
      </c>
      <c r="AT188" s="141" t="s">
        <v>146</v>
      </c>
      <c r="AU188" s="141" t="s">
        <v>85</v>
      </c>
      <c r="AY188" s="13" t="s">
        <v>143</v>
      </c>
      <c r="BE188" s="142">
        <f t="shared" si="34"/>
        <v>0</v>
      </c>
      <c r="BF188" s="142">
        <f t="shared" si="35"/>
        <v>0</v>
      </c>
      <c r="BG188" s="142">
        <f t="shared" si="36"/>
        <v>0</v>
      </c>
      <c r="BH188" s="142">
        <f t="shared" si="37"/>
        <v>0</v>
      </c>
      <c r="BI188" s="142">
        <f t="shared" si="38"/>
        <v>0</v>
      </c>
      <c r="BJ188" s="13" t="s">
        <v>83</v>
      </c>
      <c r="BK188" s="142">
        <f t="shared" si="39"/>
        <v>0</v>
      </c>
      <c r="BL188" s="13" t="s">
        <v>150</v>
      </c>
      <c r="BM188" s="141" t="s">
        <v>950</v>
      </c>
    </row>
    <row r="189" spans="2:65" s="1" customFormat="1" ht="24.2" customHeight="1">
      <c r="B189" s="28"/>
      <c r="C189" s="129" t="s">
        <v>293</v>
      </c>
      <c r="D189" s="129" t="s">
        <v>146</v>
      </c>
      <c r="E189" s="130" t="s">
        <v>951</v>
      </c>
      <c r="F189" s="131" t="s">
        <v>952</v>
      </c>
      <c r="G189" s="132" t="s">
        <v>149</v>
      </c>
      <c r="H189" s="133">
        <v>5.2240000000000002</v>
      </c>
      <c r="I189" s="134"/>
      <c r="J189" s="135">
        <f t="shared" si="30"/>
        <v>0</v>
      </c>
      <c r="K189" s="136"/>
      <c r="L189" s="28"/>
      <c r="M189" s="137" t="s">
        <v>1</v>
      </c>
      <c r="N189" s="138" t="s">
        <v>40</v>
      </c>
      <c r="P189" s="139">
        <f t="shared" si="31"/>
        <v>0</v>
      </c>
      <c r="Q189" s="139">
        <v>3.0000000000000001E-3</v>
      </c>
      <c r="R189" s="139">
        <f t="shared" si="32"/>
        <v>1.5672000000000002E-2</v>
      </c>
      <c r="S189" s="139">
        <v>0</v>
      </c>
      <c r="T189" s="140">
        <f t="shared" si="33"/>
        <v>0</v>
      </c>
      <c r="AR189" s="141" t="s">
        <v>150</v>
      </c>
      <c r="AT189" s="141" t="s">
        <v>146</v>
      </c>
      <c r="AU189" s="141" t="s">
        <v>85</v>
      </c>
      <c r="AY189" s="13" t="s">
        <v>143</v>
      </c>
      <c r="BE189" s="142">
        <f t="shared" si="34"/>
        <v>0</v>
      </c>
      <c r="BF189" s="142">
        <f t="shared" si="35"/>
        <v>0</v>
      </c>
      <c r="BG189" s="142">
        <f t="shared" si="36"/>
        <v>0</v>
      </c>
      <c r="BH189" s="142">
        <f t="shared" si="37"/>
        <v>0</v>
      </c>
      <c r="BI189" s="142">
        <f t="shared" si="38"/>
        <v>0</v>
      </c>
      <c r="BJ189" s="13" t="s">
        <v>83</v>
      </c>
      <c r="BK189" s="142">
        <f t="shared" si="39"/>
        <v>0</v>
      </c>
      <c r="BL189" s="13" t="s">
        <v>150</v>
      </c>
      <c r="BM189" s="141" t="s">
        <v>953</v>
      </c>
    </row>
    <row r="190" spans="2:65" s="1" customFormat="1" ht="24.2" customHeight="1">
      <c r="B190" s="28"/>
      <c r="C190" s="129" t="s">
        <v>298</v>
      </c>
      <c r="D190" s="129" t="s">
        <v>146</v>
      </c>
      <c r="E190" s="130" t="s">
        <v>954</v>
      </c>
      <c r="F190" s="131" t="s">
        <v>955</v>
      </c>
      <c r="G190" s="132" t="s">
        <v>149</v>
      </c>
      <c r="H190" s="133">
        <v>53.366999999999997</v>
      </c>
      <c r="I190" s="134"/>
      <c r="J190" s="135">
        <f t="shared" si="30"/>
        <v>0</v>
      </c>
      <c r="K190" s="136"/>
      <c r="L190" s="28"/>
      <c r="M190" s="137" t="s">
        <v>1</v>
      </c>
      <c r="N190" s="138" t="s">
        <v>40</v>
      </c>
      <c r="P190" s="139">
        <f t="shared" si="31"/>
        <v>0</v>
      </c>
      <c r="Q190" s="139">
        <v>1.2E-2</v>
      </c>
      <c r="R190" s="139">
        <f t="shared" si="32"/>
        <v>0.64040399999999997</v>
      </c>
      <c r="S190" s="139">
        <v>0</v>
      </c>
      <c r="T190" s="140">
        <f t="shared" si="33"/>
        <v>0</v>
      </c>
      <c r="AR190" s="141" t="s">
        <v>150</v>
      </c>
      <c r="AT190" s="141" t="s">
        <v>146</v>
      </c>
      <c r="AU190" s="141" t="s">
        <v>85</v>
      </c>
      <c r="AY190" s="13" t="s">
        <v>143</v>
      </c>
      <c r="BE190" s="142">
        <f t="shared" si="34"/>
        <v>0</v>
      </c>
      <c r="BF190" s="142">
        <f t="shared" si="35"/>
        <v>0</v>
      </c>
      <c r="BG190" s="142">
        <f t="shared" si="36"/>
        <v>0</v>
      </c>
      <c r="BH190" s="142">
        <f t="shared" si="37"/>
        <v>0</v>
      </c>
      <c r="BI190" s="142">
        <f t="shared" si="38"/>
        <v>0</v>
      </c>
      <c r="BJ190" s="13" t="s">
        <v>83</v>
      </c>
      <c r="BK190" s="142">
        <f t="shared" si="39"/>
        <v>0</v>
      </c>
      <c r="BL190" s="13" t="s">
        <v>150</v>
      </c>
      <c r="BM190" s="141" t="s">
        <v>956</v>
      </c>
    </row>
    <row r="191" spans="2:65" s="1" customFormat="1" ht="33" customHeight="1">
      <c r="B191" s="28"/>
      <c r="C191" s="129" t="s">
        <v>302</v>
      </c>
      <c r="D191" s="129" t="s">
        <v>146</v>
      </c>
      <c r="E191" s="130" t="s">
        <v>957</v>
      </c>
      <c r="F191" s="131" t="s">
        <v>958</v>
      </c>
      <c r="G191" s="132" t="s">
        <v>149</v>
      </c>
      <c r="H191" s="133">
        <v>320.202</v>
      </c>
      <c r="I191" s="134"/>
      <c r="J191" s="135">
        <f t="shared" si="30"/>
        <v>0</v>
      </c>
      <c r="K191" s="136"/>
      <c r="L191" s="28"/>
      <c r="M191" s="137" t="s">
        <v>1</v>
      </c>
      <c r="N191" s="138" t="s">
        <v>40</v>
      </c>
      <c r="P191" s="139">
        <f t="shared" si="31"/>
        <v>0</v>
      </c>
      <c r="Q191" s="139">
        <v>6.0000000000000001E-3</v>
      </c>
      <c r="R191" s="139">
        <f t="shared" si="32"/>
        <v>1.9212119999999999</v>
      </c>
      <c r="S191" s="139">
        <v>0</v>
      </c>
      <c r="T191" s="140">
        <f t="shared" si="33"/>
        <v>0</v>
      </c>
      <c r="AR191" s="141" t="s">
        <v>150</v>
      </c>
      <c r="AT191" s="141" t="s">
        <v>146</v>
      </c>
      <c r="AU191" s="141" t="s">
        <v>85</v>
      </c>
      <c r="AY191" s="13" t="s">
        <v>143</v>
      </c>
      <c r="BE191" s="142">
        <f t="shared" si="34"/>
        <v>0</v>
      </c>
      <c r="BF191" s="142">
        <f t="shared" si="35"/>
        <v>0</v>
      </c>
      <c r="BG191" s="142">
        <f t="shared" si="36"/>
        <v>0</v>
      </c>
      <c r="BH191" s="142">
        <f t="shared" si="37"/>
        <v>0</v>
      </c>
      <c r="BI191" s="142">
        <f t="shared" si="38"/>
        <v>0</v>
      </c>
      <c r="BJ191" s="13" t="s">
        <v>83</v>
      </c>
      <c r="BK191" s="142">
        <f t="shared" si="39"/>
        <v>0</v>
      </c>
      <c r="BL191" s="13" t="s">
        <v>150</v>
      </c>
      <c r="BM191" s="141" t="s">
        <v>959</v>
      </c>
    </row>
    <row r="192" spans="2:65" s="1" customFormat="1" ht="19.5">
      <c r="B192" s="28"/>
      <c r="D192" s="154" t="s">
        <v>246</v>
      </c>
      <c r="F192" s="155" t="s">
        <v>926</v>
      </c>
      <c r="I192" s="156"/>
      <c r="L192" s="28"/>
      <c r="M192" s="157"/>
      <c r="T192" s="52"/>
      <c r="AT192" s="13" t="s">
        <v>246</v>
      </c>
      <c r="AU192" s="13" t="s">
        <v>85</v>
      </c>
    </row>
    <row r="193" spans="2:65" s="1" customFormat="1" ht="21.75" customHeight="1">
      <c r="B193" s="28"/>
      <c r="C193" s="129" t="s">
        <v>306</v>
      </c>
      <c r="D193" s="129" t="s">
        <v>146</v>
      </c>
      <c r="E193" s="130" t="s">
        <v>960</v>
      </c>
      <c r="F193" s="131" t="s">
        <v>961</v>
      </c>
      <c r="G193" s="132" t="s">
        <v>149</v>
      </c>
      <c r="H193" s="133">
        <v>53.366999999999997</v>
      </c>
      <c r="I193" s="134"/>
      <c r="J193" s="135">
        <f>ROUND(I193*H193,2)</f>
        <v>0</v>
      </c>
      <c r="K193" s="136"/>
      <c r="L193" s="28"/>
      <c r="M193" s="137" t="s">
        <v>1</v>
      </c>
      <c r="N193" s="138" t="s">
        <v>40</v>
      </c>
      <c r="P193" s="139">
        <f>O193*H193</f>
        <v>0</v>
      </c>
      <c r="Q193" s="139">
        <v>1.6199999999999999E-2</v>
      </c>
      <c r="R193" s="139">
        <f>Q193*H193</f>
        <v>0.86454539999999991</v>
      </c>
      <c r="S193" s="139">
        <v>0</v>
      </c>
      <c r="T193" s="140">
        <f>S193*H193</f>
        <v>0</v>
      </c>
      <c r="AR193" s="141" t="s">
        <v>150</v>
      </c>
      <c r="AT193" s="141" t="s">
        <v>146</v>
      </c>
      <c r="AU193" s="141" t="s">
        <v>85</v>
      </c>
      <c r="AY193" s="13" t="s">
        <v>143</v>
      </c>
      <c r="BE193" s="142">
        <f>IF(N193="základní",J193,0)</f>
        <v>0</v>
      </c>
      <c r="BF193" s="142">
        <f>IF(N193="snížená",J193,0)</f>
        <v>0</v>
      </c>
      <c r="BG193" s="142">
        <f>IF(N193="zákl. přenesená",J193,0)</f>
        <v>0</v>
      </c>
      <c r="BH193" s="142">
        <f>IF(N193="sníž. přenesená",J193,0)</f>
        <v>0</v>
      </c>
      <c r="BI193" s="142">
        <f>IF(N193="nulová",J193,0)</f>
        <v>0</v>
      </c>
      <c r="BJ193" s="13" t="s">
        <v>83</v>
      </c>
      <c r="BK193" s="142">
        <f>ROUND(I193*H193,2)</f>
        <v>0</v>
      </c>
      <c r="BL193" s="13" t="s">
        <v>150</v>
      </c>
      <c r="BM193" s="141" t="s">
        <v>962</v>
      </c>
    </row>
    <row r="194" spans="2:65" s="1" customFormat="1" ht="24.2" customHeight="1">
      <c r="B194" s="28"/>
      <c r="C194" s="129" t="s">
        <v>310</v>
      </c>
      <c r="D194" s="129" t="s">
        <v>146</v>
      </c>
      <c r="E194" s="130" t="s">
        <v>963</v>
      </c>
      <c r="F194" s="131" t="s">
        <v>964</v>
      </c>
      <c r="G194" s="132" t="s">
        <v>149</v>
      </c>
      <c r="H194" s="133">
        <v>53.366999999999997</v>
      </c>
      <c r="I194" s="134"/>
      <c r="J194" s="135">
        <f>ROUND(I194*H194,2)</f>
        <v>0</v>
      </c>
      <c r="K194" s="136"/>
      <c r="L194" s="28"/>
      <c r="M194" s="137" t="s">
        <v>1</v>
      </c>
      <c r="N194" s="138" t="s">
        <v>40</v>
      </c>
      <c r="P194" s="139">
        <f>O194*H194</f>
        <v>0</v>
      </c>
      <c r="Q194" s="139">
        <v>4.0000000000000001E-3</v>
      </c>
      <c r="R194" s="139">
        <f>Q194*H194</f>
        <v>0.21346799999999999</v>
      </c>
      <c r="S194" s="139">
        <v>0</v>
      </c>
      <c r="T194" s="140">
        <f>S194*H194</f>
        <v>0</v>
      </c>
      <c r="AR194" s="141" t="s">
        <v>150</v>
      </c>
      <c r="AT194" s="141" t="s">
        <v>146</v>
      </c>
      <c r="AU194" s="141" t="s">
        <v>85</v>
      </c>
      <c r="AY194" s="13" t="s">
        <v>143</v>
      </c>
      <c r="BE194" s="142">
        <f>IF(N194="základní",J194,0)</f>
        <v>0</v>
      </c>
      <c r="BF194" s="142">
        <f>IF(N194="snížená",J194,0)</f>
        <v>0</v>
      </c>
      <c r="BG194" s="142">
        <f>IF(N194="zákl. přenesená",J194,0)</f>
        <v>0</v>
      </c>
      <c r="BH194" s="142">
        <f>IF(N194="sníž. přenesená",J194,0)</f>
        <v>0</v>
      </c>
      <c r="BI194" s="142">
        <f>IF(N194="nulová",J194,0)</f>
        <v>0</v>
      </c>
      <c r="BJ194" s="13" t="s">
        <v>83</v>
      </c>
      <c r="BK194" s="142">
        <f>ROUND(I194*H194,2)</f>
        <v>0</v>
      </c>
      <c r="BL194" s="13" t="s">
        <v>150</v>
      </c>
      <c r="BM194" s="141" t="s">
        <v>965</v>
      </c>
    </row>
    <row r="195" spans="2:65" s="1" customFormat="1" ht="24.2" customHeight="1">
      <c r="B195" s="28"/>
      <c r="C195" s="129" t="s">
        <v>314</v>
      </c>
      <c r="D195" s="129" t="s">
        <v>146</v>
      </c>
      <c r="E195" s="130" t="s">
        <v>966</v>
      </c>
      <c r="F195" s="131" t="s">
        <v>967</v>
      </c>
      <c r="G195" s="132" t="s">
        <v>197</v>
      </c>
      <c r="H195" s="133">
        <v>179.4</v>
      </c>
      <c r="I195" s="134"/>
      <c r="J195" s="135">
        <f>ROUND(I195*H195,2)</f>
        <v>0</v>
      </c>
      <c r="K195" s="136"/>
      <c r="L195" s="28"/>
      <c r="M195" s="137" t="s">
        <v>1</v>
      </c>
      <c r="N195" s="138" t="s">
        <v>40</v>
      </c>
      <c r="P195" s="139">
        <f>O195*H195</f>
        <v>0</v>
      </c>
      <c r="Q195" s="139">
        <v>1.5E-3</v>
      </c>
      <c r="R195" s="139">
        <f>Q195*H195</f>
        <v>0.26910000000000001</v>
      </c>
      <c r="S195" s="139">
        <v>0</v>
      </c>
      <c r="T195" s="140">
        <f>S195*H195</f>
        <v>0</v>
      </c>
      <c r="AR195" s="141" t="s">
        <v>150</v>
      </c>
      <c r="AT195" s="141" t="s">
        <v>146</v>
      </c>
      <c r="AU195" s="141" t="s">
        <v>85</v>
      </c>
      <c r="AY195" s="13" t="s">
        <v>143</v>
      </c>
      <c r="BE195" s="142">
        <f>IF(N195="základní",J195,0)</f>
        <v>0</v>
      </c>
      <c r="BF195" s="142">
        <f>IF(N195="snížená",J195,0)</f>
        <v>0</v>
      </c>
      <c r="BG195" s="142">
        <f>IF(N195="zákl. přenesená",J195,0)</f>
        <v>0</v>
      </c>
      <c r="BH195" s="142">
        <f>IF(N195="sníž. přenesená",J195,0)</f>
        <v>0</v>
      </c>
      <c r="BI195" s="142">
        <f>IF(N195="nulová",J195,0)</f>
        <v>0</v>
      </c>
      <c r="BJ195" s="13" t="s">
        <v>83</v>
      </c>
      <c r="BK195" s="142">
        <f>ROUND(I195*H195,2)</f>
        <v>0</v>
      </c>
      <c r="BL195" s="13" t="s">
        <v>150</v>
      </c>
      <c r="BM195" s="141" t="s">
        <v>968</v>
      </c>
    </row>
    <row r="196" spans="2:65" s="1" customFormat="1" ht="24.2" customHeight="1">
      <c r="B196" s="28"/>
      <c r="C196" s="129" t="s">
        <v>318</v>
      </c>
      <c r="D196" s="129" t="s">
        <v>146</v>
      </c>
      <c r="E196" s="130" t="s">
        <v>969</v>
      </c>
      <c r="F196" s="131" t="s">
        <v>970</v>
      </c>
      <c r="G196" s="132" t="s">
        <v>472</v>
      </c>
      <c r="H196" s="133">
        <v>2.5999999999999999E-2</v>
      </c>
      <c r="I196" s="134"/>
      <c r="J196" s="135">
        <f>ROUND(I196*H196,2)</f>
        <v>0</v>
      </c>
      <c r="K196" s="136"/>
      <c r="L196" s="28"/>
      <c r="M196" s="137" t="s">
        <v>1</v>
      </c>
      <c r="N196" s="138" t="s">
        <v>40</v>
      </c>
      <c r="P196" s="139">
        <f>O196*H196</f>
        <v>0</v>
      </c>
      <c r="Q196" s="139">
        <v>2.5018699999999998</v>
      </c>
      <c r="R196" s="139">
        <f>Q196*H196</f>
        <v>6.5048619999999988E-2</v>
      </c>
      <c r="S196" s="139">
        <v>0</v>
      </c>
      <c r="T196" s="140">
        <f>S196*H196</f>
        <v>0</v>
      </c>
      <c r="AR196" s="141" t="s">
        <v>150</v>
      </c>
      <c r="AT196" s="141" t="s">
        <v>146</v>
      </c>
      <c r="AU196" s="141" t="s">
        <v>85</v>
      </c>
      <c r="AY196" s="13" t="s">
        <v>143</v>
      </c>
      <c r="BE196" s="142">
        <f>IF(N196="základní",J196,0)</f>
        <v>0</v>
      </c>
      <c r="BF196" s="142">
        <f>IF(N196="snížená",J196,0)</f>
        <v>0</v>
      </c>
      <c r="BG196" s="142">
        <f>IF(N196="zákl. přenesená",J196,0)</f>
        <v>0</v>
      </c>
      <c r="BH196" s="142">
        <f>IF(N196="sníž. přenesená",J196,0)</f>
        <v>0</v>
      </c>
      <c r="BI196" s="142">
        <f>IF(N196="nulová",J196,0)</f>
        <v>0</v>
      </c>
      <c r="BJ196" s="13" t="s">
        <v>83</v>
      </c>
      <c r="BK196" s="142">
        <f>ROUND(I196*H196,2)</f>
        <v>0</v>
      </c>
      <c r="BL196" s="13" t="s">
        <v>150</v>
      </c>
      <c r="BM196" s="141" t="s">
        <v>971</v>
      </c>
    </row>
    <row r="197" spans="2:65" s="11" customFormat="1" ht="22.9" customHeight="1">
      <c r="B197" s="117"/>
      <c r="D197" s="118" t="s">
        <v>74</v>
      </c>
      <c r="E197" s="127" t="s">
        <v>162</v>
      </c>
      <c r="F197" s="127" t="s">
        <v>972</v>
      </c>
      <c r="I197" s="120"/>
      <c r="J197" s="128">
        <f>BK197</f>
        <v>0</v>
      </c>
      <c r="L197" s="117"/>
      <c r="M197" s="122"/>
      <c r="P197" s="123">
        <f>SUM(P198:P207)</f>
        <v>0</v>
      </c>
      <c r="R197" s="123">
        <f>SUM(R198:R207)</f>
        <v>0.19674509999999998</v>
      </c>
      <c r="T197" s="124">
        <f>SUM(T198:T207)</f>
        <v>0</v>
      </c>
      <c r="AR197" s="118" t="s">
        <v>83</v>
      </c>
      <c r="AT197" s="125" t="s">
        <v>74</v>
      </c>
      <c r="AU197" s="125" t="s">
        <v>83</v>
      </c>
      <c r="AY197" s="118" t="s">
        <v>143</v>
      </c>
      <c r="BK197" s="126">
        <f>SUM(BK198:BK207)</f>
        <v>0</v>
      </c>
    </row>
    <row r="198" spans="2:65" s="1" customFormat="1" ht="24.2" customHeight="1">
      <c r="B198" s="28"/>
      <c r="C198" s="129" t="s">
        <v>322</v>
      </c>
      <c r="D198" s="129" t="s">
        <v>146</v>
      </c>
      <c r="E198" s="130" t="s">
        <v>973</v>
      </c>
      <c r="F198" s="131" t="s">
        <v>974</v>
      </c>
      <c r="G198" s="132" t="s">
        <v>197</v>
      </c>
      <c r="H198" s="133">
        <v>24</v>
      </c>
      <c r="I198" s="134"/>
      <c r="J198" s="135">
        <f t="shared" ref="J198:J207" si="40">ROUND(I198*H198,2)</f>
        <v>0</v>
      </c>
      <c r="K198" s="136"/>
      <c r="L198" s="28"/>
      <c r="M198" s="137" t="s">
        <v>1</v>
      </c>
      <c r="N198" s="138" t="s">
        <v>40</v>
      </c>
      <c r="P198" s="139">
        <f t="shared" ref="P198:P207" si="41">O198*H198</f>
        <v>0</v>
      </c>
      <c r="Q198" s="139">
        <v>7.4599999999999996E-3</v>
      </c>
      <c r="R198" s="139">
        <f t="shared" ref="R198:R207" si="42">Q198*H198</f>
        <v>0.17903999999999998</v>
      </c>
      <c r="S198" s="139">
        <v>0</v>
      </c>
      <c r="T198" s="140">
        <f t="shared" ref="T198:T207" si="43">S198*H198</f>
        <v>0</v>
      </c>
      <c r="AR198" s="141" t="s">
        <v>150</v>
      </c>
      <c r="AT198" s="141" t="s">
        <v>146</v>
      </c>
      <c r="AU198" s="141" t="s">
        <v>85</v>
      </c>
      <c r="AY198" s="13" t="s">
        <v>143</v>
      </c>
      <c r="BE198" s="142">
        <f t="shared" ref="BE198:BE207" si="44">IF(N198="základní",J198,0)</f>
        <v>0</v>
      </c>
      <c r="BF198" s="142">
        <f t="shared" ref="BF198:BF207" si="45">IF(N198="snížená",J198,0)</f>
        <v>0</v>
      </c>
      <c r="BG198" s="142">
        <f t="shared" ref="BG198:BG207" si="46">IF(N198="zákl. přenesená",J198,0)</f>
        <v>0</v>
      </c>
      <c r="BH198" s="142">
        <f t="shared" ref="BH198:BH207" si="47">IF(N198="sníž. přenesená",J198,0)</f>
        <v>0</v>
      </c>
      <c r="BI198" s="142">
        <f t="shared" ref="BI198:BI207" si="48">IF(N198="nulová",J198,0)</f>
        <v>0</v>
      </c>
      <c r="BJ198" s="13" t="s">
        <v>83</v>
      </c>
      <c r="BK198" s="142">
        <f t="shared" ref="BK198:BK207" si="49">ROUND(I198*H198,2)</f>
        <v>0</v>
      </c>
      <c r="BL198" s="13" t="s">
        <v>150</v>
      </c>
      <c r="BM198" s="141" t="s">
        <v>975</v>
      </c>
    </row>
    <row r="199" spans="2:65" s="1" customFormat="1" ht="24.2" customHeight="1">
      <c r="B199" s="28"/>
      <c r="C199" s="129" t="s">
        <v>327</v>
      </c>
      <c r="D199" s="129" t="s">
        <v>146</v>
      </c>
      <c r="E199" s="130" t="s">
        <v>976</v>
      </c>
      <c r="F199" s="131" t="s">
        <v>977</v>
      </c>
      <c r="G199" s="132" t="s">
        <v>251</v>
      </c>
      <c r="H199" s="133">
        <v>3</v>
      </c>
      <c r="I199" s="134"/>
      <c r="J199" s="135">
        <f t="shared" si="40"/>
        <v>0</v>
      </c>
      <c r="K199" s="136"/>
      <c r="L199" s="28"/>
      <c r="M199" s="137" t="s">
        <v>1</v>
      </c>
      <c r="N199" s="138" t="s">
        <v>40</v>
      </c>
      <c r="P199" s="139">
        <f t="shared" si="41"/>
        <v>0</v>
      </c>
      <c r="Q199" s="139">
        <v>0</v>
      </c>
      <c r="R199" s="139">
        <f t="shared" si="42"/>
        <v>0</v>
      </c>
      <c r="S199" s="139">
        <v>0</v>
      </c>
      <c r="T199" s="140">
        <f t="shared" si="43"/>
        <v>0</v>
      </c>
      <c r="AR199" s="141" t="s">
        <v>150</v>
      </c>
      <c r="AT199" s="141" t="s">
        <v>146</v>
      </c>
      <c r="AU199" s="141" t="s">
        <v>85</v>
      </c>
      <c r="AY199" s="13" t="s">
        <v>143</v>
      </c>
      <c r="BE199" s="142">
        <f t="shared" si="44"/>
        <v>0</v>
      </c>
      <c r="BF199" s="142">
        <f t="shared" si="45"/>
        <v>0</v>
      </c>
      <c r="BG199" s="142">
        <f t="shared" si="46"/>
        <v>0</v>
      </c>
      <c r="BH199" s="142">
        <f t="shared" si="47"/>
        <v>0</v>
      </c>
      <c r="BI199" s="142">
        <f t="shared" si="48"/>
        <v>0</v>
      </c>
      <c r="BJ199" s="13" t="s">
        <v>83</v>
      </c>
      <c r="BK199" s="142">
        <f t="shared" si="49"/>
        <v>0</v>
      </c>
      <c r="BL199" s="13" t="s">
        <v>150</v>
      </c>
      <c r="BM199" s="141" t="s">
        <v>978</v>
      </c>
    </row>
    <row r="200" spans="2:65" s="1" customFormat="1" ht="24.2" customHeight="1">
      <c r="B200" s="28"/>
      <c r="C200" s="143" t="s">
        <v>334</v>
      </c>
      <c r="D200" s="143" t="s">
        <v>159</v>
      </c>
      <c r="E200" s="144" t="s">
        <v>979</v>
      </c>
      <c r="F200" s="145" t="s">
        <v>980</v>
      </c>
      <c r="G200" s="146" t="s">
        <v>251</v>
      </c>
      <c r="H200" s="147">
        <v>3</v>
      </c>
      <c r="I200" s="148"/>
      <c r="J200" s="149">
        <f t="shared" si="40"/>
        <v>0</v>
      </c>
      <c r="K200" s="150"/>
      <c r="L200" s="151"/>
      <c r="M200" s="152" t="s">
        <v>1</v>
      </c>
      <c r="N200" s="153" t="s">
        <v>40</v>
      </c>
      <c r="P200" s="139">
        <f t="shared" si="41"/>
        <v>0</v>
      </c>
      <c r="Q200" s="139">
        <v>1.5E-3</v>
      </c>
      <c r="R200" s="139">
        <f t="shared" si="42"/>
        <v>4.5000000000000005E-3</v>
      </c>
      <c r="S200" s="139">
        <v>0</v>
      </c>
      <c r="T200" s="140">
        <f t="shared" si="43"/>
        <v>0</v>
      </c>
      <c r="AR200" s="141" t="s">
        <v>162</v>
      </c>
      <c r="AT200" s="141" t="s">
        <v>159</v>
      </c>
      <c r="AU200" s="141" t="s">
        <v>85</v>
      </c>
      <c r="AY200" s="13" t="s">
        <v>143</v>
      </c>
      <c r="BE200" s="142">
        <f t="shared" si="44"/>
        <v>0</v>
      </c>
      <c r="BF200" s="142">
        <f t="shared" si="45"/>
        <v>0</v>
      </c>
      <c r="BG200" s="142">
        <f t="shared" si="46"/>
        <v>0</v>
      </c>
      <c r="BH200" s="142">
        <f t="shared" si="47"/>
        <v>0</v>
      </c>
      <c r="BI200" s="142">
        <f t="shared" si="48"/>
        <v>0</v>
      </c>
      <c r="BJ200" s="13" t="s">
        <v>83</v>
      </c>
      <c r="BK200" s="142">
        <f t="shared" si="49"/>
        <v>0</v>
      </c>
      <c r="BL200" s="13" t="s">
        <v>150</v>
      </c>
      <c r="BM200" s="141" t="s">
        <v>981</v>
      </c>
    </row>
    <row r="201" spans="2:65" s="1" customFormat="1" ht="33" customHeight="1">
      <c r="B201" s="28"/>
      <c r="C201" s="129" t="s">
        <v>339</v>
      </c>
      <c r="D201" s="129" t="s">
        <v>146</v>
      </c>
      <c r="E201" s="130" t="s">
        <v>982</v>
      </c>
      <c r="F201" s="131" t="s">
        <v>983</v>
      </c>
      <c r="G201" s="132" t="s">
        <v>251</v>
      </c>
      <c r="H201" s="133">
        <v>6</v>
      </c>
      <c r="I201" s="134"/>
      <c r="J201" s="135">
        <f t="shared" si="40"/>
        <v>0</v>
      </c>
      <c r="K201" s="136"/>
      <c r="L201" s="28"/>
      <c r="M201" s="137" t="s">
        <v>1</v>
      </c>
      <c r="N201" s="138" t="s">
        <v>40</v>
      </c>
      <c r="P201" s="139">
        <f t="shared" si="41"/>
        <v>0</v>
      </c>
      <c r="Q201" s="139">
        <v>8.5000000000000001E-7</v>
      </c>
      <c r="R201" s="139">
        <f t="shared" si="42"/>
        <v>5.1000000000000003E-6</v>
      </c>
      <c r="S201" s="139">
        <v>0</v>
      </c>
      <c r="T201" s="140">
        <f t="shared" si="43"/>
        <v>0</v>
      </c>
      <c r="AR201" s="141" t="s">
        <v>150</v>
      </c>
      <c r="AT201" s="141" t="s">
        <v>146</v>
      </c>
      <c r="AU201" s="141" t="s">
        <v>85</v>
      </c>
      <c r="AY201" s="13" t="s">
        <v>143</v>
      </c>
      <c r="BE201" s="142">
        <f t="shared" si="44"/>
        <v>0</v>
      </c>
      <c r="BF201" s="142">
        <f t="shared" si="45"/>
        <v>0</v>
      </c>
      <c r="BG201" s="142">
        <f t="shared" si="46"/>
        <v>0</v>
      </c>
      <c r="BH201" s="142">
        <f t="shared" si="47"/>
        <v>0</v>
      </c>
      <c r="BI201" s="142">
        <f t="shared" si="48"/>
        <v>0</v>
      </c>
      <c r="BJ201" s="13" t="s">
        <v>83</v>
      </c>
      <c r="BK201" s="142">
        <f t="shared" si="49"/>
        <v>0</v>
      </c>
      <c r="BL201" s="13" t="s">
        <v>150</v>
      </c>
      <c r="BM201" s="141" t="s">
        <v>984</v>
      </c>
    </row>
    <row r="202" spans="2:65" s="1" customFormat="1" ht="16.5" customHeight="1">
      <c r="B202" s="28"/>
      <c r="C202" s="143" t="s">
        <v>343</v>
      </c>
      <c r="D202" s="143" t="s">
        <v>159</v>
      </c>
      <c r="E202" s="144" t="s">
        <v>985</v>
      </c>
      <c r="F202" s="145" t="s">
        <v>986</v>
      </c>
      <c r="G202" s="146" t="s">
        <v>251</v>
      </c>
      <c r="H202" s="147">
        <v>6</v>
      </c>
      <c r="I202" s="148"/>
      <c r="J202" s="149">
        <f t="shared" si="40"/>
        <v>0</v>
      </c>
      <c r="K202" s="150"/>
      <c r="L202" s="151"/>
      <c r="M202" s="152" t="s">
        <v>1</v>
      </c>
      <c r="N202" s="153" t="s">
        <v>40</v>
      </c>
      <c r="P202" s="139">
        <f t="shared" si="41"/>
        <v>0</v>
      </c>
      <c r="Q202" s="139">
        <v>3.5E-4</v>
      </c>
      <c r="R202" s="139">
        <f t="shared" si="42"/>
        <v>2.0999999999999999E-3</v>
      </c>
      <c r="S202" s="139">
        <v>0</v>
      </c>
      <c r="T202" s="140">
        <f t="shared" si="43"/>
        <v>0</v>
      </c>
      <c r="AR202" s="141" t="s">
        <v>162</v>
      </c>
      <c r="AT202" s="141" t="s">
        <v>159</v>
      </c>
      <c r="AU202" s="141" t="s">
        <v>85</v>
      </c>
      <c r="AY202" s="13" t="s">
        <v>143</v>
      </c>
      <c r="BE202" s="142">
        <f t="shared" si="44"/>
        <v>0</v>
      </c>
      <c r="BF202" s="142">
        <f t="shared" si="45"/>
        <v>0</v>
      </c>
      <c r="BG202" s="142">
        <f t="shared" si="46"/>
        <v>0</v>
      </c>
      <c r="BH202" s="142">
        <f t="shared" si="47"/>
        <v>0</v>
      </c>
      <c r="BI202" s="142">
        <f t="shared" si="48"/>
        <v>0</v>
      </c>
      <c r="BJ202" s="13" t="s">
        <v>83</v>
      </c>
      <c r="BK202" s="142">
        <f t="shared" si="49"/>
        <v>0</v>
      </c>
      <c r="BL202" s="13" t="s">
        <v>150</v>
      </c>
      <c r="BM202" s="141" t="s">
        <v>987</v>
      </c>
    </row>
    <row r="203" spans="2:65" s="1" customFormat="1" ht="24.2" customHeight="1">
      <c r="B203" s="28"/>
      <c r="C203" s="129" t="s">
        <v>348</v>
      </c>
      <c r="D203" s="129" t="s">
        <v>146</v>
      </c>
      <c r="E203" s="130" t="s">
        <v>988</v>
      </c>
      <c r="F203" s="131" t="s">
        <v>989</v>
      </c>
      <c r="G203" s="132" t="s">
        <v>251</v>
      </c>
      <c r="H203" s="133">
        <v>3</v>
      </c>
      <c r="I203" s="134"/>
      <c r="J203" s="135">
        <f t="shared" si="40"/>
        <v>0</v>
      </c>
      <c r="K203" s="136"/>
      <c r="L203" s="28"/>
      <c r="M203" s="137" t="s">
        <v>1</v>
      </c>
      <c r="N203" s="138" t="s">
        <v>40</v>
      </c>
      <c r="P203" s="139">
        <f t="shared" si="41"/>
        <v>0</v>
      </c>
      <c r="Q203" s="139">
        <v>6.9999999999999994E-5</v>
      </c>
      <c r="R203" s="139">
        <f t="shared" si="42"/>
        <v>2.0999999999999998E-4</v>
      </c>
      <c r="S203" s="139">
        <v>0</v>
      </c>
      <c r="T203" s="140">
        <f t="shared" si="43"/>
        <v>0</v>
      </c>
      <c r="AR203" s="141" t="s">
        <v>150</v>
      </c>
      <c r="AT203" s="141" t="s">
        <v>146</v>
      </c>
      <c r="AU203" s="141" t="s">
        <v>85</v>
      </c>
      <c r="AY203" s="13" t="s">
        <v>143</v>
      </c>
      <c r="BE203" s="142">
        <f t="shared" si="44"/>
        <v>0</v>
      </c>
      <c r="BF203" s="142">
        <f t="shared" si="45"/>
        <v>0</v>
      </c>
      <c r="BG203" s="142">
        <f t="shared" si="46"/>
        <v>0</v>
      </c>
      <c r="BH203" s="142">
        <f t="shared" si="47"/>
        <v>0</v>
      </c>
      <c r="BI203" s="142">
        <f t="shared" si="48"/>
        <v>0</v>
      </c>
      <c r="BJ203" s="13" t="s">
        <v>83</v>
      </c>
      <c r="BK203" s="142">
        <f t="shared" si="49"/>
        <v>0</v>
      </c>
      <c r="BL203" s="13" t="s">
        <v>150</v>
      </c>
      <c r="BM203" s="141" t="s">
        <v>990</v>
      </c>
    </row>
    <row r="204" spans="2:65" s="1" customFormat="1" ht="24.2" customHeight="1">
      <c r="B204" s="28"/>
      <c r="C204" s="143" t="s">
        <v>352</v>
      </c>
      <c r="D204" s="143" t="s">
        <v>159</v>
      </c>
      <c r="E204" s="144" t="s">
        <v>991</v>
      </c>
      <c r="F204" s="145" t="s">
        <v>992</v>
      </c>
      <c r="G204" s="146" t="s">
        <v>251</v>
      </c>
      <c r="H204" s="147">
        <v>3</v>
      </c>
      <c r="I204" s="148"/>
      <c r="J204" s="149">
        <f t="shared" si="40"/>
        <v>0</v>
      </c>
      <c r="K204" s="150"/>
      <c r="L204" s="151"/>
      <c r="M204" s="152" t="s">
        <v>1</v>
      </c>
      <c r="N204" s="153" t="s">
        <v>40</v>
      </c>
      <c r="P204" s="139">
        <f t="shared" si="41"/>
        <v>0</v>
      </c>
      <c r="Q204" s="139">
        <v>2.8E-3</v>
      </c>
      <c r="R204" s="139">
        <f t="shared" si="42"/>
        <v>8.3999999999999995E-3</v>
      </c>
      <c r="S204" s="139">
        <v>0</v>
      </c>
      <c r="T204" s="140">
        <f t="shared" si="43"/>
        <v>0</v>
      </c>
      <c r="AR204" s="141" t="s">
        <v>162</v>
      </c>
      <c r="AT204" s="141" t="s">
        <v>159</v>
      </c>
      <c r="AU204" s="141" t="s">
        <v>85</v>
      </c>
      <c r="AY204" s="13" t="s">
        <v>143</v>
      </c>
      <c r="BE204" s="142">
        <f t="shared" si="44"/>
        <v>0</v>
      </c>
      <c r="BF204" s="142">
        <f t="shared" si="45"/>
        <v>0</v>
      </c>
      <c r="BG204" s="142">
        <f t="shared" si="46"/>
        <v>0</v>
      </c>
      <c r="BH204" s="142">
        <f t="shared" si="47"/>
        <v>0</v>
      </c>
      <c r="BI204" s="142">
        <f t="shared" si="48"/>
        <v>0</v>
      </c>
      <c r="BJ204" s="13" t="s">
        <v>83</v>
      </c>
      <c r="BK204" s="142">
        <f t="shared" si="49"/>
        <v>0</v>
      </c>
      <c r="BL204" s="13" t="s">
        <v>150</v>
      </c>
      <c r="BM204" s="141" t="s">
        <v>993</v>
      </c>
    </row>
    <row r="205" spans="2:65" s="1" customFormat="1" ht="16.5" customHeight="1">
      <c r="B205" s="28"/>
      <c r="C205" s="143" t="s">
        <v>356</v>
      </c>
      <c r="D205" s="143" t="s">
        <v>159</v>
      </c>
      <c r="E205" s="144" t="s">
        <v>994</v>
      </c>
      <c r="F205" s="145" t="s">
        <v>995</v>
      </c>
      <c r="G205" s="146" t="s">
        <v>251</v>
      </c>
      <c r="H205" s="147">
        <v>3</v>
      </c>
      <c r="I205" s="148"/>
      <c r="J205" s="149">
        <f t="shared" si="40"/>
        <v>0</v>
      </c>
      <c r="K205" s="150"/>
      <c r="L205" s="151"/>
      <c r="M205" s="152" t="s">
        <v>1</v>
      </c>
      <c r="N205" s="153" t="s">
        <v>40</v>
      </c>
      <c r="P205" s="139">
        <f t="shared" si="41"/>
        <v>0</v>
      </c>
      <c r="Q205" s="139">
        <v>4.0999999999999999E-4</v>
      </c>
      <c r="R205" s="139">
        <f t="shared" si="42"/>
        <v>1.23E-3</v>
      </c>
      <c r="S205" s="139">
        <v>0</v>
      </c>
      <c r="T205" s="140">
        <f t="shared" si="43"/>
        <v>0</v>
      </c>
      <c r="AR205" s="141" t="s">
        <v>162</v>
      </c>
      <c r="AT205" s="141" t="s">
        <v>159</v>
      </c>
      <c r="AU205" s="141" t="s">
        <v>85</v>
      </c>
      <c r="AY205" s="13" t="s">
        <v>143</v>
      </c>
      <c r="BE205" s="142">
        <f t="shared" si="44"/>
        <v>0</v>
      </c>
      <c r="BF205" s="142">
        <f t="shared" si="45"/>
        <v>0</v>
      </c>
      <c r="BG205" s="142">
        <f t="shared" si="46"/>
        <v>0</v>
      </c>
      <c r="BH205" s="142">
        <f t="shared" si="47"/>
        <v>0</v>
      </c>
      <c r="BI205" s="142">
        <f t="shared" si="48"/>
        <v>0</v>
      </c>
      <c r="BJ205" s="13" t="s">
        <v>83</v>
      </c>
      <c r="BK205" s="142">
        <f t="shared" si="49"/>
        <v>0</v>
      </c>
      <c r="BL205" s="13" t="s">
        <v>150</v>
      </c>
      <c r="BM205" s="141" t="s">
        <v>996</v>
      </c>
    </row>
    <row r="206" spans="2:65" s="1" customFormat="1" ht="21.75" customHeight="1">
      <c r="B206" s="28"/>
      <c r="C206" s="129" t="s">
        <v>360</v>
      </c>
      <c r="D206" s="129" t="s">
        <v>146</v>
      </c>
      <c r="E206" s="130" t="s">
        <v>997</v>
      </c>
      <c r="F206" s="131" t="s">
        <v>998</v>
      </c>
      <c r="G206" s="132" t="s">
        <v>197</v>
      </c>
      <c r="H206" s="133">
        <v>20</v>
      </c>
      <c r="I206" s="134"/>
      <c r="J206" s="135">
        <f t="shared" si="40"/>
        <v>0</v>
      </c>
      <c r="K206" s="136"/>
      <c r="L206" s="28"/>
      <c r="M206" s="137" t="s">
        <v>1</v>
      </c>
      <c r="N206" s="138" t="s">
        <v>40</v>
      </c>
      <c r="P206" s="139">
        <f t="shared" si="41"/>
        <v>0</v>
      </c>
      <c r="Q206" s="139">
        <v>0</v>
      </c>
      <c r="R206" s="139">
        <f t="shared" si="42"/>
        <v>0</v>
      </c>
      <c r="S206" s="139">
        <v>0</v>
      </c>
      <c r="T206" s="140">
        <f t="shared" si="43"/>
        <v>0</v>
      </c>
      <c r="AR206" s="141" t="s">
        <v>150</v>
      </c>
      <c r="AT206" s="141" t="s">
        <v>146</v>
      </c>
      <c r="AU206" s="141" t="s">
        <v>85</v>
      </c>
      <c r="AY206" s="13" t="s">
        <v>143</v>
      </c>
      <c r="BE206" s="142">
        <f t="shared" si="44"/>
        <v>0</v>
      </c>
      <c r="BF206" s="142">
        <f t="shared" si="45"/>
        <v>0</v>
      </c>
      <c r="BG206" s="142">
        <f t="shared" si="46"/>
        <v>0</v>
      </c>
      <c r="BH206" s="142">
        <f t="shared" si="47"/>
        <v>0</v>
      </c>
      <c r="BI206" s="142">
        <f t="shared" si="48"/>
        <v>0</v>
      </c>
      <c r="BJ206" s="13" t="s">
        <v>83</v>
      </c>
      <c r="BK206" s="142">
        <f t="shared" si="49"/>
        <v>0</v>
      </c>
      <c r="BL206" s="13" t="s">
        <v>150</v>
      </c>
      <c r="BM206" s="141" t="s">
        <v>999</v>
      </c>
    </row>
    <row r="207" spans="2:65" s="1" customFormat="1" ht="21.75" customHeight="1">
      <c r="B207" s="28"/>
      <c r="C207" s="129" t="s">
        <v>364</v>
      </c>
      <c r="D207" s="129" t="s">
        <v>146</v>
      </c>
      <c r="E207" s="130" t="s">
        <v>1000</v>
      </c>
      <c r="F207" s="131" t="s">
        <v>1001</v>
      </c>
      <c r="G207" s="132" t="s">
        <v>197</v>
      </c>
      <c r="H207" s="133">
        <v>20</v>
      </c>
      <c r="I207" s="134"/>
      <c r="J207" s="135">
        <f t="shared" si="40"/>
        <v>0</v>
      </c>
      <c r="K207" s="136"/>
      <c r="L207" s="28"/>
      <c r="M207" s="137" t="s">
        <v>1</v>
      </c>
      <c r="N207" s="138" t="s">
        <v>40</v>
      </c>
      <c r="P207" s="139">
        <f t="shared" si="41"/>
        <v>0</v>
      </c>
      <c r="Q207" s="139">
        <v>6.3E-5</v>
      </c>
      <c r="R207" s="139">
        <f t="shared" si="42"/>
        <v>1.2600000000000001E-3</v>
      </c>
      <c r="S207" s="139">
        <v>0</v>
      </c>
      <c r="T207" s="140">
        <f t="shared" si="43"/>
        <v>0</v>
      </c>
      <c r="AR207" s="141" t="s">
        <v>150</v>
      </c>
      <c r="AT207" s="141" t="s">
        <v>146</v>
      </c>
      <c r="AU207" s="141" t="s">
        <v>85</v>
      </c>
      <c r="AY207" s="13" t="s">
        <v>143</v>
      </c>
      <c r="BE207" s="142">
        <f t="shared" si="44"/>
        <v>0</v>
      </c>
      <c r="BF207" s="142">
        <f t="shared" si="45"/>
        <v>0</v>
      </c>
      <c r="BG207" s="142">
        <f t="shared" si="46"/>
        <v>0</v>
      </c>
      <c r="BH207" s="142">
        <f t="shared" si="47"/>
        <v>0</v>
      </c>
      <c r="BI207" s="142">
        <f t="shared" si="48"/>
        <v>0</v>
      </c>
      <c r="BJ207" s="13" t="s">
        <v>83</v>
      </c>
      <c r="BK207" s="142">
        <f t="shared" si="49"/>
        <v>0</v>
      </c>
      <c r="BL207" s="13" t="s">
        <v>150</v>
      </c>
      <c r="BM207" s="141" t="s">
        <v>1002</v>
      </c>
    </row>
    <row r="208" spans="2:65" s="11" customFormat="1" ht="22.9" customHeight="1">
      <c r="B208" s="117"/>
      <c r="D208" s="118" t="s">
        <v>74</v>
      </c>
      <c r="E208" s="127" t="s">
        <v>178</v>
      </c>
      <c r="F208" s="127" t="s">
        <v>237</v>
      </c>
      <c r="I208" s="120"/>
      <c r="J208" s="128">
        <f>BK208</f>
        <v>0</v>
      </c>
      <c r="L208" s="117"/>
      <c r="M208" s="122"/>
      <c r="P208" s="123">
        <f>SUM(P209:P227)</f>
        <v>0</v>
      </c>
      <c r="R208" s="123">
        <f>SUM(R209:R227)</f>
        <v>2.9750529000000001E-2</v>
      </c>
      <c r="T208" s="124">
        <f>SUM(T209:T227)</f>
        <v>8.6139699999999984</v>
      </c>
      <c r="AR208" s="118" t="s">
        <v>83</v>
      </c>
      <c r="AT208" s="125" t="s">
        <v>74</v>
      </c>
      <c r="AU208" s="125" t="s">
        <v>83</v>
      </c>
      <c r="AY208" s="118" t="s">
        <v>143</v>
      </c>
      <c r="BK208" s="126">
        <f>SUM(BK209:BK227)</f>
        <v>0</v>
      </c>
    </row>
    <row r="209" spans="2:65" s="1" customFormat="1" ht="24.2" customHeight="1">
      <c r="B209" s="28"/>
      <c r="C209" s="129" t="s">
        <v>369</v>
      </c>
      <c r="D209" s="129" t="s">
        <v>146</v>
      </c>
      <c r="E209" s="130" t="s">
        <v>1003</v>
      </c>
      <c r="F209" s="131" t="s">
        <v>1004</v>
      </c>
      <c r="G209" s="132" t="s">
        <v>251</v>
      </c>
      <c r="H209" s="133">
        <v>3</v>
      </c>
      <c r="I209" s="134"/>
      <c r="J209" s="135">
        <f t="shared" ref="J209:J227" si="50">ROUND(I209*H209,2)</f>
        <v>0</v>
      </c>
      <c r="K209" s="136"/>
      <c r="L209" s="28"/>
      <c r="M209" s="137" t="s">
        <v>1</v>
      </c>
      <c r="N209" s="138" t="s">
        <v>40</v>
      </c>
      <c r="P209" s="139">
        <f t="shared" ref="P209:P227" si="51">O209*H209</f>
        <v>0</v>
      </c>
      <c r="Q209" s="139">
        <v>4.6800000000000001E-3</v>
      </c>
      <c r="R209" s="139">
        <f t="shared" ref="R209:R227" si="52">Q209*H209</f>
        <v>1.404E-2</v>
      </c>
      <c r="S209" s="139">
        <v>0</v>
      </c>
      <c r="T209" s="140">
        <f t="shared" ref="T209:T227" si="53">S209*H209</f>
        <v>0</v>
      </c>
      <c r="AR209" s="141" t="s">
        <v>150</v>
      </c>
      <c r="AT209" s="141" t="s">
        <v>146</v>
      </c>
      <c r="AU209" s="141" t="s">
        <v>85</v>
      </c>
      <c r="AY209" s="13" t="s">
        <v>143</v>
      </c>
      <c r="BE209" s="142">
        <f t="shared" ref="BE209:BE227" si="54">IF(N209="základní",J209,0)</f>
        <v>0</v>
      </c>
      <c r="BF209" s="142">
        <f t="shared" ref="BF209:BF227" si="55">IF(N209="snížená",J209,0)</f>
        <v>0</v>
      </c>
      <c r="BG209" s="142">
        <f t="shared" ref="BG209:BG227" si="56">IF(N209="zákl. přenesená",J209,0)</f>
        <v>0</v>
      </c>
      <c r="BH209" s="142">
        <f t="shared" ref="BH209:BH227" si="57">IF(N209="sníž. přenesená",J209,0)</f>
        <v>0</v>
      </c>
      <c r="BI209" s="142">
        <f t="shared" ref="BI209:BI227" si="58">IF(N209="nulová",J209,0)</f>
        <v>0</v>
      </c>
      <c r="BJ209" s="13" t="s">
        <v>83</v>
      </c>
      <c r="BK209" s="142">
        <f t="shared" ref="BK209:BK227" si="59">ROUND(I209*H209,2)</f>
        <v>0</v>
      </c>
      <c r="BL209" s="13" t="s">
        <v>150</v>
      </c>
      <c r="BM209" s="141" t="s">
        <v>1005</v>
      </c>
    </row>
    <row r="210" spans="2:65" s="1" customFormat="1" ht="16.5" customHeight="1">
      <c r="B210" s="28"/>
      <c r="C210" s="143" t="s">
        <v>375</v>
      </c>
      <c r="D210" s="143" t="s">
        <v>159</v>
      </c>
      <c r="E210" s="144" t="s">
        <v>1006</v>
      </c>
      <c r="F210" s="145" t="s">
        <v>1007</v>
      </c>
      <c r="G210" s="146" t="s">
        <v>661</v>
      </c>
      <c r="H210" s="147">
        <v>3</v>
      </c>
      <c r="I210" s="148"/>
      <c r="J210" s="149">
        <f t="shared" si="50"/>
        <v>0</v>
      </c>
      <c r="K210" s="150"/>
      <c r="L210" s="151"/>
      <c r="M210" s="152" t="s">
        <v>1</v>
      </c>
      <c r="N210" s="153" t="s">
        <v>40</v>
      </c>
      <c r="P210" s="139">
        <f t="shared" si="51"/>
        <v>0</v>
      </c>
      <c r="Q210" s="139">
        <v>0</v>
      </c>
      <c r="R210" s="139">
        <f t="shared" si="52"/>
        <v>0</v>
      </c>
      <c r="S210" s="139">
        <v>0</v>
      </c>
      <c r="T210" s="140">
        <f t="shared" si="53"/>
        <v>0</v>
      </c>
      <c r="AR210" s="141" t="s">
        <v>162</v>
      </c>
      <c r="AT210" s="141" t="s">
        <v>159</v>
      </c>
      <c r="AU210" s="141" t="s">
        <v>85</v>
      </c>
      <c r="AY210" s="13" t="s">
        <v>143</v>
      </c>
      <c r="BE210" s="142">
        <f t="shared" si="54"/>
        <v>0</v>
      </c>
      <c r="BF210" s="142">
        <f t="shared" si="55"/>
        <v>0</v>
      </c>
      <c r="BG210" s="142">
        <f t="shared" si="56"/>
        <v>0</v>
      </c>
      <c r="BH210" s="142">
        <f t="shared" si="57"/>
        <v>0</v>
      </c>
      <c r="BI210" s="142">
        <f t="shared" si="58"/>
        <v>0</v>
      </c>
      <c r="BJ210" s="13" t="s">
        <v>83</v>
      </c>
      <c r="BK210" s="142">
        <f t="shared" si="59"/>
        <v>0</v>
      </c>
      <c r="BL210" s="13" t="s">
        <v>150</v>
      </c>
      <c r="BM210" s="141" t="s">
        <v>1008</v>
      </c>
    </row>
    <row r="211" spans="2:65" s="1" customFormat="1" ht="21.75" customHeight="1">
      <c r="B211" s="28"/>
      <c r="C211" s="129" t="s">
        <v>383</v>
      </c>
      <c r="D211" s="129" t="s">
        <v>146</v>
      </c>
      <c r="E211" s="130" t="s">
        <v>1009</v>
      </c>
      <c r="F211" s="131" t="s">
        <v>1010</v>
      </c>
      <c r="G211" s="132" t="s">
        <v>149</v>
      </c>
      <c r="H211" s="133">
        <v>10.936</v>
      </c>
      <c r="I211" s="134"/>
      <c r="J211" s="135">
        <f t="shared" si="50"/>
        <v>0</v>
      </c>
      <c r="K211" s="136"/>
      <c r="L211" s="28"/>
      <c r="M211" s="137" t="s">
        <v>1</v>
      </c>
      <c r="N211" s="138" t="s">
        <v>40</v>
      </c>
      <c r="P211" s="139">
        <f t="shared" si="51"/>
        <v>0</v>
      </c>
      <c r="Q211" s="139">
        <v>0</v>
      </c>
      <c r="R211" s="139">
        <f t="shared" si="52"/>
        <v>0</v>
      </c>
      <c r="S211" s="139">
        <v>0.26100000000000001</v>
      </c>
      <c r="T211" s="140">
        <f t="shared" si="53"/>
        <v>2.8542960000000002</v>
      </c>
      <c r="AR211" s="141" t="s">
        <v>150</v>
      </c>
      <c r="AT211" s="141" t="s">
        <v>146</v>
      </c>
      <c r="AU211" s="141" t="s">
        <v>85</v>
      </c>
      <c r="AY211" s="13" t="s">
        <v>143</v>
      </c>
      <c r="BE211" s="142">
        <f t="shared" si="54"/>
        <v>0</v>
      </c>
      <c r="BF211" s="142">
        <f t="shared" si="55"/>
        <v>0</v>
      </c>
      <c r="BG211" s="142">
        <f t="shared" si="56"/>
        <v>0</v>
      </c>
      <c r="BH211" s="142">
        <f t="shared" si="57"/>
        <v>0</v>
      </c>
      <c r="BI211" s="142">
        <f t="shared" si="58"/>
        <v>0</v>
      </c>
      <c r="BJ211" s="13" t="s">
        <v>83</v>
      </c>
      <c r="BK211" s="142">
        <f t="shared" si="59"/>
        <v>0</v>
      </c>
      <c r="BL211" s="13" t="s">
        <v>150</v>
      </c>
      <c r="BM211" s="141" t="s">
        <v>1011</v>
      </c>
    </row>
    <row r="212" spans="2:65" s="1" customFormat="1" ht="37.9" customHeight="1">
      <c r="B212" s="28"/>
      <c r="C212" s="129" t="s">
        <v>387</v>
      </c>
      <c r="D212" s="129" t="s">
        <v>146</v>
      </c>
      <c r="E212" s="130" t="s">
        <v>1012</v>
      </c>
      <c r="F212" s="131" t="s">
        <v>1013</v>
      </c>
      <c r="G212" s="132" t="s">
        <v>472</v>
      </c>
      <c r="H212" s="133">
        <v>7.6999999999999999E-2</v>
      </c>
      <c r="I212" s="134"/>
      <c r="J212" s="135">
        <f t="shared" si="50"/>
        <v>0</v>
      </c>
      <c r="K212" s="136"/>
      <c r="L212" s="28"/>
      <c r="M212" s="137" t="s">
        <v>1</v>
      </c>
      <c r="N212" s="138" t="s">
        <v>40</v>
      </c>
      <c r="P212" s="139">
        <f t="shared" si="51"/>
        <v>0</v>
      </c>
      <c r="Q212" s="139">
        <v>0</v>
      </c>
      <c r="R212" s="139">
        <f t="shared" si="52"/>
        <v>0</v>
      </c>
      <c r="S212" s="139">
        <v>2.2000000000000002</v>
      </c>
      <c r="T212" s="140">
        <f t="shared" si="53"/>
        <v>0.16940000000000002</v>
      </c>
      <c r="AR212" s="141" t="s">
        <v>150</v>
      </c>
      <c r="AT212" s="141" t="s">
        <v>146</v>
      </c>
      <c r="AU212" s="141" t="s">
        <v>85</v>
      </c>
      <c r="AY212" s="13" t="s">
        <v>143</v>
      </c>
      <c r="BE212" s="142">
        <f t="shared" si="54"/>
        <v>0</v>
      </c>
      <c r="BF212" s="142">
        <f t="shared" si="55"/>
        <v>0</v>
      </c>
      <c r="BG212" s="142">
        <f t="shared" si="56"/>
        <v>0</v>
      </c>
      <c r="BH212" s="142">
        <f t="shared" si="57"/>
        <v>0</v>
      </c>
      <c r="BI212" s="142">
        <f t="shared" si="58"/>
        <v>0</v>
      </c>
      <c r="BJ212" s="13" t="s">
        <v>83</v>
      </c>
      <c r="BK212" s="142">
        <f t="shared" si="59"/>
        <v>0</v>
      </c>
      <c r="BL212" s="13" t="s">
        <v>150</v>
      </c>
      <c r="BM212" s="141" t="s">
        <v>1014</v>
      </c>
    </row>
    <row r="213" spans="2:65" s="1" customFormat="1" ht="21.75" customHeight="1">
      <c r="B213" s="28"/>
      <c r="C213" s="129" t="s">
        <v>391</v>
      </c>
      <c r="D213" s="129" t="s">
        <v>146</v>
      </c>
      <c r="E213" s="130" t="s">
        <v>1015</v>
      </c>
      <c r="F213" s="131" t="s">
        <v>1016</v>
      </c>
      <c r="G213" s="132" t="s">
        <v>149</v>
      </c>
      <c r="H213" s="133">
        <v>8.532</v>
      </c>
      <c r="I213" s="134"/>
      <c r="J213" s="135">
        <f t="shared" si="50"/>
        <v>0</v>
      </c>
      <c r="K213" s="136"/>
      <c r="L213" s="28"/>
      <c r="M213" s="137" t="s">
        <v>1</v>
      </c>
      <c r="N213" s="138" t="s">
        <v>40</v>
      </c>
      <c r="P213" s="139">
        <f t="shared" si="51"/>
        <v>0</v>
      </c>
      <c r="Q213" s="139">
        <v>0</v>
      </c>
      <c r="R213" s="139">
        <f t="shared" si="52"/>
        <v>0</v>
      </c>
      <c r="S213" s="139">
        <v>8.7999999999999995E-2</v>
      </c>
      <c r="T213" s="140">
        <f t="shared" si="53"/>
        <v>0.75081599999999993</v>
      </c>
      <c r="AR213" s="141" t="s">
        <v>150</v>
      </c>
      <c r="AT213" s="141" t="s">
        <v>146</v>
      </c>
      <c r="AU213" s="141" t="s">
        <v>85</v>
      </c>
      <c r="AY213" s="13" t="s">
        <v>143</v>
      </c>
      <c r="BE213" s="142">
        <f t="shared" si="54"/>
        <v>0</v>
      </c>
      <c r="BF213" s="142">
        <f t="shared" si="55"/>
        <v>0</v>
      </c>
      <c r="BG213" s="142">
        <f t="shared" si="56"/>
        <v>0</v>
      </c>
      <c r="BH213" s="142">
        <f t="shared" si="57"/>
        <v>0</v>
      </c>
      <c r="BI213" s="142">
        <f t="shared" si="58"/>
        <v>0</v>
      </c>
      <c r="BJ213" s="13" t="s">
        <v>83</v>
      </c>
      <c r="BK213" s="142">
        <f t="shared" si="59"/>
        <v>0</v>
      </c>
      <c r="BL213" s="13" t="s">
        <v>150</v>
      </c>
      <c r="BM213" s="141" t="s">
        <v>1017</v>
      </c>
    </row>
    <row r="214" spans="2:65" s="1" customFormat="1" ht="21.75" customHeight="1">
      <c r="B214" s="28"/>
      <c r="C214" s="129" t="s">
        <v>395</v>
      </c>
      <c r="D214" s="129" t="s">
        <v>146</v>
      </c>
      <c r="E214" s="130" t="s">
        <v>1018</v>
      </c>
      <c r="F214" s="131" t="s">
        <v>1019</v>
      </c>
      <c r="G214" s="132" t="s">
        <v>149</v>
      </c>
      <c r="H214" s="133">
        <v>1.8180000000000001</v>
      </c>
      <c r="I214" s="134"/>
      <c r="J214" s="135">
        <f t="shared" si="50"/>
        <v>0</v>
      </c>
      <c r="K214" s="136"/>
      <c r="L214" s="28"/>
      <c r="M214" s="137" t="s">
        <v>1</v>
      </c>
      <c r="N214" s="138" t="s">
        <v>40</v>
      </c>
      <c r="P214" s="139">
        <f t="shared" si="51"/>
        <v>0</v>
      </c>
      <c r="Q214" s="139">
        <v>0</v>
      </c>
      <c r="R214" s="139">
        <f t="shared" si="52"/>
        <v>0</v>
      </c>
      <c r="S214" s="139">
        <v>6.2E-2</v>
      </c>
      <c r="T214" s="140">
        <f t="shared" si="53"/>
        <v>0.112716</v>
      </c>
      <c r="AR214" s="141" t="s">
        <v>150</v>
      </c>
      <c r="AT214" s="141" t="s">
        <v>146</v>
      </c>
      <c r="AU214" s="141" t="s">
        <v>85</v>
      </c>
      <c r="AY214" s="13" t="s">
        <v>143</v>
      </c>
      <c r="BE214" s="142">
        <f t="shared" si="54"/>
        <v>0</v>
      </c>
      <c r="BF214" s="142">
        <f t="shared" si="55"/>
        <v>0</v>
      </c>
      <c r="BG214" s="142">
        <f t="shared" si="56"/>
        <v>0</v>
      </c>
      <c r="BH214" s="142">
        <f t="shared" si="57"/>
        <v>0</v>
      </c>
      <c r="BI214" s="142">
        <f t="shared" si="58"/>
        <v>0</v>
      </c>
      <c r="BJ214" s="13" t="s">
        <v>83</v>
      </c>
      <c r="BK214" s="142">
        <f t="shared" si="59"/>
        <v>0</v>
      </c>
      <c r="BL214" s="13" t="s">
        <v>150</v>
      </c>
      <c r="BM214" s="141" t="s">
        <v>1020</v>
      </c>
    </row>
    <row r="215" spans="2:65" s="1" customFormat="1" ht="24.2" customHeight="1">
      <c r="B215" s="28"/>
      <c r="C215" s="129" t="s">
        <v>399</v>
      </c>
      <c r="D215" s="129" t="s">
        <v>146</v>
      </c>
      <c r="E215" s="130" t="s">
        <v>1021</v>
      </c>
      <c r="F215" s="131" t="s">
        <v>1022</v>
      </c>
      <c r="G215" s="132" t="s">
        <v>251</v>
      </c>
      <c r="H215" s="133">
        <v>7</v>
      </c>
      <c r="I215" s="134"/>
      <c r="J215" s="135">
        <f t="shared" si="50"/>
        <v>0</v>
      </c>
      <c r="K215" s="136"/>
      <c r="L215" s="28"/>
      <c r="M215" s="137" t="s">
        <v>1</v>
      </c>
      <c r="N215" s="138" t="s">
        <v>40</v>
      </c>
      <c r="P215" s="139">
        <f t="shared" si="51"/>
        <v>0</v>
      </c>
      <c r="Q215" s="139">
        <v>0</v>
      </c>
      <c r="R215" s="139">
        <f t="shared" si="52"/>
        <v>0</v>
      </c>
      <c r="S215" s="139">
        <v>1E-3</v>
      </c>
      <c r="T215" s="140">
        <f t="shared" si="53"/>
        <v>7.0000000000000001E-3</v>
      </c>
      <c r="AR215" s="141" t="s">
        <v>150</v>
      </c>
      <c r="AT215" s="141" t="s">
        <v>146</v>
      </c>
      <c r="AU215" s="141" t="s">
        <v>85</v>
      </c>
      <c r="AY215" s="13" t="s">
        <v>143</v>
      </c>
      <c r="BE215" s="142">
        <f t="shared" si="54"/>
        <v>0</v>
      </c>
      <c r="BF215" s="142">
        <f t="shared" si="55"/>
        <v>0</v>
      </c>
      <c r="BG215" s="142">
        <f t="shared" si="56"/>
        <v>0</v>
      </c>
      <c r="BH215" s="142">
        <f t="shared" si="57"/>
        <v>0</v>
      </c>
      <c r="BI215" s="142">
        <f t="shared" si="58"/>
        <v>0</v>
      </c>
      <c r="BJ215" s="13" t="s">
        <v>83</v>
      </c>
      <c r="BK215" s="142">
        <f t="shared" si="59"/>
        <v>0</v>
      </c>
      <c r="BL215" s="13" t="s">
        <v>150</v>
      </c>
      <c r="BM215" s="141" t="s">
        <v>1023</v>
      </c>
    </row>
    <row r="216" spans="2:65" s="1" customFormat="1" ht="24.2" customHeight="1">
      <c r="B216" s="28"/>
      <c r="C216" s="129" t="s">
        <v>401</v>
      </c>
      <c r="D216" s="129" t="s">
        <v>146</v>
      </c>
      <c r="E216" s="130" t="s">
        <v>1024</v>
      </c>
      <c r="F216" s="131" t="s">
        <v>1025</v>
      </c>
      <c r="G216" s="132" t="s">
        <v>251</v>
      </c>
      <c r="H216" s="133">
        <v>2</v>
      </c>
      <c r="I216" s="134"/>
      <c r="J216" s="135">
        <f t="shared" si="50"/>
        <v>0</v>
      </c>
      <c r="K216" s="136"/>
      <c r="L216" s="28"/>
      <c r="M216" s="137" t="s">
        <v>1</v>
      </c>
      <c r="N216" s="138" t="s">
        <v>40</v>
      </c>
      <c r="P216" s="139">
        <f t="shared" si="51"/>
        <v>0</v>
      </c>
      <c r="Q216" s="139">
        <v>0</v>
      </c>
      <c r="R216" s="139">
        <f t="shared" si="52"/>
        <v>0</v>
      </c>
      <c r="S216" s="139">
        <v>1E-3</v>
      </c>
      <c r="T216" s="140">
        <f t="shared" si="53"/>
        <v>2E-3</v>
      </c>
      <c r="AR216" s="141" t="s">
        <v>150</v>
      </c>
      <c r="AT216" s="141" t="s">
        <v>146</v>
      </c>
      <c r="AU216" s="141" t="s">
        <v>85</v>
      </c>
      <c r="AY216" s="13" t="s">
        <v>143</v>
      </c>
      <c r="BE216" s="142">
        <f t="shared" si="54"/>
        <v>0</v>
      </c>
      <c r="BF216" s="142">
        <f t="shared" si="55"/>
        <v>0</v>
      </c>
      <c r="BG216" s="142">
        <f t="shared" si="56"/>
        <v>0</v>
      </c>
      <c r="BH216" s="142">
        <f t="shared" si="57"/>
        <v>0</v>
      </c>
      <c r="BI216" s="142">
        <f t="shared" si="58"/>
        <v>0</v>
      </c>
      <c r="BJ216" s="13" t="s">
        <v>83</v>
      </c>
      <c r="BK216" s="142">
        <f t="shared" si="59"/>
        <v>0</v>
      </c>
      <c r="BL216" s="13" t="s">
        <v>150</v>
      </c>
      <c r="BM216" s="141" t="s">
        <v>1026</v>
      </c>
    </row>
    <row r="217" spans="2:65" s="1" customFormat="1" ht="24.2" customHeight="1">
      <c r="B217" s="28"/>
      <c r="C217" s="129" t="s">
        <v>407</v>
      </c>
      <c r="D217" s="129" t="s">
        <v>146</v>
      </c>
      <c r="E217" s="130" t="s">
        <v>1027</v>
      </c>
      <c r="F217" s="131" t="s">
        <v>1028</v>
      </c>
      <c r="G217" s="132" t="s">
        <v>251</v>
      </c>
      <c r="H217" s="133">
        <v>2</v>
      </c>
      <c r="I217" s="134"/>
      <c r="J217" s="135">
        <f t="shared" si="50"/>
        <v>0</v>
      </c>
      <c r="K217" s="136"/>
      <c r="L217" s="28"/>
      <c r="M217" s="137" t="s">
        <v>1</v>
      </c>
      <c r="N217" s="138" t="s">
        <v>40</v>
      </c>
      <c r="P217" s="139">
        <f t="shared" si="51"/>
        <v>0</v>
      </c>
      <c r="Q217" s="139">
        <v>0</v>
      </c>
      <c r="R217" s="139">
        <f t="shared" si="52"/>
        <v>0</v>
      </c>
      <c r="S217" s="139">
        <v>2E-3</v>
      </c>
      <c r="T217" s="140">
        <f t="shared" si="53"/>
        <v>4.0000000000000001E-3</v>
      </c>
      <c r="AR217" s="141" t="s">
        <v>150</v>
      </c>
      <c r="AT217" s="141" t="s">
        <v>146</v>
      </c>
      <c r="AU217" s="141" t="s">
        <v>85</v>
      </c>
      <c r="AY217" s="13" t="s">
        <v>143</v>
      </c>
      <c r="BE217" s="142">
        <f t="shared" si="54"/>
        <v>0</v>
      </c>
      <c r="BF217" s="142">
        <f t="shared" si="55"/>
        <v>0</v>
      </c>
      <c r="BG217" s="142">
        <f t="shared" si="56"/>
        <v>0</v>
      </c>
      <c r="BH217" s="142">
        <f t="shared" si="57"/>
        <v>0</v>
      </c>
      <c r="BI217" s="142">
        <f t="shared" si="58"/>
        <v>0</v>
      </c>
      <c r="BJ217" s="13" t="s">
        <v>83</v>
      </c>
      <c r="BK217" s="142">
        <f t="shared" si="59"/>
        <v>0</v>
      </c>
      <c r="BL217" s="13" t="s">
        <v>150</v>
      </c>
      <c r="BM217" s="141" t="s">
        <v>1029</v>
      </c>
    </row>
    <row r="218" spans="2:65" s="1" customFormat="1" ht="24.2" customHeight="1">
      <c r="B218" s="28"/>
      <c r="C218" s="129" t="s">
        <v>411</v>
      </c>
      <c r="D218" s="129" t="s">
        <v>146</v>
      </c>
      <c r="E218" s="130" t="s">
        <v>1030</v>
      </c>
      <c r="F218" s="131" t="s">
        <v>1031</v>
      </c>
      <c r="G218" s="132" t="s">
        <v>197</v>
      </c>
      <c r="H218" s="133">
        <v>5.63</v>
      </c>
      <c r="I218" s="134"/>
      <c r="J218" s="135">
        <f t="shared" si="50"/>
        <v>0</v>
      </c>
      <c r="K218" s="136"/>
      <c r="L218" s="28"/>
      <c r="M218" s="137" t="s">
        <v>1</v>
      </c>
      <c r="N218" s="138" t="s">
        <v>40</v>
      </c>
      <c r="P218" s="139">
        <f t="shared" si="51"/>
        <v>0</v>
      </c>
      <c r="Q218" s="139">
        <v>0</v>
      </c>
      <c r="R218" s="139">
        <f t="shared" si="52"/>
        <v>0</v>
      </c>
      <c r="S218" s="139">
        <v>2E-3</v>
      </c>
      <c r="T218" s="140">
        <f t="shared" si="53"/>
        <v>1.1259999999999999E-2</v>
      </c>
      <c r="AR218" s="141" t="s">
        <v>150</v>
      </c>
      <c r="AT218" s="141" t="s">
        <v>146</v>
      </c>
      <c r="AU218" s="141" t="s">
        <v>85</v>
      </c>
      <c r="AY218" s="13" t="s">
        <v>143</v>
      </c>
      <c r="BE218" s="142">
        <f t="shared" si="54"/>
        <v>0</v>
      </c>
      <c r="BF218" s="142">
        <f t="shared" si="55"/>
        <v>0</v>
      </c>
      <c r="BG218" s="142">
        <f t="shared" si="56"/>
        <v>0</v>
      </c>
      <c r="BH218" s="142">
        <f t="shared" si="57"/>
        <v>0</v>
      </c>
      <c r="BI218" s="142">
        <f t="shared" si="58"/>
        <v>0</v>
      </c>
      <c r="BJ218" s="13" t="s">
        <v>83</v>
      </c>
      <c r="BK218" s="142">
        <f t="shared" si="59"/>
        <v>0</v>
      </c>
      <c r="BL218" s="13" t="s">
        <v>150</v>
      </c>
      <c r="BM218" s="141" t="s">
        <v>1032</v>
      </c>
    </row>
    <row r="219" spans="2:65" s="1" customFormat="1" ht="24.2" customHeight="1">
      <c r="B219" s="28"/>
      <c r="C219" s="129" t="s">
        <v>415</v>
      </c>
      <c r="D219" s="129" t="s">
        <v>146</v>
      </c>
      <c r="E219" s="130" t="s">
        <v>1033</v>
      </c>
      <c r="F219" s="131" t="s">
        <v>1034</v>
      </c>
      <c r="G219" s="132" t="s">
        <v>197</v>
      </c>
      <c r="H219" s="133">
        <v>1.75</v>
      </c>
      <c r="I219" s="134"/>
      <c r="J219" s="135">
        <f t="shared" si="50"/>
        <v>0</v>
      </c>
      <c r="K219" s="136"/>
      <c r="L219" s="28"/>
      <c r="M219" s="137" t="s">
        <v>1</v>
      </c>
      <c r="N219" s="138" t="s">
        <v>40</v>
      </c>
      <c r="P219" s="139">
        <f t="shared" si="51"/>
        <v>0</v>
      </c>
      <c r="Q219" s="139">
        <v>9.7000000000000005E-4</v>
      </c>
      <c r="R219" s="139">
        <f t="shared" si="52"/>
        <v>1.6975E-3</v>
      </c>
      <c r="S219" s="139">
        <v>4.3E-3</v>
      </c>
      <c r="T219" s="140">
        <f t="shared" si="53"/>
        <v>7.5250000000000004E-3</v>
      </c>
      <c r="AR219" s="141" t="s">
        <v>150</v>
      </c>
      <c r="AT219" s="141" t="s">
        <v>146</v>
      </c>
      <c r="AU219" s="141" t="s">
        <v>85</v>
      </c>
      <c r="AY219" s="13" t="s">
        <v>143</v>
      </c>
      <c r="BE219" s="142">
        <f t="shared" si="54"/>
        <v>0</v>
      </c>
      <c r="BF219" s="142">
        <f t="shared" si="55"/>
        <v>0</v>
      </c>
      <c r="BG219" s="142">
        <f t="shared" si="56"/>
        <v>0</v>
      </c>
      <c r="BH219" s="142">
        <f t="shared" si="57"/>
        <v>0</v>
      </c>
      <c r="BI219" s="142">
        <f t="shared" si="58"/>
        <v>0</v>
      </c>
      <c r="BJ219" s="13" t="s">
        <v>83</v>
      </c>
      <c r="BK219" s="142">
        <f t="shared" si="59"/>
        <v>0</v>
      </c>
      <c r="BL219" s="13" t="s">
        <v>150</v>
      </c>
      <c r="BM219" s="141" t="s">
        <v>1035</v>
      </c>
    </row>
    <row r="220" spans="2:65" s="1" customFormat="1" ht="24.2" customHeight="1">
      <c r="B220" s="28"/>
      <c r="C220" s="129" t="s">
        <v>419</v>
      </c>
      <c r="D220" s="129" t="s">
        <v>146</v>
      </c>
      <c r="E220" s="130" t="s">
        <v>1036</v>
      </c>
      <c r="F220" s="131" t="s">
        <v>1037</v>
      </c>
      <c r="G220" s="132" t="s">
        <v>197</v>
      </c>
      <c r="H220" s="133">
        <v>0.45</v>
      </c>
      <c r="I220" s="134"/>
      <c r="J220" s="135">
        <f t="shared" si="50"/>
        <v>0</v>
      </c>
      <c r="K220" s="136"/>
      <c r="L220" s="28"/>
      <c r="M220" s="137" t="s">
        <v>1</v>
      </c>
      <c r="N220" s="138" t="s">
        <v>40</v>
      </c>
      <c r="P220" s="139">
        <f t="shared" si="51"/>
        <v>0</v>
      </c>
      <c r="Q220" s="139">
        <v>1.47E-3</v>
      </c>
      <c r="R220" s="139">
        <f t="shared" si="52"/>
        <v>6.6149999999999998E-4</v>
      </c>
      <c r="S220" s="139">
        <v>3.9E-2</v>
      </c>
      <c r="T220" s="140">
        <f t="shared" si="53"/>
        <v>1.755E-2</v>
      </c>
      <c r="AR220" s="141" t="s">
        <v>150</v>
      </c>
      <c r="AT220" s="141" t="s">
        <v>146</v>
      </c>
      <c r="AU220" s="141" t="s">
        <v>85</v>
      </c>
      <c r="AY220" s="13" t="s">
        <v>143</v>
      </c>
      <c r="BE220" s="142">
        <f t="shared" si="54"/>
        <v>0</v>
      </c>
      <c r="BF220" s="142">
        <f t="shared" si="55"/>
        <v>0</v>
      </c>
      <c r="BG220" s="142">
        <f t="shared" si="56"/>
        <v>0</v>
      </c>
      <c r="BH220" s="142">
        <f t="shared" si="57"/>
        <v>0</v>
      </c>
      <c r="BI220" s="142">
        <f t="shared" si="58"/>
        <v>0</v>
      </c>
      <c r="BJ220" s="13" t="s">
        <v>83</v>
      </c>
      <c r="BK220" s="142">
        <f t="shared" si="59"/>
        <v>0</v>
      </c>
      <c r="BL220" s="13" t="s">
        <v>150</v>
      </c>
      <c r="BM220" s="141" t="s">
        <v>1038</v>
      </c>
    </row>
    <row r="221" spans="2:65" s="1" customFormat="1" ht="24.2" customHeight="1">
      <c r="B221" s="28"/>
      <c r="C221" s="129" t="s">
        <v>423</v>
      </c>
      <c r="D221" s="129" t="s">
        <v>146</v>
      </c>
      <c r="E221" s="130" t="s">
        <v>1039</v>
      </c>
      <c r="F221" s="131" t="s">
        <v>1040</v>
      </c>
      <c r="G221" s="132" t="s">
        <v>197</v>
      </c>
      <c r="H221" s="133">
        <v>1.75</v>
      </c>
      <c r="I221" s="134"/>
      <c r="J221" s="135">
        <f t="shared" si="50"/>
        <v>0</v>
      </c>
      <c r="K221" s="136"/>
      <c r="L221" s="28"/>
      <c r="M221" s="137" t="s">
        <v>1</v>
      </c>
      <c r="N221" s="138" t="s">
        <v>40</v>
      </c>
      <c r="P221" s="139">
        <f t="shared" si="51"/>
        <v>0</v>
      </c>
      <c r="Q221" s="139">
        <v>1.145E-3</v>
      </c>
      <c r="R221" s="139">
        <f t="shared" si="52"/>
        <v>2.0037499999999999E-3</v>
      </c>
      <c r="S221" s="139">
        <v>4.3E-3</v>
      </c>
      <c r="T221" s="140">
        <f t="shared" si="53"/>
        <v>7.5250000000000004E-3</v>
      </c>
      <c r="AR221" s="141" t="s">
        <v>150</v>
      </c>
      <c r="AT221" s="141" t="s">
        <v>146</v>
      </c>
      <c r="AU221" s="141" t="s">
        <v>85</v>
      </c>
      <c r="AY221" s="13" t="s">
        <v>143</v>
      </c>
      <c r="BE221" s="142">
        <f t="shared" si="54"/>
        <v>0</v>
      </c>
      <c r="BF221" s="142">
        <f t="shared" si="55"/>
        <v>0</v>
      </c>
      <c r="BG221" s="142">
        <f t="shared" si="56"/>
        <v>0</v>
      </c>
      <c r="BH221" s="142">
        <f t="shared" si="57"/>
        <v>0</v>
      </c>
      <c r="BI221" s="142">
        <f t="shared" si="58"/>
        <v>0</v>
      </c>
      <c r="BJ221" s="13" t="s">
        <v>83</v>
      </c>
      <c r="BK221" s="142">
        <f t="shared" si="59"/>
        <v>0</v>
      </c>
      <c r="BL221" s="13" t="s">
        <v>150</v>
      </c>
      <c r="BM221" s="141" t="s">
        <v>1041</v>
      </c>
    </row>
    <row r="222" spans="2:65" s="1" customFormat="1" ht="24.2" customHeight="1">
      <c r="B222" s="28"/>
      <c r="C222" s="129" t="s">
        <v>427</v>
      </c>
      <c r="D222" s="129" t="s">
        <v>146</v>
      </c>
      <c r="E222" s="130" t="s">
        <v>1042</v>
      </c>
      <c r="F222" s="131" t="s">
        <v>1043</v>
      </c>
      <c r="G222" s="132" t="s">
        <v>197</v>
      </c>
      <c r="H222" s="133">
        <v>3</v>
      </c>
      <c r="I222" s="134"/>
      <c r="J222" s="135">
        <f t="shared" si="50"/>
        <v>0</v>
      </c>
      <c r="K222" s="136"/>
      <c r="L222" s="28"/>
      <c r="M222" s="137" t="s">
        <v>1</v>
      </c>
      <c r="N222" s="138" t="s">
        <v>40</v>
      </c>
      <c r="P222" s="139">
        <f t="shared" si="51"/>
        <v>0</v>
      </c>
      <c r="Q222" s="139">
        <v>3.777E-3</v>
      </c>
      <c r="R222" s="139">
        <f t="shared" si="52"/>
        <v>1.1331000000000001E-2</v>
      </c>
      <c r="S222" s="139">
        <v>0.11</v>
      </c>
      <c r="T222" s="140">
        <f t="shared" si="53"/>
        <v>0.33</v>
      </c>
      <c r="AR222" s="141" t="s">
        <v>150</v>
      </c>
      <c r="AT222" s="141" t="s">
        <v>146</v>
      </c>
      <c r="AU222" s="141" t="s">
        <v>85</v>
      </c>
      <c r="AY222" s="13" t="s">
        <v>143</v>
      </c>
      <c r="BE222" s="142">
        <f t="shared" si="54"/>
        <v>0</v>
      </c>
      <c r="BF222" s="142">
        <f t="shared" si="55"/>
        <v>0</v>
      </c>
      <c r="BG222" s="142">
        <f t="shared" si="56"/>
        <v>0</v>
      </c>
      <c r="BH222" s="142">
        <f t="shared" si="57"/>
        <v>0</v>
      </c>
      <c r="BI222" s="142">
        <f t="shared" si="58"/>
        <v>0</v>
      </c>
      <c r="BJ222" s="13" t="s">
        <v>83</v>
      </c>
      <c r="BK222" s="142">
        <f t="shared" si="59"/>
        <v>0</v>
      </c>
      <c r="BL222" s="13" t="s">
        <v>150</v>
      </c>
      <c r="BM222" s="141" t="s">
        <v>1044</v>
      </c>
    </row>
    <row r="223" spans="2:65" s="1" customFormat="1" ht="24.2" customHeight="1">
      <c r="B223" s="28"/>
      <c r="C223" s="129" t="s">
        <v>431</v>
      </c>
      <c r="D223" s="129" t="s">
        <v>146</v>
      </c>
      <c r="E223" s="130" t="s">
        <v>1045</v>
      </c>
      <c r="F223" s="131" t="s">
        <v>1046</v>
      </c>
      <c r="G223" s="132" t="s">
        <v>197</v>
      </c>
      <c r="H223" s="133">
        <v>3.4</v>
      </c>
      <c r="I223" s="134"/>
      <c r="J223" s="135">
        <f t="shared" si="50"/>
        <v>0</v>
      </c>
      <c r="K223" s="136"/>
      <c r="L223" s="28"/>
      <c r="M223" s="137" t="s">
        <v>1</v>
      </c>
      <c r="N223" s="138" t="s">
        <v>40</v>
      </c>
      <c r="P223" s="139">
        <f t="shared" si="51"/>
        <v>0</v>
      </c>
      <c r="Q223" s="139">
        <v>4.9350000000000002E-6</v>
      </c>
      <c r="R223" s="139">
        <f t="shared" si="52"/>
        <v>1.6779E-5</v>
      </c>
      <c r="S223" s="139">
        <v>0</v>
      </c>
      <c r="T223" s="140">
        <f t="shared" si="53"/>
        <v>0</v>
      </c>
      <c r="AR223" s="141" t="s">
        <v>150</v>
      </c>
      <c r="AT223" s="141" t="s">
        <v>146</v>
      </c>
      <c r="AU223" s="141" t="s">
        <v>85</v>
      </c>
      <c r="AY223" s="13" t="s">
        <v>143</v>
      </c>
      <c r="BE223" s="142">
        <f t="shared" si="54"/>
        <v>0</v>
      </c>
      <c r="BF223" s="142">
        <f t="shared" si="55"/>
        <v>0</v>
      </c>
      <c r="BG223" s="142">
        <f t="shared" si="56"/>
        <v>0</v>
      </c>
      <c r="BH223" s="142">
        <f t="shared" si="57"/>
        <v>0</v>
      </c>
      <c r="BI223" s="142">
        <f t="shared" si="58"/>
        <v>0</v>
      </c>
      <c r="BJ223" s="13" t="s">
        <v>83</v>
      </c>
      <c r="BK223" s="142">
        <f t="shared" si="59"/>
        <v>0</v>
      </c>
      <c r="BL223" s="13" t="s">
        <v>150</v>
      </c>
      <c r="BM223" s="141" t="s">
        <v>1047</v>
      </c>
    </row>
    <row r="224" spans="2:65" s="1" customFormat="1" ht="37.9" customHeight="1">
      <c r="B224" s="28"/>
      <c r="C224" s="129" t="s">
        <v>437</v>
      </c>
      <c r="D224" s="129" t="s">
        <v>146</v>
      </c>
      <c r="E224" s="130" t="s">
        <v>1048</v>
      </c>
      <c r="F224" s="131" t="s">
        <v>1049</v>
      </c>
      <c r="G224" s="132" t="s">
        <v>149</v>
      </c>
      <c r="H224" s="133">
        <v>37.700000000000003</v>
      </c>
      <c r="I224" s="134"/>
      <c r="J224" s="135">
        <f t="shared" si="50"/>
        <v>0</v>
      </c>
      <c r="K224" s="136"/>
      <c r="L224" s="28"/>
      <c r="M224" s="137" t="s">
        <v>1</v>
      </c>
      <c r="N224" s="138" t="s">
        <v>40</v>
      </c>
      <c r="P224" s="139">
        <f t="shared" si="51"/>
        <v>0</v>
      </c>
      <c r="Q224" s="139">
        <v>0</v>
      </c>
      <c r="R224" s="139">
        <f t="shared" si="52"/>
        <v>0</v>
      </c>
      <c r="S224" s="139">
        <v>0.05</v>
      </c>
      <c r="T224" s="140">
        <f t="shared" si="53"/>
        <v>1.8850000000000002</v>
      </c>
      <c r="AR224" s="141" t="s">
        <v>150</v>
      </c>
      <c r="AT224" s="141" t="s">
        <v>146</v>
      </c>
      <c r="AU224" s="141" t="s">
        <v>85</v>
      </c>
      <c r="AY224" s="13" t="s">
        <v>143</v>
      </c>
      <c r="BE224" s="142">
        <f t="shared" si="54"/>
        <v>0</v>
      </c>
      <c r="BF224" s="142">
        <f t="shared" si="55"/>
        <v>0</v>
      </c>
      <c r="BG224" s="142">
        <f t="shared" si="56"/>
        <v>0</v>
      </c>
      <c r="BH224" s="142">
        <f t="shared" si="57"/>
        <v>0</v>
      </c>
      <c r="BI224" s="142">
        <f t="shared" si="58"/>
        <v>0</v>
      </c>
      <c r="BJ224" s="13" t="s">
        <v>83</v>
      </c>
      <c r="BK224" s="142">
        <f t="shared" si="59"/>
        <v>0</v>
      </c>
      <c r="BL224" s="13" t="s">
        <v>150</v>
      </c>
      <c r="BM224" s="141" t="s">
        <v>1050</v>
      </c>
    </row>
    <row r="225" spans="2:65" s="1" customFormat="1" ht="37.9" customHeight="1">
      <c r="B225" s="28"/>
      <c r="C225" s="129" t="s">
        <v>441</v>
      </c>
      <c r="D225" s="129" t="s">
        <v>146</v>
      </c>
      <c r="E225" s="130" t="s">
        <v>1051</v>
      </c>
      <c r="F225" s="131" t="s">
        <v>1052</v>
      </c>
      <c r="G225" s="132" t="s">
        <v>149</v>
      </c>
      <c r="H225" s="133">
        <v>53.366999999999997</v>
      </c>
      <c r="I225" s="134"/>
      <c r="J225" s="135">
        <f t="shared" si="50"/>
        <v>0</v>
      </c>
      <c r="K225" s="136"/>
      <c r="L225" s="28"/>
      <c r="M225" s="137" t="s">
        <v>1</v>
      </c>
      <c r="N225" s="138" t="s">
        <v>40</v>
      </c>
      <c r="P225" s="139">
        <f t="shared" si="51"/>
        <v>0</v>
      </c>
      <c r="Q225" s="139">
        <v>0</v>
      </c>
      <c r="R225" s="139">
        <f t="shared" si="52"/>
        <v>0</v>
      </c>
      <c r="S225" s="139">
        <v>4.5999999999999999E-2</v>
      </c>
      <c r="T225" s="140">
        <f t="shared" si="53"/>
        <v>2.454882</v>
      </c>
      <c r="AR225" s="141" t="s">
        <v>150</v>
      </c>
      <c r="AT225" s="141" t="s">
        <v>146</v>
      </c>
      <c r="AU225" s="141" t="s">
        <v>85</v>
      </c>
      <c r="AY225" s="13" t="s">
        <v>143</v>
      </c>
      <c r="BE225" s="142">
        <f t="shared" si="54"/>
        <v>0</v>
      </c>
      <c r="BF225" s="142">
        <f t="shared" si="55"/>
        <v>0</v>
      </c>
      <c r="BG225" s="142">
        <f t="shared" si="56"/>
        <v>0</v>
      </c>
      <c r="BH225" s="142">
        <f t="shared" si="57"/>
        <v>0</v>
      </c>
      <c r="BI225" s="142">
        <f t="shared" si="58"/>
        <v>0</v>
      </c>
      <c r="BJ225" s="13" t="s">
        <v>83</v>
      </c>
      <c r="BK225" s="142">
        <f t="shared" si="59"/>
        <v>0</v>
      </c>
      <c r="BL225" s="13" t="s">
        <v>150</v>
      </c>
      <c r="BM225" s="141" t="s">
        <v>1053</v>
      </c>
    </row>
    <row r="226" spans="2:65" s="1" customFormat="1" ht="33" customHeight="1">
      <c r="B226" s="28"/>
      <c r="C226" s="129" t="s">
        <v>445</v>
      </c>
      <c r="D226" s="129" t="s">
        <v>146</v>
      </c>
      <c r="E226" s="130" t="s">
        <v>1054</v>
      </c>
      <c r="F226" s="131" t="s">
        <v>1055</v>
      </c>
      <c r="G226" s="132" t="s">
        <v>149</v>
      </c>
      <c r="H226" s="133">
        <v>78.760000000000005</v>
      </c>
      <c r="I226" s="134"/>
      <c r="J226" s="135">
        <f t="shared" si="50"/>
        <v>0</v>
      </c>
      <c r="K226" s="136"/>
      <c r="L226" s="28"/>
      <c r="M226" s="137" t="s">
        <v>1</v>
      </c>
      <c r="N226" s="138" t="s">
        <v>40</v>
      </c>
      <c r="P226" s="139">
        <f t="shared" si="51"/>
        <v>0</v>
      </c>
      <c r="Q226" s="139">
        <v>0</v>
      </c>
      <c r="R226" s="139">
        <f t="shared" si="52"/>
        <v>0</v>
      </c>
      <c r="S226" s="139">
        <v>0</v>
      </c>
      <c r="T226" s="140">
        <f t="shared" si="53"/>
        <v>0</v>
      </c>
      <c r="AR226" s="141" t="s">
        <v>150</v>
      </c>
      <c r="AT226" s="141" t="s">
        <v>146</v>
      </c>
      <c r="AU226" s="141" t="s">
        <v>85</v>
      </c>
      <c r="AY226" s="13" t="s">
        <v>143</v>
      </c>
      <c r="BE226" s="142">
        <f t="shared" si="54"/>
        <v>0</v>
      </c>
      <c r="BF226" s="142">
        <f t="shared" si="55"/>
        <v>0</v>
      </c>
      <c r="BG226" s="142">
        <f t="shared" si="56"/>
        <v>0</v>
      </c>
      <c r="BH226" s="142">
        <f t="shared" si="57"/>
        <v>0</v>
      </c>
      <c r="BI226" s="142">
        <f t="shared" si="58"/>
        <v>0</v>
      </c>
      <c r="BJ226" s="13" t="s">
        <v>83</v>
      </c>
      <c r="BK226" s="142">
        <f t="shared" si="59"/>
        <v>0</v>
      </c>
      <c r="BL226" s="13" t="s">
        <v>150</v>
      </c>
      <c r="BM226" s="141" t="s">
        <v>1056</v>
      </c>
    </row>
    <row r="227" spans="2:65" s="1" customFormat="1" ht="44.25" customHeight="1">
      <c r="B227" s="28"/>
      <c r="C227" s="129" t="s">
        <v>449</v>
      </c>
      <c r="D227" s="129" t="s">
        <v>146</v>
      </c>
      <c r="E227" s="130" t="s">
        <v>700</v>
      </c>
      <c r="F227" s="131" t="s">
        <v>1057</v>
      </c>
      <c r="G227" s="132" t="s">
        <v>330</v>
      </c>
      <c r="H227" s="133">
        <v>1</v>
      </c>
      <c r="I227" s="134"/>
      <c r="J227" s="135">
        <f t="shared" si="50"/>
        <v>0</v>
      </c>
      <c r="K227" s="136"/>
      <c r="L227" s="28"/>
      <c r="M227" s="137" t="s">
        <v>1</v>
      </c>
      <c r="N227" s="138" t="s">
        <v>40</v>
      </c>
      <c r="P227" s="139">
        <f t="shared" si="51"/>
        <v>0</v>
      </c>
      <c r="Q227" s="139">
        <v>0</v>
      </c>
      <c r="R227" s="139">
        <f t="shared" si="52"/>
        <v>0</v>
      </c>
      <c r="S227" s="139">
        <v>0</v>
      </c>
      <c r="T227" s="140">
        <f t="shared" si="53"/>
        <v>0</v>
      </c>
      <c r="AR227" s="141" t="s">
        <v>150</v>
      </c>
      <c r="AT227" s="141" t="s">
        <v>146</v>
      </c>
      <c r="AU227" s="141" t="s">
        <v>85</v>
      </c>
      <c r="AY227" s="13" t="s">
        <v>143</v>
      </c>
      <c r="BE227" s="142">
        <f t="shared" si="54"/>
        <v>0</v>
      </c>
      <c r="BF227" s="142">
        <f t="shared" si="55"/>
        <v>0</v>
      </c>
      <c r="BG227" s="142">
        <f t="shared" si="56"/>
        <v>0</v>
      </c>
      <c r="BH227" s="142">
        <f t="shared" si="57"/>
        <v>0</v>
      </c>
      <c r="BI227" s="142">
        <f t="shared" si="58"/>
        <v>0</v>
      </c>
      <c r="BJ227" s="13" t="s">
        <v>83</v>
      </c>
      <c r="BK227" s="142">
        <f t="shared" si="59"/>
        <v>0</v>
      </c>
      <c r="BL227" s="13" t="s">
        <v>150</v>
      </c>
      <c r="BM227" s="141" t="s">
        <v>1058</v>
      </c>
    </row>
    <row r="228" spans="2:65" s="11" customFormat="1" ht="22.9" customHeight="1">
      <c r="B228" s="117"/>
      <c r="D228" s="118" t="s">
        <v>74</v>
      </c>
      <c r="E228" s="127" t="s">
        <v>332</v>
      </c>
      <c r="F228" s="127" t="s">
        <v>333</v>
      </c>
      <c r="I228" s="120"/>
      <c r="J228" s="128">
        <f>BK228</f>
        <v>0</v>
      </c>
      <c r="L228" s="117"/>
      <c r="M228" s="122"/>
      <c r="P228" s="123">
        <f>SUM(P229:P242)</f>
        <v>0</v>
      </c>
      <c r="R228" s="123">
        <f>SUM(R229:R242)</f>
        <v>0</v>
      </c>
      <c r="T228" s="124">
        <f>SUM(T229:T242)</f>
        <v>0</v>
      </c>
      <c r="AR228" s="118" t="s">
        <v>83</v>
      </c>
      <c r="AT228" s="125" t="s">
        <v>74</v>
      </c>
      <c r="AU228" s="125" t="s">
        <v>83</v>
      </c>
      <c r="AY228" s="118" t="s">
        <v>143</v>
      </c>
      <c r="BK228" s="126">
        <f>SUM(BK229:BK242)</f>
        <v>0</v>
      </c>
    </row>
    <row r="229" spans="2:65" s="1" customFormat="1" ht="33" customHeight="1">
      <c r="B229" s="28"/>
      <c r="C229" s="129" t="s">
        <v>455</v>
      </c>
      <c r="D229" s="129" t="s">
        <v>146</v>
      </c>
      <c r="E229" s="130" t="s">
        <v>335</v>
      </c>
      <c r="F229" s="131" t="s">
        <v>336</v>
      </c>
      <c r="G229" s="132" t="s">
        <v>337</v>
      </c>
      <c r="H229" s="133">
        <v>33.770000000000003</v>
      </c>
      <c r="I229" s="134"/>
      <c r="J229" s="135">
        <f>ROUND(I229*H229,2)</f>
        <v>0</v>
      </c>
      <c r="K229" s="136"/>
      <c r="L229" s="28"/>
      <c r="M229" s="137" t="s">
        <v>1</v>
      </c>
      <c r="N229" s="138" t="s">
        <v>40</v>
      </c>
      <c r="P229" s="139">
        <f>O229*H229</f>
        <v>0</v>
      </c>
      <c r="Q229" s="139">
        <v>0</v>
      </c>
      <c r="R229" s="139">
        <f>Q229*H229</f>
        <v>0</v>
      </c>
      <c r="S229" s="139">
        <v>0</v>
      </c>
      <c r="T229" s="140">
        <f>S229*H229</f>
        <v>0</v>
      </c>
      <c r="AR229" s="141" t="s">
        <v>150</v>
      </c>
      <c r="AT229" s="141" t="s">
        <v>146</v>
      </c>
      <c r="AU229" s="141" t="s">
        <v>85</v>
      </c>
      <c r="AY229" s="13" t="s">
        <v>143</v>
      </c>
      <c r="BE229" s="142">
        <f>IF(N229="základní",J229,0)</f>
        <v>0</v>
      </c>
      <c r="BF229" s="142">
        <f>IF(N229="snížená",J229,0)</f>
        <v>0</v>
      </c>
      <c r="BG229" s="142">
        <f>IF(N229="zákl. přenesená",J229,0)</f>
        <v>0</v>
      </c>
      <c r="BH229" s="142">
        <f>IF(N229="sníž. přenesená",J229,0)</f>
        <v>0</v>
      </c>
      <c r="BI229" s="142">
        <f>IF(N229="nulová",J229,0)</f>
        <v>0</v>
      </c>
      <c r="BJ229" s="13" t="s">
        <v>83</v>
      </c>
      <c r="BK229" s="142">
        <f>ROUND(I229*H229,2)</f>
        <v>0</v>
      </c>
      <c r="BL229" s="13" t="s">
        <v>150</v>
      </c>
      <c r="BM229" s="141" t="s">
        <v>338</v>
      </c>
    </row>
    <row r="230" spans="2:65" s="1" customFormat="1" ht="24.2" customHeight="1">
      <c r="B230" s="28"/>
      <c r="C230" s="129" t="s">
        <v>459</v>
      </c>
      <c r="D230" s="129" t="s">
        <v>146</v>
      </c>
      <c r="E230" s="130" t="s">
        <v>340</v>
      </c>
      <c r="F230" s="131" t="s">
        <v>341</v>
      </c>
      <c r="G230" s="132" t="s">
        <v>337</v>
      </c>
      <c r="H230" s="133">
        <v>33.770000000000003</v>
      </c>
      <c r="I230" s="134"/>
      <c r="J230" s="135">
        <f>ROUND(I230*H230,2)</f>
        <v>0</v>
      </c>
      <c r="K230" s="136"/>
      <c r="L230" s="28"/>
      <c r="M230" s="137" t="s">
        <v>1</v>
      </c>
      <c r="N230" s="138" t="s">
        <v>40</v>
      </c>
      <c r="P230" s="139">
        <f>O230*H230</f>
        <v>0</v>
      </c>
      <c r="Q230" s="139">
        <v>0</v>
      </c>
      <c r="R230" s="139">
        <f>Q230*H230</f>
        <v>0</v>
      </c>
      <c r="S230" s="139">
        <v>0</v>
      </c>
      <c r="T230" s="140">
        <f>S230*H230</f>
        <v>0</v>
      </c>
      <c r="AR230" s="141" t="s">
        <v>150</v>
      </c>
      <c r="AT230" s="141" t="s">
        <v>146</v>
      </c>
      <c r="AU230" s="141" t="s">
        <v>85</v>
      </c>
      <c r="AY230" s="13" t="s">
        <v>143</v>
      </c>
      <c r="BE230" s="142">
        <f>IF(N230="základní",J230,0)</f>
        <v>0</v>
      </c>
      <c r="BF230" s="142">
        <f>IF(N230="snížená",J230,0)</f>
        <v>0</v>
      </c>
      <c r="BG230" s="142">
        <f>IF(N230="zákl. přenesená",J230,0)</f>
        <v>0</v>
      </c>
      <c r="BH230" s="142">
        <f>IF(N230="sníž. přenesená",J230,0)</f>
        <v>0</v>
      </c>
      <c r="BI230" s="142">
        <f>IF(N230="nulová",J230,0)</f>
        <v>0</v>
      </c>
      <c r="BJ230" s="13" t="s">
        <v>83</v>
      </c>
      <c r="BK230" s="142">
        <f>ROUND(I230*H230,2)</f>
        <v>0</v>
      </c>
      <c r="BL230" s="13" t="s">
        <v>150</v>
      </c>
      <c r="BM230" s="141" t="s">
        <v>342</v>
      </c>
    </row>
    <row r="231" spans="2:65" s="1" customFormat="1" ht="24.2" customHeight="1">
      <c r="B231" s="28"/>
      <c r="C231" s="129" t="s">
        <v>465</v>
      </c>
      <c r="D231" s="129" t="s">
        <v>146</v>
      </c>
      <c r="E231" s="130" t="s">
        <v>344</v>
      </c>
      <c r="F231" s="131" t="s">
        <v>345</v>
      </c>
      <c r="G231" s="132" t="s">
        <v>337</v>
      </c>
      <c r="H231" s="133">
        <v>979.33</v>
      </c>
      <c r="I231" s="134"/>
      <c r="J231" s="135">
        <f>ROUND(I231*H231,2)</f>
        <v>0</v>
      </c>
      <c r="K231" s="136"/>
      <c r="L231" s="28"/>
      <c r="M231" s="137" t="s">
        <v>1</v>
      </c>
      <c r="N231" s="138" t="s">
        <v>40</v>
      </c>
      <c r="P231" s="139">
        <f>O231*H231</f>
        <v>0</v>
      </c>
      <c r="Q231" s="139">
        <v>0</v>
      </c>
      <c r="R231" s="139">
        <f>Q231*H231</f>
        <v>0</v>
      </c>
      <c r="S231" s="139">
        <v>0</v>
      </c>
      <c r="T231" s="140">
        <f>S231*H231</f>
        <v>0</v>
      </c>
      <c r="AR231" s="141" t="s">
        <v>150</v>
      </c>
      <c r="AT231" s="141" t="s">
        <v>146</v>
      </c>
      <c r="AU231" s="141" t="s">
        <v>85</v>
      </c>
      <c r="AY231" s="13" t="s">
        <v>143</v>
      </c>
      <c r="BE231" s="142">
        <f>IF(N231="základní",J231,0)</f>
        <v>0</v>
      </c>
      <c r="BF231" s="142">
        <f>IF(N231="snížená",J231,0)</f>
        <v>0</v>
      </c>
      <c r="BG231" s="142">
        <f>IF(N231="zákl. přenesená",J231,0)</f>
        <v>0</v>
      </c>
      <c r="BH231" s="142">
        <f>IF(N231="sníž. přenesená",J231,0)</f>
        <v>0</v>
      </c>
      <c r="BI231" s="142">
        <f>IF(N231="nulová",J231,0)</f>
        <v>0</v>
      </c>
      <c r="BJ231" s="13" t="s">
        <v>83</v>
      </c>
      <c r="BK231" s="142">
        <f>ROUND(I231*H231,2)</f>
        <v>0</v>
      </c>
      <c r="BL231" s="13" t="s">
        <v>150</v>
      </c>
      <c r="BM231" s="141" t="s">
        <v>346</v>
      </c>
    </row>
    <row r="232" spans="2:65" s="1" customFormat="1" ht="19.5">
      <c r="B232" s="28"/>
      <c r="D232" s="154" t="s">
        <v>246</v>
      </c>
      <c r="F232" s="155" t="s">
        <v>347</v>
      </c>
      <c r="I232" s="156"/>
      <c r="L232" s="28"/>
      <c r="M232" s="157"/>
      <c r="T232" s="52"/>
      <c r="AT232" s="13" t="s">
        <v>246</v>
      </c>
      <c r="AU232" s="13" t="s">
        <v>85</v>
      </c>
    </row>
    <row r="233" spans="2:65" s="1" customFormat="1" ht="33" customHeight="1">
      <c r="B233" s="28"/>
      <c r="C233" s="129" t="s">
        <v>469</v>
      </c>
      <c r="D233" s="129" t="s">
        <v>146</v>
      </c>
      <c r="E233" s="130" t="s">
        <v>349</v>
      </c>
      <c r="F233" s="131" t="s">
        <v>350</v>
      </c>
      <c r="G233" s="132" t="s">
        <v>337</v>
      </c>
      <c r="H233" s="133">
        <v>0.751</v>
      </c>
      <c r="I233" s="134"/>
      <c r="J233" s="135">
        <f t="shared" ref="J233:J238" si="60">ROUND(I233*H233,2)</f>
        <v>0</v>
      </c>
      <c r="K233" s="136"/>
      <c r="L233" s="28"/>
      <c r="M233" s="137" t="s">
        <v>1</v>
      </c>
      <c r="N233" s="138" t="s">
        <v>40</v>
      </c>
      <c r="P233" s="139">
        <f t="shared" ref="P233:P238" si="61">O233*H233</f>
        <v>0</v>
      </c>
      <c r="Q233" s="139">
        <v>0</v>
      </c>
      <c r="R233" s="139">
        <f t="shared" ref="R233:R238" si="62">Q233*H233</f>
        <v>0</v>
      </c>
      <c r="S233" s="139">
        <v>0</v>
      </c>
      <c r="T233" s="140">
        <f t="shared" ref="T233:T238" si="63">S233*H233</f>
        <v>0</v>
      </c>
      <c r="AR233" s="141" t="s">
        <v>150</v>
      </c>
      <c r="AT233" s="141" t="s">
        <v>146</v>
      </c>
      <c r="AU233" s="141" t="s">
        <v>85</v>
      </c>
      <c r="AY233" s="13" t="s">
        <v>143</v>
      </c>
      <c r="BE233" s="142">
        <f t="shared" ref="BE233:BE238" si="64">IF(N233="základní",J233,0)</f>
        <v>0</v>
      </c>
      <c r="BF233" s="142">
        <f t="shared" ref="BF233:BF238" si="65">IF(N233="snížená",J233,0)</f>
        <v>0</v>
      </c>
      <c r="BG233" s="142">
        <f t="shared" ref="BG233:BG238" si="66">IF(N233="zákl. přenesená",J233,0)</f>
        <v>0</v>
      </c>
      <c r="BH233" s="142">
        <f t="shared" ref="BH233:BH238" si="67">IF(N233="sníž. přenesená",J233,0)</f>
        <v>0</v>
      </c>
      <c r="BI233" s="142">
        <f t="shared" ref="BI233:BI238" si="68">IF(N233="nulová",J233,0)</f>
        <v>0</v>
      </c>
      <c r="BJ233" s="13" t="s">
        <v>83</v>
      </c>
      <c r="BK233" s="142">
        <f t="shared" ref="BK233:BK238" si="69">ROUND(I233*H233,2)</f>
        <v>0</v>
      </c>
      <c r="BL233" s="13" t="s">
        <v>150</v>
      </c>
      <c r="BM233" s="141" t="s">
        <v>1059</v>
      </c>
    </row>
    <row r="234" spans="2:65" s="1" customFormat="1" ht="33" customHeight="1">
      <c r="B234" s="28"/>
      <c r="C234" s="129" t="s">
        <v>474</v>
      </c>
      <c r="D234" s="129" t="s">
        <v>146</v>
      </c>
      <c r="E234" s="130" t="s">
        <v>1060</v>
      </c>
      <c r="F234" s="131" t="s">
        <v>1061</v>
      </c>
      <c r="G234" s="132" t="s">
        <v>337</v>
      </c>
      <c r="H234" s="133">
        <v>0.16200000000000001</v>
      </c>
      <c r="I234" s="134"/>
      <c r="J234" s="135">
        <f t="shared" si="60"/>
        <v>0</v>
      </c>
      <c r="K234" s="136"/>
      <c r="L234" s="28"/>
      <c r="M234" s="137" t="s">
        <v>1</v>
      </c>
      <c r="N234" s="138" t="s">
        <v>40</v>
      </c>
      <c r="P234" s="139">
        <f t="shared" si="61"/>
        <v>0</v>
      </c>
      <c r="Q234" s="139">
        <v>0</v>
      </c>
      <c r="R234" s="139">
        <f t="shared" si="62"/>
        <v>0</v>
      </c>
      <c r="S234" s="139">
        <v>0</v>
      </c>
      <c r="T234" s="140">
        <f t="shared" si="63"/>
        <v>0</v>
      </c>
      <c r="AR234" s="141" t="s">
        <v>150</v>
      </c>
      <c r="AT234" s="141" t="s">
        <v>146</v>
      </c>
      <c r="AU234" s="141" t="s">
        <v>85</v>
      </c>
      <c r="AY234" s="13" t="s">
        <v>143</v>
      </c>
      <c r="BE234" s="142">
        <f t="shared" si="64"/>
        <v>0</v>
      </c>
      <c r="BF234" s="142">
        <f t="shared" si="65"/>
        <v>0</v>
      </c>
      <c r="BG234" s="142">
        <f t="shared" si="66"/>
        <v>0</v>
      </c>
      <c r="BH234" s="142">
        <f t="shared" si="67"/>
        <v>0</v>
      </c>
      <c r="BI234" s="142">
        <f t="shared" si="68"/>
        <v>0</v>
      </c>
      <c r="BJ234" s="13" t="s">
        <v>83</v>
      </c>
      <c r="BK234" s="142">
        <f t="shared" si="69"/>
        <v>0</v>
      </c>
      <c r="BL234" s="13" t="s">
        <v>150</v>
      </c>
      <c r="BM234" s="141" t="s">
        <v>1062</v>
      </c>
    </row>
    <row r="235" spans="2:65" s="1" customFormat="1" ht="37.9" customHeight="1">
      <c r="B235" s="28"/>
      <c r="C235" s="129" t="s">
        <v>478</v>
      </c>
      <c r="D235" s="129" t="s">
        <v>146</v>
      </c>
      <c r="E235" s="130" t="s">
        <v>353</v>
      </c>
      <c r="F235" s="131" t="s">
        <v>354</v>
      </c>
      <c r="G235" s="132" t="s">
        <v>337</v>
      </c>
      <c r="H235" s="133">
        <v>0.115</v>
      </c>
      <c r="I235" s="134"/>
      <c r="J235" s="135">
        <f t="shared" si="60"/>
        <v>0</v>
      </c>
      <c r="K235" s="136"/>
      <c r="L235" s="28"/>
      <c r="M235" s="137" t="s">
        <v>1</v>
      </c>
      <c r="N235" s="138" t="s">
        <v>40</v>
      </c>
      <c r="P235" s="139">
        <f t="shared" si="61"/>
        <v>0</v>
      </c>
      <c r="Q235" s="139">
        <v>0</v>
      </c>
      <c r="R235" s="139">
        <f t="shared" si="62"/>
        <v>0</v>
      </c>
      <c r="S235" s="139">
        <v>0</v>
      </c>
      <c r="T235" s="140">
        <f t="shared" si="63"/>
        <v>0</v>
      </c>
      <c r="AR235" s="141" t="s">
        <v>150</v>
      </c>
      <c r="AT235" s="141" t="s">
        <v>146</v>
      </c>
      <c r="AU235" s="141" t="s">
        <v>85</v>
      </c>
      <c r="AY235" s="13" t="s">
        <v>143</v>
      </c>
      <c r="BE235" s="142">
        <f t="shared" si="64"/>
        <v>0</v>
      </c>
      <c r="BF235" s="142">
        <f t="shared" si="65"/>
        <v>0</v>
      </c>
      <c r="BG235" s="142">
        <f t="shared" si="66"/>
        <v>0</v>
      </c>
      <c r="BH235" s="142">
        <f t="shared" si="67"/>
        <v>0</v>
      </c>
      <c r="BI235" s="142">
        <f t="shared" si="68"/>
        <v>0</v>
      </c>
      <c r="BJ235" s="13" t="s">
        <v>83</v>
      </c>
      <c r="BK235" s="142">
        <f t="shared" si="69"/>
        <v>0</v>
      </c>
      <c r="BL235" s="13" t="s">
        <v>150</v>
      </c>
      <c r="BM235" s="141" t="s">
        <v>1063</v>
      </c>
    </row>
    <row r="236" spans="2:65" s="1" customFormat="1" ht="37.9" customHeight="1">
      <c r="B236" s="28"/>
      <c r="C236" s="129" t="s">
        <v>480</v>
      </c>
      <c r="D236" s="129" t="s">
        <v>146</v>
      </c>
      <c r="E236" s="130" t="s">
        <v>1064</v>
      </c>
      <c r="F236" s="131" t="s">
        <v>1065</v>
      </c>
      <c r="G236" s="132" t="s">
        <v>337</v>
      </c>
      <c r="H236" s="133">
        <v>0.53700000000000003</v>
      </c>
      <c r="I236" s="134"/>
      <c r="J236" s="135">
        <f t="shared" si="60"/>
        <v>0</v>
      </c>
      <c r="K236" s="136"/>
      <c r="L236" s="28"/>
      <c r="M236" s="137" t="s">
        <v>1</v>
      </c>
      <c r="N236" s="138" t="s">
        <v>40</v>
      </c>
      <c r="P236" s="139">
        <f t="shared" si="61"/>
        <v>0</v>
      </c>
      <c r="Q236" s="139">
        <v>0</v>
      </c>
      <c r="R236" s="139">
        <f t="shared" si="62"/>
        <v>0</v>
      </c>
      <c r="S236" s="139">
        <v>0</v>
      </c>
      <c r="T236" s="140">
        <f t="shared" si="63"/>
        <v>0</v>
      </c>
      <c r="AR236" s="141" t="s">
        <v>150</v>
      </c>
      <c r="AT236" s="141" t="s">
        <v>146</v>
      </c>
      <c r="AU236" s="141" t="s">
        <v>85</v>
      </c>
      <c r="AY236" s="13" t="s">
        <v>143</v>
      </c>
      <c r="BE236" s="142">
        <f t="shared" si="64"/>
        <v>0</v>
      </c>
      <c r="BF236" s="142">
        <f t="shared" si="65"/>
        <v>0</v>
      </c>
      <c r="BG236" s="142">
        <f t="shared" si="66"/>
        <v>0</v>
      </c>
      <c r="BH236" s="142">
        <f t="shared" si="67"/>
        <v>0</v>
      </c>
      <c r="BI236" s="142">
        <f t="shared" si="68"/>
        <v>0</v>
      </c>
      <c r="BJ236" s="13" t="s">
        <v>83</v>
      </c>
      <c r="BK236" s="142">
        <f t="shared" si="69"/>
        <v>0</v>
      </c>
      <c r="BL236" s="13" t="s">
        <v>150</v>
      </c>
      <c r="BM236" s="141" t="s">
        <v>1066</v>
      </c>
    </row>
    <row r="237" spans="2:65" s="1" customFormat="1" ht="33" customHeight="1">
      <c r="B237" s="28"/>
      <c r="C237" s="129" t="s">
        <v>484</v>
      </c>
      <c r="D237" s="129" t="s">
        <v>146</v>
      </c>
      <c r="E237" s="130" t="s">
        <v>357</v>
      </c>
      <c r="F237" s="131" t="s">
        <v>358</v>
      </c>
      <c r="G237" s="132" t="s">
        <v>337</v>
      </c>
      <c r="H237" s="133">
        <v>2.8740000000000001</v>
      </c>
      <c r="I237" s="134"/>
      <c r="J237" s="135">
        <f t="shared" si="60"/>
        <v>0</v>
      </c>
      <c r="K237" s="136"/>
      <c r="L237" s="28"/>
      <c r="M237" s="137" t="s">
        <v>1</v>
      </c>
      <c r="N237" s="138" t="s">
        <v>40</v>
      </c>
      <c r="P237" s="139">
        <f t="shared" si="61"/>
        <v>0</v>
      </c>
      <c r="Q237" s="139">
        <v>0</v>
      </c>
      <c r="R237" s="139">
        <f t="shared" si="62"/>
        <v>0</v>
      </c>
      <c r="S237" s="139">
        <v>0</v>
      </c>
      <c r="T237" s="140">
        <f t="shared" si="63"/>
        <v>0</v>
      </c>
      <c r="AR237" s="141" t="s">
        <v>150</v>
      </c>
      <c r="AT237" s="141" t="s">
        <v>146</v>
      </c>
      <c r="AU237" s="141" t="s">
        <v>85</v>
      </c>
      <c r="AY237" s="13" t="s">
        <v>143</v>
      </c>
      <c r="BE237" s="142">
        <f t="shared" si="64"/>
        <v>0</v>
      </c>
      <c r="BF237" s="142">
        <f t="shared" si="65"/>
        <v>0</v>
      </c>
      <c r="BG237" s="142">
        <f t="shared" si="66"/>
        <v>0</v>
      </c>
      <c r="BH237" s="142">
        <f t="shared" si="67"/>
        <v>0</v>
      </c>
      <c r="BI237" s="142">
        <f t="shared" si="68"/>
        <v>0</v>
      </c>
      <c r="BJ237" s="13" t="s">
        <v>83</v>
      </c>
      <c r="BK237" s="142">
        <f t="shared" si="69"/>
        <v>0</v>
      </c>
      <c r="BL237" s="13" t="s">
        <v>150</v>
      </c>
      <c r="BM237" s="141" t="s">
        <v>1067</v>
      </c>
    </row>
    <row r="238" spans="2:65" s="1" customFormat="1" ht="44.25" customHeight="1">
      <c r="B238" s="28"/>
      <c r="C238" s="129" t="s">
        <v>488</v>
      </c>
      <c r="D238" s="129" t="s">
        <v>146</v>
      </c>
      <c r="E238" s="130" t="s">
        <v>365</v>
      </c>
      <c r="F238" s="131" t="s">
        <v>366</v>
      </c>
      <c r="G238" s="132" t="s">
        <v>337</v>
      </c>
      <c r="H238" s="133">
        <v>6.41</v>
      </c>
      <c r="I238" s="134"/>
      <c r="J238" s="135">
        <f t="shared" si="60"/>
        <v>0</v>
      </c>
      <c r="K238" s="136"/>
      <c r="L238" s="28"/>
      <c r="M238" s="137" t="s">
        <v>1</v>
      </c>
      <c r="N238" s="138" t="s">
        <v>40</v>
      </c>
      <c r="P238" s="139">
        <f t="shared" si="61"/>
        <v>0</v>
      </c>
      <c r="Q238" s="139">
        <v>0</v>
      </c>
      <c r="R238" s="139">
        <f t="shared" si="62"/>
        <v>0</v>
      </c>
      <c r="S238" s="139">
        <v>0</v>
      </c>
      <c r="T238" s="140">
        <f t="shared" si="63"/>
        <v>0</v>
      </c>
      <c r="AR238" s="141" t="s">
        <v>150</v>
      </c>
      <c r="AT238" s="141" t="s">
        <v>146</v>
      </c>
      <c r="AU238" s="141" t="s">
        <v>85</v>
      </c>
      <c r="AY238" s="13" t="s">
        <v>143</v>
      </c>
      <c r="BE238" s="142">
        <f t="shared" si="64"/>
        <v>0</v>
      </c>
      <c r="BF238" s="142">
        <f t="shared" si="65"/>
        <v>0</v>
      </c>
      <c r="BG238" s="142">
        <f t="shared" si="66"/>
        <v>0</v>
      </c>
      <c r="BH238" s="142">
        <f t="shared" si="67"/>
        <v>0</v>
      </c>
      <c r="BI238" s="142">
        <f t="shared" si="68"/>
        <v>0</v>
      </c>
      <c r="BJ238" s="13" t="s">
        <v>83</v>
      </c>
      <c r="BK238" s="142">
        <f t="shared" si="69"/>
        <v>0</v>
      </c>
      <c r="BL238" s="13" t="s">
        <v>150</v>
      </c>
      <c r="BM238" s="141" t="s">
        <v>367</v>
      </c>
    </row>
    <row r="239" spans="2:65" s="1" customFormat="1" ht="19.5">
      <c r="B239" s="28"/>
      <c r="D239" s="154" t="s">
        <v>246</v>
      </c>
      <c r="F239" s="155" t="s">
        <v>368</v>
      </c>
      <c r="I239" s="156"/>
      <c r="L239" s="28"/>
      <c r="M239" s="157"/>
      <c r="T239" s="52"/>
      <c r="AT239" s="13" t="s">
        <v>246</v>
      </c>
      <c r="AU239" s="13" t="s">
        <v>85</v>
      </c>
    </row>
    <row r="240" spans="2:65" s="1" customFormat="1" ht="44.25" customHeight="1">
      <c r="B240" s="28"/>
      <c r="C240" s="129" t="s">
        <v>494</v>
      </c>
      <c r="D240" s="129" t="s">
        <v>146</v>
      </c>
      <c r="E240" s="130" t="s">
        <v>370</v>
      </c>
      <c r="F240" s="131" t="s">
        <v>371</v>
      </c>
      <c r="G240" s="132" t="s">
        <v>337</v>
      </c>
      <c r="H240" s="133">
        <v>0.86899999999999999</v>
      </c>
      <c r="I240" s="134"/>
      <c r="J240" s="135">
        <f>ROUND(I240*H240,2)</f>
        <v>0</v>
      </c>
      <c r="K240" s="136"/>
      <c r="L240" s="28"/>
      <c r="M240" s="137" t="s">
        <v>1</v>
      </c>
      <c r="N240" s="138" t="s">
        <v>40</v>
      </c>
      <c r="P240" s="139">
        <f>O240*H240</f>
        <v>0</v>
      </c>
      <c r="Q240" s="139">
        <v>0</v>
      </c>
      <c r="R240" s="139">
        <f>Q240*H240</f>
        <v>0</v>
      </c>
      <c r="S240" s="139">
        <v>0</v>
      </c>
      <c r="T240" s="140">
        <f>S240*H240</f>
        <v>0</v>
      </c>
      <c r="AR240" s="141" t="s">
        <v>150</v>
      </c>
      <c r="AT240" s="141" t="s">
        <v>146</v>
      </c>
      <c r="AU240" s="141" t="s">
        <v>85</v>
      </c>
      <c r="AY240" s="13" t="s">
        <v>143</v>
      </c>
      <c r="BE240" s="142">
        <f>IF(N240="základní",J240,0)</f>
        <v>0</v>
      </c>
      <c r="BF240" s="142">
        <f>IF(N240="snížená",J240,0)</f>
        <v>0</v>
      </c>
      <c r="BG240" s="142">
        <f>IF(N240="zákl. přenesená",J240,0)</f>
        <v>0</v>
      </c>
      <c r="BH240" s="142">
        <f>IF(N240="sníž. přenesená",J240,0)</f>
        <v>0</v>
      </c>
      <c r="BI240" s="142">
        <f>IF(N240="nulová",J240,0)</f>
        <v>0</v>
      </c>
      <c r="BJ240" s="13" t="s">
        <v>83</v>
      </c>
      <c r="BK240" s="142">
        <f>ROUND(I240*H240,2)</f>
        <v>0</v>
      </c>
      <c r="BL240" s="13" t="s">
        <v>150</v>
      </c>
      <c r="BM240" s="141" t="s">
        <v>1068</v>
      </c>
    </row>
    <row r="241" spans="2:65" s="1" customFormat="1" ht="44.25" customHeight="1">
      <c r="B241" s="28"/>
      <c r="C241" s="129" t="s">
        <v>499</v>
      </c>
      <c r="D241" s="129" t="s">
        <v>146</v>
      </c>
      <c r="E241" s="130" t="s">
        <v>1069</v>
      </c>
      <c r="F241" s="131" t="s">
        <v>1070</v>
      </c>
      <c r="G241" s="132" t="s">
        <v>337</v>
      </c>
      <c r="H241" s="133">
        <v>22.84</v>
      </c>
      <c r="I241" s="134"/>
      <c r="J241" s="135">
        <f>ROUND(I241*H241,2)</f>
        <v>0</v>
      </c>
      <c r="K241" s="136"/>
      <c r="L241" s="28"/>
      <c r="M241" s="137" t="s">
        <v>1</v>
      </c>
      <c r="N241" s="138" t="s">
        <v>40</v>
      </c>
      <c r="P241" s="139">
        <f>O241*H241</f>
        <v>0</v>
      </c>
      <c r="Q241" s="139">
        <v>0</v>
      </c>
      <c r="R241" s="139">
        <f>Q241*H241</f>
        <v>0</v>
      </c>
      <c r="S241" s="139">
        <v>0</v>
      </c>
      <c r="T241" s="140">
        <f>S241*H241</f>
        <v>0</v>
      </c>
      <c r="AR241" s="141" t="s">
        <v>150</v>
      </c>
      <c r="AT241" s="141" t="s">
        <v>146</v>
      </c>
      <c r="AU241" s="141" t="s">
        <v>85</v>
      </c>
      <c r="AY241" s="13" t="s">
        <v>143</v>
      </c>
      <c r="BE241" s="142">
        <f>IF(N241="základní",J241,0)</f>
        <v>0</v>
      </c>
      <c r="BF241" s="142">
        <f>IF(N241="snížená",J241,0)</f>
        <v>0</v>
      </c>
      <c r="BG241" s="142">
        <f>IF(N241="zákl. přenesená",J241,0)</f>
        <v>0</v>
      </c>
      <c r="BH241" s="142">
        <f>IF(N241="sníž. přenesená",J241,0)</f>
        <v>0</v>
      </c>
      <c r="BI241" s="142">
        <f>IF(N241="nulová",J241,0)</f>
        <v>0</v>
      </c>
      <c r="BJ241" s="13" t="s">
        <v>83</v>
      </c>
      <c r="BK241" s="142">
        <f>ROUND(I241*H241,2)</f>
        <v>0</v>
      </c>
      <c r="BL241" s="13" t="s">
        <v>150</v>
      </c>
      <c r="BM241" s="141" t="s">
        <v>1071</v>
      </c>
    </row>
    <row r="242" spans="2:65" s="1" customFormat="1" ht="19.5">
      <c r="B242" s="28"/>
      <c r="D242" s="154" t="s">
        <v>246</v>
      </c>
      <c r="F242" s="155" t="s">
        <v>368</v>
      </c>
      <c r="I242" s="156"/>
      <c r="L242" s="28"/>
      <c r="M242" s="157"/>
      <c r="T242" s="52"/>
      <c r="AT242" s="13" t="s">
        <v>246</v>
      </c>
      <c r="AU242" s="13" t="s">
        <v>85</v>
      </c>
    </row>
    <row r="243" spans="2:65" s="11" customFormat="1" ht="22.9" customHeight="1">
      <c r="B243" s="117"/>
      <c r="D243" s="118" t="s">
        <v>74</v>
      </c>
      <c r="E243" s="127" t="s">
        <v>373</v>
      </c>
      <c r="F243" s="127" t="s">
        <v>374</v>
      </c>
      <c r="I243" s="120"/>
      <c r="J243" s="128">
        <f>BK243</f>
        <v>0</v>
      </c>
      <c r="L243" s="117"/>
      <c r="M243" s="122"/>
      <c r="P243" s="123">
        <f>P244</f>
        <v>0</v>
      </c>
      <c r="R243" s="123">
        <f>R244</f>
        <v>0</v>
      </c>
      <c r="T243" s="124">
        <f>T244</f>
        <v>0</v>
      </c>
      <c r="AR243" s="118" t="s">
        <v>83</v>
      </c>
      <c r="AT243" s="125" t="s">
        <v>74</v>
      </c>
      <c r="AU243" s="125" t="s">
        <v>83</v>
      </c>
      <c r="AY243" s="118" t="s">
        <v>143</v>
      </c>
      <c r="BK243" s="126">
        <f>BK244</f>
        <v>0</v>
      </c>
    </row>
    <row r="244" spans="2:65" s="1" customFormat="1" ht="21.75" customHeight="1">
      <c r="B244" s="28"/>
      <c r="C244" s="129" t="s">
        <v>503</v>
      </c>
      <c r="D244" s="129" t="s">
        <v>146</v>
      </c>
      <c r="E244" s="130" t="s">
        <v>376</v>
      </c>
      <c r="F244" s="131" t="s">
        <v>377</v>
      </c>
      <c r="G244" s="132" t="s">
        <v>337</v>
      </c>
      <c r="H244" s="133">
        <v>34.950000000000003</v>
      </c>
      <c r="I244" s="134"/>
      <c r="J244" s="135">
        <f>ROUND(I244*H244,2)</f>
        <v>0</v>
      </c>
      <c r="K244" s="136"/>
      <c r="L244" s="28"/>
      <c r="M244" s="137" t="s">
        <v>1</v>
      </c>
      <c r="N244" s="138" t="s">
        <v>40</v>
      </c>
      <c r="P244" s="139">
        <f>O244*H244</f>
        <v>0</v>
      </c>
      <c r="Q244" s="139">
        <v>0</v>
      </c>
      <c r="R244" s="139">
        <f>Q244*H244</f>
        <v>0</v>
      </c>
      <c r="S244" s="139">
        <v>0</v>
      </c>
      <c r="T244" s="140">
        <f>S244*H244</f>
        <v>0</v>
      </c>
      <c r="AR244" s="141" t="s">
        <v>150</v>
      </c>
      <c r="AT244" s="141" t="s">
        <v>146</v>
      </c>
      <c r="AU244" s="141" t="s">
        <v>85</v>
      </c>
      <c r="AY244" s="13" t="s">
        <v>143</v>
      </c>
      <c r="BE244" s="142">
        <f>IF(N244="základní",J244,0)</f>
        <v>0</v>
      </c>
      <c r="BF244" s="142">
        <f>IF(N244="snížená",J244,0)</f>
        <v>0</v>
      </c>
      <c r="BG244" s="142">
        <f>IF(N244="zákl. přenesená",J244,0)</f>
        <v>0</v>
      </c>
      <c r="BH244" s="142">
        <f>IF(N244="sníž. přenesená",J244,0)</f>
        <v>0</v>
      </c>
      <c r="BI244" s="142">
        <f>IF(N244="nulová",J244,0)</f>
        <v>0</v>
      </c>
      <c r="BJ244" s="13" t="s">
        <v>83</v>
      </c>
      <c r="BK244" s="142">
        <f>ROUND(I244*H244,2)</f>
        <v>0</v>
      </c>
      <c r="BL244" s="13" t="s">
        <v>150</v>
      </c>
      <c r="BM244" s="141" t="s">
        <v>378</v>
      </c>
    </row>
    <row r="245" spans="2:65" s="11" customFormat="1" ht="25.9" customHeight="1">
      <c r="B245" s="117"/>
      <c r="D245" s="118" t="s">
        <v>74</v>
      </c>
      <c r="E245" s="119" t="s">
        <v>379</v>
      </c>
      <c r="F245" s="119" t="s">
        <v>380</v>
      </c>
      <c r="I245" s="120"/>
      <c r="J245" s="121">
        <f>BK245</f>
        <v>0</v>
      </c>
      <c r="L245" s="117"/>
      <c r="M245" s="122"/>
      <c r="P245" s="123">
        <f>P246+P252+P262+P274+P277+P297+P300+P317+P322+P338+P357+P366+P377+P389+P401</f>
        <v>0</v>
      </c>
      <c r="R245" s="123">
        <f>R246+R252+R262+R274+R277+R297+R300+R317+R322+R338+R357+R366+R377+R389+R401</f>
        <v>6.2845566557043995</v>
      </c>
      <c r="T245" s="124">
        <f>T246+T252+T262+T274+T277+T297+T300+T317+T322+T338+T357+T366+T377+T389+T401</f>
        <v>2.3156915000000002</v>
      </c>
      <c r="AR245" s="118" t="s">
        <v>85</v>
      </c>
      <c r="AT245" s="125" t="s">
        <v>74</v>
      </c>
      <c r="AU245" s="125" t="s">
        <v>75</v>
      </c>
      <c r="AY245" s="118" t="s">
        <v>143</v>
      </c>
      <c r="BK245" s="126">
        <f>BK246+BK252+BK262+BK274+BK277+BK297+BK300+BK317+BK322+BK338+BK357+BK366+BK377+BK389+BK401</f>
        <v>0</v>
      </c>
    </row>
    <row r="246" spans="2:65" s="11" customFormat="1" ht="22.9" customHeight="1">
      <c r="B246" s="117"/>
      <c r="D246" s="118" t="s">
        <v>74</v>
      </c>
      <c r="E246" s="127" t="s">
        <v>1072</v>
      </c>
      <c r="F246" s="127" t="s">
        <v>1073</v>
      </c>
      <c r="I246" s="120"/>
      <c r="J246" s="128">
        <f>BK246</f>
        <v>0</v>
      </c>
      <c r="L246" s="117"/>
      <c r="M246" s="122"/>
      <c r="P246" s="123">
        <f>SUM(P247:P251)</f>
        <v>0</v>
      </c>
      <c r="R246" s="123">
        <f>SUM(R247:R251)</f>
        <v>1.4095312499999998E-2</v>
      </c>
      <c r="T246" s="124">
        <f>SUM(T247:T251)</f>
        <v>0</v>
      </c>
      <c r="AR246" s="118" t="s">
        <v>85</v>
      </c>
      <c r="AT246" s="125" t="s">
        <v>74</v>
      </c>
      <c r="AU246" s="125" t="s">
        <v>83</v>
      </c>
      <c r="AY246" s="118" t="s">
        <v>143</v>
      </c>
      <c r="BK246" s="126">
        <f>SUM(BK247:BK251)</f>
        <v>0</v>
      </c>
    </row>
    <row r="247" spans="2:65" s="1" customFormat="1" ht="24.2" customHeight="1">
      <c r="B247" s="28"/>
      <c r="C247" s="129" t="s">
        <v>507</v>
      </c>
      <c r="D247" s="129" t="s">
        <v>146</v>
      </c>
      <c r="E247" s="130" t="s">
        <v>1074</v>
      </c>
      <c r="F247" s="131" t="s">
        <v>1075</v>
      </c>
      <c r="G247" s="132" t="s">
        <v>149</v>
      </c>
      <c r="H247" s="133">
        <v>0.85</v>
      </c>
      <c r="I247" s="134"/>
      <c r="J247" s="135">
        <f>ROUND(I247*H247,2)</f>
        <v>0</v>
      </c>
      <c r="K247" s="136"/>
      <c r="L247" s="28"/>
      <c r="M247" s="137" t="s">
        <v>1</v>
      </c>
      <c r="N247" s="138" t="s">
        <v>40</v>
      </c>
      <c r="P247" s="139">
        <f>O247*H247</f>
        <v>0</v>
      </c>
      <c r="Q247" s="139">
        <v>0</v>
      </c>
      <c r="R247" s="139">
        <f>Q247*H247</f>
        <v>0</v>
      </c>
      <c r="S247" s="139">
        <v>0</v>
      </c>
      <c r="T247" s="140">
        <f>S247*H247</f>
        <v>0</v>
      </c>
      <c r="AR247" s="141" t="s">
        <v>206</v>
      </c>
      <c r="AT247" s="141" t="s">
        <v>146</v>
      </c>
      <c r="AU247" s="141" t="s">
        <v>85</v>
      </c>
      <c r="AY247" s="13" t="s">
        <v>143</v>
      </c>
      <c r="BE247" s="142">
        <f>IF(N247="základní",J247,0)</f>
        <v>0</v>
      </c>
      <c r="BF247" s="142">
        <f>IF(N247="snížená",J247,0)</f>
        <v>0</v>
      </c>
      <c r="BG247" s="142">
        <f>IF(N247="zákl. přenesená",J247,0)</f>
        <v>0</v>
      </c>
      <c r="BH247" s="142">
        <f>IF(N247="sníž. přenesená",J247,0)</f>
        <v>0</v>
      </c>
      <c r="BI247" s="142">
        <f>IF(N247="nulová",J247,0)</f>
        <v>0</v>
      </c>
      <c r="BJ247" s="13" t="s">
        <v>83</v>
      </c>
      <c r="BK247" s="142">
        <f>ROUND(I247*H247,2)</f>
        <v>0</v>
      </c>
      <c r="BL247" s="13" t="s">
        <v>206</v>
      </c>
      <c r="BM247" s="141" t="s">
        <v>1076</v>
      </c>
    </row>
    <row r="248" spans="2:65" s="1" customFormat="1" ht="16.5" customHeight="1">
      <c r="B248" s="28"/>
      <c r="C248" s="143" t="s">
        <v>511</v>
      </c>
      <c r="D248" s="143" t="s">
        <v>159</v>
      </c>
      <c r="E248" s="144" t="s">
        <v>1077</v>
      </c>
      <c r="F248" s="145" t="s">
        <v>1078</v>
      </c>
      <c r="G248" s="146" t="s">
        <v>337</v>
      </c>
      <c r="H248" s="147">
        <v>8.9999999999999993E-3</v>
      </c>
      <c r="I248" s="148"/>
      <c r="J248" s="149">
        <f>ROUND(I248*H248,2)</f>
        <v>0</v>
      </c>
      <c r="K248" s="150"/>
      <c r="L248" s="151"/>
      <c r="M248" s="152" t="s">
        <v>1</v>
      </c>
      <c r="N248" s="153" t="s">
        <v>40</v>
      </c>
      <c r="P248" s="139">
        <f>O248*H248</f>
        <v>0</v>
      </c>
      <c r="Q248" s="139">
        <v>1</v>
      </c>
      <c r="R248" s="139">
        <f>Q248*H248</f>
        <v>8.9999999999999993E-3</v>
      </c>
      <c r="S248" s="139">
        <v>0</v>
      </c>
      <c r="T248" s="140">
        <f>S248*H248</f>
        <v>0</v>
      </c>
      <c r="AR248" s="141" t="s">
        <v>273</v>
      </c>
      <c r="AT248" s="141" t="s">
        <v>159</v>
      </c>
      <c r="AU248" s="141" t="s">
        <v>85</v>
      </c>
      <c r="AY248" s="13" t="s">
        <v>143</v>
      </c>
      <c r="BE248" s="142">
        <f>IF(N248="základní",J248,0)</f>
        <v>0</v>
      </c>
      <c r="BF248" s="142">
        <f>IF(N248="snížená",J248,0)</f>
        <v>0</v>
      </c>
      <c r="BG248" s="142">
        <f>IF(N248="zákl. přenesená",J248,0)</f>
        <v>0</v>
      </c>
      <c r="BH248" s="142">
        <f>IF(N248="sníž. přenesená",J248,0)</f>
        <v>0</v>
      </c>
      <c r="BI248" s="142">
        <f>IF(N248="nulová",J248,0)</f>
        <v>0</v>
      </c>
      <c r="BJ248" s="13" t="s">
        <v>83</v>
      </c>
      <c r="BK248" s="142">
        <f>ROUND(I248*H248,2)</f>
        <v>0</v>
      </c>
      <c r="BL248" s="13" t="s">
        <v>206</v>
      </c>
      <c r="BM248" s="141" t="s">
        <v>1079</v>
      </c>
    </row>
    <row r="249" spans="2:65" s="1" customFormat="1" ht="24.2" customHeight="1">
      <c r="B249" s="28"/>
      <c r="C249" s="129" t="s">
        <v>515</v>
      </c>
      <c r="D249" s="129" t="s">
        <v>146</v>
      </c>
      <c r="E249" s="130" t="s">
        <v>1080</v>
      </c>
      <c r="F249" s="131" t="s">
        <v>1081</v>
      </c>
      <c r="G249" s="132" t="s">
        <v>149</v>
      </c>
      <c r="H249" s="133">
        <v>0.85</v>
      </c>
      <c r="I249" s="134"/>
      <c r="J249" s="135">
        <f>ROUND(I249*H249,2)</f>
        <v>0</v>
      </c>
      <c r="K249" s="136"/>
      <c r="L249" s="28"/>
      <c r="M249" s="137" t="s">
        <v>1</v>
      </c>
      <c r="N249" s="138" t="s">
        <v>40</v>
      </c>
      <c r="P249" s="139">
        <f>O249*H249</f>
        <v>0</v>
      </c>
      <c r="Q249" s="139">
        <v>3.9825E-4</v>
      </c>
      <c r="R249" s="139">
        <f>Q249*H249</f>
        <v>3.3851249999999997E-4</v>
      </c>
      <c r="S249" s="139">
        <v>0</v>
      </c>
      <c r="T249" s="140">
        <f>S249*H249</f>
        <v>0</v>
      </c>
      <c r="AR249" s="141" t="s">
        <v>206</v>
      </c>
      <c r="AT249" s="141" t="s">
        <v>146</v>
      </c>
      <c r="AU249" s="141" t="s">
        <v>85</v>
      </c>
      <c r="AY249" s="13" t="s">
        <v>143</v>
      </c>
      <c r="BE249" s="142">
        <f>IF(N249="základní",J249,0)</f>
        <v>0</v>
      </c>
      <c r="BF249" s="142">
        <f>IF(N249="snížená",J249,0)</f>
        <v>0</v>
      </c>
      <c r="BG249" s="142">
        <f>IF(N249="zákl. přenesená",J249,0)</f>
        <v>0</v>
      </c>
      <c r="BH249" s="142">
        <f>IF(N249="sníž. přenesená",J249,0)</f>
        <v>0</v>
      </c>
      <c r="BI249" s="142">
        <f>IF(N249="nulová",J249,0)</f>
        <v>0</v>
      </c>
      <c r="BJ249" s="13" t="s">
        <v>83</v>
      </c>
      <c r="BK249" s="142">
        <f>ROUND(I249*H249,2)</f>
        <v>0</v>
      </c>
      <c r="BL249" s="13" t="s">
        <v>206</v>
      </c>
      <c r="BM249" s="141" t="s">
        <v>1082</v>
      </c>
    </row>
    <row r="250" spans="2:65" s="1" customFormat="1" ht="37.9" customHeight="1">
      <c r="B250" s="28"/>
      <c r="C250" s="143" t="s">
        <v>519</v>
      </c>
      <c r="D250" s="143" t="s">
        <v>159</v>
      </c>
      <c r="E250" s="144" t="s">
        <v>1083</v>
      </c>
      <c r="F250" s="145" t="s">
        <v>1084</v>
      </c>
      <c r="G250" s="146" t="s">
        <v>149</v>
      </c>
      <c r="H250" s="147">
        <v>0.99099999999999999</v>
      </c>
      <c r="I250" s="148"/>
      <c r="J250" s="149">
        <f>ROUND(I250*H250,2)</f>
        <v>0</v>
      </c>
      <c r="K250" s="150"/>
      <c r="L250" s="151"/>
      <c r="M250" s="152" t="s">
        <v>1</v>
      </c>
      <c r="N250" s="153" t="s">
        <v>40</v>
      </c>
      <c r="P250" s="139">
        <f>O250*H250</f>
        <v>0</v>
      </c>
      <c r="Q250" s="139">
        <v>4.7999999999999996E-3</v>
      </c>
      <c r="R250" s="139">
        <f>Q250*H250</f>
        <v>4.7567999999999994E-3</v>
      </c>
      <c r="S250" s="139">
        <v>0</v>
      </c>
      <c r="T250" s="140">
        <f>S250*H250</f>
        <v>0</v>
      </c>
      <c r="AR250" s="141" t="s">
        <v>273</v>
      </c>
      <c r="AT250" s="141" t="s">
        <v>159</v>
      </c>
      <c r="AU250" s="141" t="s">
        <v>85</v>
      </c>
      <c r="AY250" s="13" t="s">
        <v>143</v>
      </c>
      <c r="BE250" s="142">
        <f>IF(N250="základní",J250,0)</f>
        <v>0</v>
      </c>
      <c r="BF250" s="142">
        <f>IF(N250="snížená",J250,0)</f>
        <v>0</v>
      </c>
      <c r="BG250" s="142">
        <f>IF(N250="zákl. přenesená",J250,0)</f>
        <v>0</v>
      </c>
      <c r="BH250" s="142">
        <f>IF(N250="sníž. přenesená",J250,0)</f>
        <v>0</v>
      </c>
      <c r="BI250" s="142">
        <f>IF(N250="nulová",J250,0)</f>
        <v>0</v>
      </c>
      <c r="BJ250" s="13" t="s">
        <v>83</v>
      </c>
      <c r="BK250" s="142">
        <f>ROUND(I250*H250,2)</f>
        <v>0</v>
      </c>
      <c r="BL250" s="13" t="s">
        <v>206</v>
      </c>
      <c r="BM250" s="141" t="s">
        <v>1085</v>
      </c>
    </row>
    <row r="251" spans="2:65" s="1" customFormat="1" ht="24.2" customHeight="1">
      <c r="B251" s="28"/>
      <c r="C251" s="129" t="s">
        <v>523</v>
      </c>
      <c r="D251" s="129" t="s">
        <v>146</v>
      </c>
      <c r="E251" s="130" t="s">
        <v>1086</v>
      </c>
      <c r="F251" s="131" t="s">
        <v>1087</v>
      </c>
      <c r="G251" s="132" t="s">
        <v>337</v>
      </c>
      <c r="H251" s="133">
        <v>1.4E-2</v>
      </c>
      <c r="I251" s="134"/>
      <c r="J251" s="135">
        <f>ROUND(I251*H251,2)</f>
        <v>0</v>
      </c>
      <c r="K251" s="136"/>
      <c r="L251" s="28"/>
      <c r="M251" s="137" t="s">
        <v>1</v>
      </c>
      <c r="N251" s="138" t="s">
        <v>40</v>
      </c>
      <c r="P251" s="139">
        <f>O251*H251</f>
        <v>0</v>
      </c>
      <c r="Q251" s="139">
        <v>0</v>
      </c>
      <c r="R251" s="139">
        <f>Q251*H251</f>
        <v>0</v>
      </c>
      <c r="S251" s="139">
        <v>0</v>
      </c>
      <c r="T251" s="140">
        <f>S251*H251</f>
        <v>0</v>
      </c>
      <c r="AR251" s="141" t="s">
        <v>206</v>
      </c>
      <c r="AT251" s="141" t="s">
        <v>146</v>
      </c>
      <c r="AU251" s="141" t="s">
        <v>85</v>
      </c>
      <c r="AY251" s="13" t="s">
        <v>143</v>
      </c>
      <c r="BE251" s="142">
        <f>IF(N251="základní",J251,0)</f>
        <v>0</v>
      </c>
      <c r="BF251" s="142">
        <f>IF(N251="snížená",J251,0)</f>
        <v>0</v>
      </c>
      <c r="BG251" s="142">
        <f>IF(N251="zákl. přenesená",J251,0)</f>
        <v>0</v>
      </c>
      <c r="BH251" s="142">
        <f>IF(N251="sníž. přenesená",J251,0)</f>
        <v>0</v>
      </c>
      <c r="BI251" s="142">
        <f>IF(N251="nulová",J251,0)</f>
        <v>0</v>
      </c>
      <c r="BJ251" s="13" t="s">
        <v>83</v>
      </c>
      <c r="BK251" s="142">
        <f>ROUND(I251*H251,2)</f>
        <v>0</v>
      </c>
      <c r="BL251" s="13" t="s">
        <v>206</v>
      </c>
      <c r="BM251" s="141" t="s">
        <v>1088</v>
      </c>
    </row>
    <row r="252" spans="2:65" s="11" customFormat="1" ht="22.9" customHeight="1">
      <c r="B252" s="117"/>
      <c r="D252" s="118" t="s">
        <v>74</v>
      </c>
      <c r="E252" s="127" t="s">
        <v>1089</v>
      </c>
      <c r="F252" s="127" t="s">
        <v>1090</v>
      </c>
      <c r="I252" s="120"/>
      <c r="J252" s="128">
        <f>BK252</f>
        <v>0</v>
      </c>
      <c r="L252" s="117"/>
      <c r="M252" s="122"/>
      <c r="P252" s="123">
        <f>SUM(P253:P261)</f>
        <v>0</v>
      </c>
      <c r="R252" s="123">
        <f>SUM(R253:R261)</f>
        <v>9.7446000000000008E-3</v>
      </c>
      <c r="T252" s="124">
        <f>SUM(T253:T261)</f>
        <v>9.8999999999999999E-4</v>
      </c>
      <c r="AR252" s="118" t="s">
        <v>85</v>
      </c>
      <c r="AT252" s="125" t="s">
        <v>74</v>
      </c>
      <c r="AU252" s="125" t="s">
        <v>83</v>
      </c>
      <c r="AY252" s="118" t="s">
        <v>143</v>
      </c>
      <c r="BK252" s="126">
        <f>SUM(BK253:BK261)</f>
        <v>0</v>
      </c>
    </row>
    <row r="253" spans="2:65" s="1" customFormat="1" ht="16.5" customHeight="1">
      <c r="B253" s="28"/>
      <c r="C253" s="129" t="s">
        <v>527</v>
      </c>
      <c r="D253" s="129" t="s">
        <v>146</v>
      </c>
      <c r="E253" s="130" t="s">
        <v>1091</v>
      </c>
      <c r="F253" s="131" t="s">
        <v>1092</v>
      </c>
      <c r="G253" s="132" t="s">
        <v>197</v>
      </c>
      <c r="H253" s="133">
        <v>0.5</v>
      </c>
      <c r="I253" s="134"/>
      <c r="J253" s="135">
        <f t="shared" ref="J253:J261" si="70">ROUND(I253*H253,2)</f>
        <v>0</v>
      </c>
      <c r="K253" s="136"/>
      <c r="L253" s="28"/>
      <c r="M253" s="137" t="s">
        <v>1</v>
      </c>
      <c r="N253" s="138" t="s">
        <v>40</v>
      </c>
      <c r="P253" s="139">
        <f t="shared" ref="P253:P261" si="71">O253*H253</f>
        <v>0</v>
      </c>
      <c r="Q253" s="139">
        <v>0</v>
      </c>
      <c r="R253" s="139">
        <f t="shared" ref="R253:R261" si="72">Q253*H253</f>
        <v>0</v>
      </c>
      <c r="S253" s="139">
        <v>1.98E-3</v>
      </c>
      <c r="T253" s="140">
        <f t="shared" ref="T253:T261" si="73">S253*H253</f>
        <v>9.8999999999999999E-4</v>
      </c>
      <c r="AR253" s="141" t="s">
        <v>206</v>
      </c>
      <c r="AT253" s="141" t="s">
        <v>146</v>
      </c>
      <c r="AU253" s="141" t="s">
        <v>85</v>
      </c>
      <c r="AY253" s="13" t="s">
        <v>143</v>
      </c>
      <c r="BE253" s="142">
        <f t="shared" ref="BE253:BE261" si="74">IF(N253="základní",J253,0)</f>
        <v>0</v>
      </c>
      <c r="BF253" s="142">
        <f t="shared" ref="BF253:BF261" si="75">IF(N253="snížená",J253,0)</f>
        <v>0</v>
      </c>
      <c r="BG253" s="142">
        <f t="shared" ref="BG253:BG261" si="76">IF(N253="zákl. přenesená",J253,0)</f>
        <v>0</v>
      </c>
      <c r="BH253" s="142">
        <f t="shared" ref="BH253:BH261" si="77">IF(N253="sníž. přenesená",J253,0)</f>
        <v>0</v>
      </c>
      <c r="BI253" s="142">
        <f t="shared" ref="BI253:BI261" si="78">IF(N253="nulová",J253,0)</f>
        <v>0</v>
      </c>
      <c r="BJ253" s="13" t="s">
        <v>83</v>
      </c>
      <c r="BK253" s="142">
        <f t="shared" ref="BK253:BK261" si="79">ROUND(I253*H253,2)</f>
        <v>0</v>
      </c>
      <c r="BL253" s="13" t="s">
        <v>206</v>
      </c>
      <c r="BM253" s="141" t="s">
        <v>1093</v>
      </c>
    </row>
    <row r="254" spans="2:65" s="1" customFormat="1" ht="16.5" customHeight="1">
      <c r="B254" s="28"/>
      <c r="C254" s="129" t="s">
        <v>531</v>
      </c>
      <c r="D254" s="129" t="s">
        <v>146</v>
      </c>
      <c r="E254" s="130" t="s">
        <v>1094</v>
      </c>
      <c r="F254" s="131" t="s">
        <v>1095</v>
      </c>
      <c r="G254" s="132" t="s">
        <v>251</v>
      </c>
      <c r="H254" s="133">
        <v>1</v>
      </c>
      <c r="I254" s="134"/>
      <c r="J254" s="135">
        <f t="shared" si="70"/>
        <v>0</v>
      </c>
      <c r="K254" s="136"/>
      <c r="L254" s="28"/>
      <c r="M254" s="137" t="s">
        <v>1</v>
      </c>
      <c r="N254" s="138" t="s">
        <v>40</v>
      </c>
      <c r="P254" s="139">
        <f t="shared" si="71"/>
        <v>0</v>
      </c>
      <c r="Q254" s="139">
        <v>1.7899999999999999E-3</v>
      </c>
      <c r="R254" s="139">
        <f t="shared" si="72"/>
        <v>1.7899999999999999E-3</v>
      </c>
      <c r="S254" s="139">
        <v>0</v>
      </c>
      <c r="T254" s="140">
        <f t="shared" si="73"/>
        <v>0</v>
      </c>
      <c r="AR254" s="141" t="s">
        <v>206</v>
      </c>
      <c r="AT254" s="141" t="s">
        <v>146</v>
      </c>
      <c r="AU254" s="141" t="s">
        <v>85</v>
      </c>
      <c r="AY254" s="13" t="s">
        <v>143</v>
      </c>
      <c r="BE254" s="142">
        <f t="shared" si="74"/>
        <v>0</v>
      </c>
      <c r="BF254" s="142">
        <f t="shared" si="75"/>
        <v>0</v>
      </c>
      <c r="BG254" s="142">
        <f t="shared" si="76"/>
        <v>0</v>
      </c>
      <c r="BH254" s="142">
        <f t="shared" si="77"/>
        <v>0</v>
      </c>
      <c r="BI254" s="142">
        <f t="shared" si="78"/>
        <v>0</v>
      </c>
      <c r="BJ254" s="13" t="s">
        <v>83</v>
      </c>
      <c r="BK254" s="142">
        <f t="shared" si="79"/>
        <v>0</v>
      </c>
      <c r="BL254" s="13" t="s">
        <v>206</v>
      </c>
      <c r="BM254" s="141" t="s">
        <v>1096</v>
      </c>
    </row>
    <row r="255" spans="2:65" s="1" customFormat="1" ht="16.5" customHeight="1">
      <c r="B255" s="28"/>
      <c r="C255" s="129" t="s">
        <v>535</v>
      </c>
      <c r="D255" s="129" t="s">
        <v>146</v>
      </c>
      <c r="E255" s="130" t="s">
        <v>1097</v>
      </c>
      <c r="F255" s="131" t="s">
        <v>1098</v>
      </c>
      <c r="G255" s="132" t="s">
        <v>251</v>
      </c>
      <c r="H255" s="133">
        <v>1</v>
      </c>
      <c r="I255" s="134"/>
      <c r="J255" s="135">
        <f t="shared" si="70"/>
        <v>0</v>
      </c>
      <c r="K255" s="136"/>
      <c r="L255" s="28"/>
      <c r="M255" s="137" t="s">
        <v>1</v>
      </c>
      <c r="N255" s="138" t="s">
        <v>40</v>
      </c>
      <c r="P255" s="139">
        <f t="shared" si="71"/>
        <v>0</v>
      </c>
      <c r="Q255" s="139">
        <v>3.5246000000000001E-3</v>
      </c>
      <c r="R255" s="139">
        <f t="shared" si="72"/>
        <v>3.5246000000000001E-3</v>
      </c>
      <c r="S255" s="139">
        <v>0</v>
      </c>
      <c r="T255" s="140">
        <f t="shared" si="73"/>
        <v>0</v>
      </c>
      <c r="AR255" s="141" t="s">
        <v>206</v>
      </c>
      <c r="AT255" s="141" t="s">
        <v>146</v>
      </c>
      <c r="AU255" s="141" t="s">
        <v>85</v>
      </c>
      <c r="AY255" s="13" t="s">
        <v>143</v>
      </c>
      <c r="BE255" s="142">
        <f t="shared" si="74"/>
        <v>0</v>
      </c>
      <c r="BF255" s="142">
        <f t="shared" si="75"/>
        <v>0</v>
      </c>
      <c r="BG255" s="142">
        <f t="shared" si="76"/>
        <v>0</v>
      </c>
      <c r="BH255" s="142">
        <f t="shared" si="77"/>
        <v>0</v>
      </c>
      <c r="BI255" s="142">
        <f t="shared" si="78"/>
        <v>0</v>
      </c>
      <c r="BJ255" s="13" t="s">
        <v>83</v>
      </c>
      <c r="BK255" s="142">
        <f t="shared" si="79"/>
        <v>0</v>
      </c>
      <c r="BL255" s="13" t="s">
        <v>206</v>
      </c>
      <c r="BM255" s="141" t="s">
        <v>1099</v>
      </c>
    </row>
    <row r="256" spans="2:65" s="1" customFormat="1" ht="21.75" customHeight="1">
      <c r="B256" s="28"/>
      <c r="C256" s="129" t="s">
        <v>539</v>
      </c>
      <c r="D256" s="129" t="s">
        <v>146</v>
      </c>
      <c r="E256" s="130" t="s">
        <v>1100</v>
      </c>
      <c r="F256" s="131" t="s">
        <v>1101</v>
      </c>
      <c r="G256" s="132" t="s">
        <v>197</v>
      </c>
      <c r="H256" s="133">
        <v>1.2</v>
      </c>
      <c r="I256" s="134"/>
      <c r="J256" s="135">
        <f t="shared" si="70"/>
        <v>0</v>
      </c>
      <c r="K256" s="136"/>
      <c r="L256" s="28"/>
      <c r="M256" s="137" t="s">
        <v>1</v>
      </c>
      <c r="N256" s="138" t="s">
        <v>40</v>
      </c>
      <c r="P256" s="139">
        <f t="shared" si="71"/>
        <v>0</v>
      </c>
      <c r="Q256" s="139">
        <v>1.9729999999999999E-3</v>
      </c>
      <c r="R256" s="139">
        <f t="shared" si="72"/>
        <v>2.3675999999999997E-3</v>
      </c>
      <c r="S256" s="139">
        <v>0</v>
      </c>
      <c r="T256" s="140">
        <f t="shared" si="73"/>
        <v>0</v>
      </c>
      <c r="AR256" s="141" t="s">
        <v>206</v>
      </c>
      <c r="AT256" s="141" t="s">
        <v>146</v>
      </c>
      <c r="AU256" s="141" t="s">
        <v>85</v>
      </c>
      <c r="AY256" s="13" t="s">
        <v>143</v>
      </c>
      <c r="BE256" s="142">
        <f t="shared" si="74"/>
        <v>0</v>
      </c>
      <c r="BF256" s="142">
        <f t="shared" si="75"/>
        <v>0</v>
      </c>
      <c r="BG256" s="142">
        <f t="shared" si="76"/>
        <v>0</v>
      </c>
      <c r="BH256" s="142">
        <f t="shared" si="77"/>
        <v>0</v>
      </c>
      <c r="BI256" s="142">
        <f t="shared" si="78"/>
        <v>0</v>
      </c>
      <c r="BJ256" s="13" t="s">
        <v>83</v>
      </c>
      <c r="BK256" s="142">
        <f t="shared" si="79"/>
        <v>0</v>
      </c>
      <c r="BL256" s="13" t="s">
        <v>206</v>
      </c>
      <c r="BM256" s="141" t="s">
        <v>1102</v>
      </c>
    </row>
    <row r="257" spans="2:65" s="1" customFormat="1" ht="16.5" customHeight="1">
      <c r="B257" s="28"/>
      <c r="C257" s="129" t="s">
        <v>545</v>
      </c>
      <c r="D257" s="129" t="s">
        <v>146</v>
      </c>
      <c r="E257" s="130" t="s">
        <v>1103</v>
      </c>
      <c r="F257" s="131" t="s">
        <v>1104</v>
      </c>
      <c r="G257" s="132" t="s">
        <v>197</v>
      </c>
      <c r="H257" s="133">
        <v>1</v>
      </c>
      <c r="I257" s="134"/>
      <c r="J257" s="135">
        <f t="shared" si="70"/>
        <v>0</v>
      </c>
      <c r="K257" s="136"/>
      <c r="L257" s="28"/>
      <c r="M257" s="137" t="s">
        <v>1</v>
      </c>
      <c r="N257" s="138" t="s">
        <v>40</v>
      </c>
      <c r="P257" s="139">
        <f t="shared" si="71"/>
        <v>0</v>
      </c>
      <c r="Q257" s="139">
        <v>1.2995000000000001E-3</v>
      </c>
      <c r="R257" s="139">
        <f t="shared" si="72"/>
        <v>1.2995000000000001E-3</v>
      </c>
      <c r="S257" s="139">
        <v>0</v>
      </c>
      <c r="T257" s="140">
        <f t="shared" si="73"/>
        <v>0</v>
      </c>
      <c r="AR257" s="141" t="s">
        <v>206</v>
      </c>
      <c r="AT257" s="141" t="s">
        <v>146</v>
      </c>
      <c r="AU257" s="141" t="s">
        <v>85</v>
      </c>
      <c r="AY257" s="13" t="s">
        <v>143</v>
      </c>
      <c r="BE257" s="142">
        <f t="shared" si="74"/>
        <v>0</v>
      </c>
      <c r="BF257" s="142">
        <f t="shared" si="75"/>
        <v>0</v>
      </c>
      <c r="BG257" s="142">
        <f t="shared" si="76"/>
        <v>0</v>
      </c>
      <c r="BH257" s="142">
        <f t="shared" si="77"/>
        <v>0</v>
      </c>
      <c r="BI257" s="142">
        <f t="shared" si="78"/>
        <v>0</v>
      </c>
      <c r="BJ257" s="13" t="s">
        <v>83</v>
      </c>
      <c r="BK257" s="142">
        <f t="shared" si="79"/>
        <v>0</v>
      </c>
      <c r="BL257" s="13" t="s">
        <v>206</v>
      </c>
      <c r="BM257" s="141" t="s">
        <v>1105</v>
      </c>
    </row>
    <row r="258" spans="2:65" s="1" customFormat="1" ht="16.5" customHeight="1">
      <c r="B258" s="28"/>
      <c r="C258" s="129" t="s">
        <v>549</v>
      </c>
      <c r="D258" s="129" t="s">
        <v>146</v>
      </c>
      <c r="E258" s="130" t="s">
        <v>1106</v>
      </c>
      <c r="F258" s="131" t="s">
        <v>1107</v>
      </c>
      <c r="G258" s="132" t="s">
        <v>197</v>
      </c>
      <c r="H258" s="133">
        <v>0.5</v>
      </c>
      <c r="I258" s="134"/>
      <c r="J258" s="135">
        <f t="shared" si="70"/>
        <v>0</v>
      </c>
      <c r="K258" s="136"/>
      <c r="L258" s="28"/>
      <c r="M258" s="137" t="s">
        <v>1</v>
      </c>
      <c r="N258" s="138" t="s">
        <v>40</v>
      </c>
      <c r="P258" s="139">
        <f t="shared" si="71"/>
        <v>0</v>
      </c>
      <c r="Q258" s="139">
        <v>1.5257999999999999E-3</v>
      </c>
      <c r="R258" s="139">
        <f t="shared" si="72"/>
        <v>7.6289999999999995E-4</v>
      </c>
      <c r="S258" s="139">
        <v>0</v>
      </c>
      <c r="T258" s="140">
        <f t="shared" si="73"/>
        <v>0</v>
      </c>
      <c r="AR258" s="141" t="s">
        <v>206</v>
      </c>
      <c r="AT258" s="141" t="s">
        <v>146</v>
      </c>
      <c r="AU258" s="141" t="s">
        <v>85</v>
      </c>
      <c r="AY258" s="13" t="s">
        <v>143</v>
      </c>
      <c r="BE258" s="142">
        <f t="shared" si="74"/>
        <v>0</v>
      </c>
      <c r="BF258" s="142">
        <f t="shared" si="75"/>
        <v>0</v>
      </c>
      <c r="BG258" s="142">
        <f t="shared" si="76"/>
        <v>0</v>
      </c>
      <c r="BH258" s="142">
        <f t="shared" si="77"/>
        <v>0</v>
      </c>
      <c r="BI258" s="142">
        <f t="shared" si="78"/>
        <v>0</v>
      </c>
      <c r="BJ258" s="13" t="s">
        <v>83</v>
      </c>
      <c r="BK258" s="142">
        <f t="shared" si="79"/>
        <v>0</v>
      </c>
      <c r="BL258" s="13" t="s">
        <v>206</v>
      </c>
      <c r="BM258" s="141" t="s">
        <v>1108</v>
      </c>
    </row>
    <row r="259" spans="2:65" s="1" customFormat="1" ht="21.75" customHeight="1">
      <c r="B259" s="28"/>
      <c r="C259" s="129" t="s">
        <v>553</v>
      </c>
      <c r="D259" s="129" t="s">
        <v>146</v>
      </c>
      <c r="E259" s="130" t="s">
        <v>1109</v>
      </c>
      <c r="F259" s="131" t="s">
        <v>1110</v>
      </c>
      <c r="G259" s="132" t="s">
        <v>197</v>
      </c>
      <c r="H259" s="133">
        <v>1.2</v>
      </c>
      <c r="I259" s="134"/>
      <c r="J259" s="135">
        <f t="shared" si="70"/>
        <v>0</v>
      </c>
      <c r="K259" s="136"/>
      <c r="L259" s="28"/>
      <c r="M259" s="137" t="s">
        <v>1</v>
      </c>
      <c r="N259" s="138" t="s">
        <v>40</v>
      </c>
      <c r="P259" s="139">
        <f t="shared" si="71"/>
        <v>0</v>
      </c>
      <c r="Q259" s="139">
        <v>0</v>
      </c>
      <c r="R259" s="139">
        <f t="shared" si="72"/>
        <v>0</v>
      </c>
      <c r="S259" s="139">
        <v>0</v>
      </c>
      <c r="T259" s="140">
        <f t="shared" si="73"/>
        <v>0</v>
      </c>
      <c r="AR259" s="141" t="s">
        <v>206</v>
      </c>
      <c r="AT259" s="141" t="s">
        <v>146</v>
      </c>
      <c r="AU259" s="141" t="s">
        <v>85</v>
      </c>
      <c r="AY259" s="13" t="s">
        <v>143</v>
      </c>
      <c r="BE259" s="142">
        <f t="shared" si="74"/>
        <v>0</v>
      </c>
      <c r="BF259" s="142">
        <f t="shared" si="75"/>
        <v>0</v>
      </c>
      <c r="BG259" s="142">
        <f t="shared" si="76"/>
        <v>0</v>
      </c>
      <c r="BH259" s="142">
        <f t="shared" si="77"/>
        <v>0</v>
      </c>
      <c r="BI259" s="142">
        <f t="shared" si="78"/>
        <v>0</v>
      </c>
      <c r="BJ259" s="13" t="s">
        <v>83</v>
      </c>
      <c r="BK259" s="142">
        <f t="shared" si="79"/>
        <v>0</v>
      </c>
      <c r="BL259" s="13" t="s">
        <v>206</v>
      </c>
      <c r="BM259" s="141" t="s">
        <v>1111</v>
      </c>
    </row>
    <row r="260" spans="2:65" s="1" customFormat="1" ht="24.2" customHeight="1">
      <c r="B260" s="28"/>
      <c r="C260" s="129" t="s">
        <v>557</v>
      </c>
      <c r="D260" s="129" t="s">
        <v>146</v>
      </c>
      <c r="E260" s="130" t="s">
        <v>1112</v>
      </c>
      <c r="F260" s="131" t="s">
        <v>1113</v>
      </c>
      <c r="G260" s="132" t="s">
        <v>337</v>
      </c>
      <c r="H260" s="133">
        <v>1E-3</v>
      </c>
      <c r="I260" s="134"/>
      <c r="J260" s="135">
        <f t="shared" si="70"/>
        <v>0</v>
      </c>
      <c r="K260" s="136"/>
      <c r="L260" s="28"/>
      <c r="M260" s="137" t="s">
        <v>1</v>
      </c>
      <c r="N260" s="138" t="s">
        <v>40</v>
      </c>
      <c r="P260" s="139">
        <f t="shared" si="71"/>
        <v>0</v>
      </c>
      <c r="Q260" s="139">
        <v>0</v>
      </c>
      <c r="R260" s="139">
        <f t="shared" si="72"/>
        <v>0</v>
      </c>
      <c r="S260" s="139">
        <v>0</v>
      </c>
      <c r="T260" s="140">
        <f t="shared" si="73"/>
        <v>0</v>
      </c>
      <c r="AR260" s="141" t="s">
        <v>206</v>
      </c>
      <c r="AT260" s="141" t="s">
        <v>146</v>
      </c>
      <c r="AU260" s="141" t="s">
        <v>85</v>
      </c>
      <c r="AY260" s="13" t="s">
        <v>143</v>
      </c>
      <c r="BE260" s="142">
        <f t="shared" si="74"/>
        <v>0</v>
      </c>
      <c r="BF260" s="142">
        <f t="shared" si="75"/>
        <v>0</v>
      </c>
      <c r="BG260" s="142">
        <f t="shared" si="76"/>
        <v>0</v>
      </c>
      <c r="BH260" s="142">
        <f t="shared" si="77"/>
        <v>0</v>
      </c>
      <c r="BI260" s="142">
        <f t="shared" si="78"/>
        <v>0</v>
      </c>
      <c r="BJ260" s="13" t="s">
        <v>83</v>
      </c>
      <c r="BK260" s="142">
        <f t="shared" si="79"/>
        <v>0</v>
      </c>
      <c r="BL260" s="13" t="s">
        <v>206</v>
      </c>
      <c r="BM260" s="141" t="s">
        <v>1114</v>
      </c>
    </row>
    <row r="261" spans="2:65" s="1" customFormat="1" ht="24.2" customHeight="1">
      <c r="B261" s="28"/>
      <c r="C261" s="129" t="s">
        <v>561</v>
      </c>
      <c r="D261" s="129" t="s">
        <v>146</v>
      </c>
      <c r="E261" s="130" t="s">
        <v>1115</v>
      </c>
      <c r="F261" s="131" t="s">
        <v>1116</v>
      </c>
      <c r="G261" s="132" t="s">
        <v>337</v>
      </c>
      <c r="H261" s="133">
        <v>0.01</v>
      </c>
      <c r="I261" s="134"/>
      <c r="J261" s="135">
        <f t="shared" si="70"/>
        <v>0</v>
      </c>
      <c r="K261" s="136"/>
      <c r="L261" s="28"/>
      <c r="M261" s="137" t="s">
        <v>1</v>
      </c>
      <c r="N261" s="138" t="s">
        <v>40</v>
      </c>
      <c r="P261" s="139">
        <f t="shared" si="71"/>
        <v>0</v>
      </c>
      <c r="Q261" s="139">
        <v>0</v>
      </c>
      <c r="R261" s="139">
        <f t="shared" si="72"/>
        <v>0</v>
      </c>
      <c r="S261" s="139">
        <v>0</v>
      </c>
      <c r="T261" s="140">
        <f t="shared" si="73"/>
        <v>0</v>
      </c>
      <c r="AR261" s="141" t="s">
        <v>206</v>
      </c>
      <c r="AT261" s="141" t="s">
        <v>146</v>
      </c>
      <c r="AU261" s="141" t="s">
        <v>85</v>
      </c>
      <c r="AY261" s="13" t="s">
        <v>143</v>
      </c>
      <c r="BE261" s="142">
        <f t="shared" si="74"/>
        <v>0</v>
      </c>
      <c r="BF261" s="142">
        <f t="shared" si="75"/>
        <v>0</v>
      </c>
      <c r="BG261" s="142">
        <f t="shared" si="76"/>
        <v>0</v>
      </c>
      <c r="BH261" s="142">
        <f t="shared" si="77"/>
        <v>0</v>
      </c>
      <c r="BI261" s="142">
        <f t="shared" si="78"/>
        <v>0</v>
      </c>
      <c r="BJ261" s="13" t="s">
        <v>83</v>
      </c>
      <c r="BK261" s="142">
        <f t="shared" si="79"/>
        <v>0</v>
      </c>
      <c r="BL261" s="13" t="s">
        <v>206</v>
      </c>
      <c r="BM261" s="141" t="s">
        <v>1117</v>
      </c>
    </row>
    <row r="262" spans="2:65" s="11" customFormat="1" ht="22.9" customHeight="1">
      <c r="B262" s="117"/>
      <c r="D262" s="118" t="s">
        <v>74</v>
      </c>
      <c r="E262" s="127" t="s">
        <v>1118</v>
      </c>
      <c r="F262" s="127" t="s">
        <v>1119</v>
      </c>
      <c r="I262" s="120"/>
      <c r="J262" s="128">
        <f>BK262</f>
        <v>0</v>
      </c>
      <c r="L262" s="117"/>
      <c r="M262" s="122"/>
      <c r="P262" s="123">
        <f>SUM(P263:P273)</f>
        <v>0</v>
      </c>
      <c r="R262" s="123">
        <f>SUM(R263:R273)</f>
        <v>1.41707008E-3</v>
      </c>
      <c r="T262" s="124">
        <f>SUM(T263:T273)</f>
        <v>8.6000000000000009E-4</v>
      </c>
      <c r="AR262" s="118" t="s">
        <v>85</v>
      </c>
      <c r="AT262" s="125" t="s">
        <v>74</v>
      </c>
      <c r="AU262" s="125" t="s">
        <v>83</v>
      </c>
      <c r="AY262" s="118" t="s">
        <v>143</v>
      </c>
      <c r="BK262" s="126">
        <f>SUM(BK263:BK273)</f>
        <v>0</v>
      </c>
    </row>
    <row r="263" spans="2:65" s="1" customFormat="1" ht="16.5" customHeight="1">
      <c r="B263" s="28"/>
      <c r="C263" s="129" t="s">
        <v>565</v>
      </c>
      <c r="D263" s="129" t="s">
        <v>146</v>
      </c>
      <c r="E263" s="130" t="s">
        <v>1120</v>
      </c>
      <c r="F263" s="131" t="s">
        <v>1121</v>
      </c>
      <c r="G263" s="132" t="s">
        <v>197</v>
      </c>
      <c r="H263" s="133">
        <v>0.5</v>
      </c>
      <c r="I263" s="134"/>
      <c r="J263" s="135">
        <f t="shared" ref="J263:J273" si="80">ROUND(I263*H263,2)</f>
        <v>0</v>
      </c>
      <c r="K263" s="136"/>
      <c r="L263" s="28"/>
      <c r="M263" s="137" t="s">
        <v>1</v>
      </c>
      <c r="N263" s="138" t="s">
        <v>40</v>
      </c>
      <c r="P263" s="139">
        <f t="shared" ref="P263:P273" si="81">O263*H263</f>
        <v>0</v>
      </c>
      <c r="Q263" s="139">
        <v>0</v>
      </c>
      <c r="R263" s="139">
        <f t="shared" ref="R263:R273" si="82">Q263*H263</f>
        <v>0</v>
      </c>
      <c r="S263" s="139">
        <v>2.7999999999999998E-4</v>
      </c>
      <c r="T263" s="140">
        <f t="shared" ref="T263:T273" si="83">S263*H263</f>
        <v>1.3999999999999999E-4</v>
      </c>
      <c r="AR263" s="141" t="s">
        <v>206</v>
      </c>
      <c r="AT263" s="141" t="s">
        <v>146</v>
      </c>
      <c r="AU263" s="141" t="s">
        <v>85</v>
      </c>
      <c r="AY263" s="13" t="s">
        <v>143</v>
      </c>
      <c r="BE263" s="142">
        <f t="shared" ref="BE263:BE273" si="84">IF(N263="základní",J263,0)</f>
        <v>0</v>
      </c>
      <c r="BF263" s="142">
        <f t="shared" ref="BF263:BF273" si="85">IF(N263="snížená",J263,0)</f>
        <v>0</v>
      </c>
      <c r="BG263" s="142">
        <f t="shared" ref="BG263:BG273" si="86">IF(N263="zákl. přenesená",J263,0)</f>
        <v>0</v>
      </c>
      <c r="BH263" s="142">
        <f t="shared" ref="BH263:BH273" si="87">IF(N263="sníž. přenesená",J263,0)</f>
        <v>0</v>
      </c>
      <c r="BI263" s="142">
        <f t="shared" ref="BI263:BI273" si="88">IF(N263="nulová",J263,0)</f>
        <v>0</v>
      </c>
      <c r="BJ263" s="13" t="s">
        <v>83</v>
      </c>
      <c r="BK263" s="142">
        <f t="shared" ref="BK263:BK273" si="89">ROUND(I263*H263,2)</f>
        <v>0</v>
      </c>
      <c r="BL263" s="13" t="s">
        <v>206</v>
      </c>
      <c r="BM263" s="141" t="s">
        <v>1122</v>
      </c>
    </row>
    <row r="264" spans="2:65" s="1" customFormat="1" ht="21.75" customHeight="1">
      <c r="B264" s="28"/>
      <c r="C264" s="129" t="s">
        <v>569</v>
      </c>
      <c r="D264" s="129" t="s">
        <v>146</v>
      </c>
      <c r="E264" s="130" t="s">
        <v>1123</v>
      </c>
      <c r="F264" s="131" t="s">
        <v>1124</v>
      </c>
      <c r="G264" s="132" t="s">
        <v>251</v>
      </c>
      <c r="H264" s="133">
        <v>2</v>
      </c>
      <c r="I264" s="134"/>
      <c r="J264" s="135">
        <f t="shared" si="80"/>
        <v>0</v>
      </c>
      <c r="K264" s="136"/>
      <c r="L264" s="28"/>
      <c r="M264" s="137" t="s">
        <v>1</v>
      </c>
      <c r="N264" s="138" t="s">
        <v>40</v>
      </c>
      <c r="P264" s="139">
        <f t="shared" si="81"/>
        <v>0</v>
      </c>
      <c r="Q264" s="139">
        <v>0</v>
      </c>
      <c r="R264" s="139">
        <f t="shared" si="82"/>
        <v>0</v>
      </c>
      <c r="S264" s="139">
        <v>0</v>
      </c>
      <c r="T264" s="140">
        <f t="shared" si="83"/>
        <v>0</v>
      </c>
      <c r="AR264" s="141" t="s">
        <v>206</v>
      </c>
      <c r="AT264" s="141" t="s">
        <v>146</v>
      </c>
      <c r="AU264" s="141" t="s">
        <v>85</v>
      </c>
      <c r="AY264" s="13" t="s">
        <v>143</v>
      </c>
      <c r="BE264" s="142">
        <f t="shared" si="84"/>
        <v>0</v>
      </c>
      <c r="BF264" s="142">
        <f t="shared" si="85"/>
        <v>0</v>
      </c>
      <c r="BG264" s="142">
        <f t="shared" si="86"/>
        <v>0</v>
      </c>
      <c r="BH264" s="142">
        <f t="shared" si="87"/>
        <v>0</v>
      </c>
      <c r="BI264" s="142">
        <f t="shared" si="88"/>
        <v>0</v>
      </c>
      <c r="BJ264" s="13" t="s">
        <v>83</v>
      </c>
      <c r="BK264" s="142">
        <f t="shared" si="89"/>
        <v>0</v>
      </c>
      <c r="BL264" s="13" t="s">
        <v>206</v>
      </c>
      <c r="BM264" s="141" t="s">
        <v>1125</v>
      </c>
    </row>
    <row r="265" spans="2:65" s="1" customFormat="1" ht="24.2" customHeight="1">
      <c r="B265" s="28"/>
      <c r="C265" s="129" t="s">
        <v>573</v>
      </c>
      <c r="D265" s="129" t="s">
        <v>146</v>
      </c>
      <c r="E265" s="130" t="s">
        <v>1126</v>
      </c>
      <c r="F265" s="131" t="s">
        <v>1127</v>
      </c>
      <c r="G265" s="132" t="s">
        <v>251</v>
      </c>
      <c r="H265" s="133">
        <v>2</v>
      </c>
      <c r="I265" s="134"/>
      <c r="J265" s="135">
        <f t="shared" si="80"/>
        <v>0</v>
      </c>
      <c r="K265" s="136"/>
      <c r="L265" s="28"/>
      <c r="M265" s="137" t="s">
        <v>1</v>
      </c>
      <c r="N265" s="138" t="s">
        <v>40</v>
      </c>
      <c r="P265" s="139">
        <f t="shared" si="81"/>
        <v>0</v>
      </c>
      <c r="Q265" s="139">
        <v>2.4000000000000001E-5</v>
      </c>
      <c r="R265" s="139">
        <f t="shared" si="82"/>
        <v>4.8000000000000001E-5</v>
      </c>
      <c r="S265" s="139">
        <v>3.6000000000000002E-4</v>
      </c>
      <c r="T265" s="140">
        <f t="shared" si="83"/>
        <v>7.2000000000000005E-4</v>
      </c>
      <c r="AR265" s="141" t="s">
        <v>206</v>
      </c>
      <c r="AT265" s="141" t="s">
        <v>146</v>
      </c>
      <c r="AU265" s="141" t="s">
        <v>85</v>
      </c>
      <c r="AY265" s="13" t="s">
        <v>143</v>
      </c>
      <c r="BE265" s="142">
        <f t="shared" si="84"/>
        <v>0</v>
      </c>
      <c r="BF265" s="142">
        <f t="shared" si="85"/>
        <v>0</v>
      </c>
      <c r="BG265" s="142">
        <f t="shared" si="86"/>
        <v>0</v>
      </c>
      <c r="BH265" s="142">
        <f t="shared" si="87"/>
        <v>0</v>
      </c>
      <c r="BI265" s="142">
        <f t="shared" si="88"/>
        <v>0</v>
      </c>
      <c r="BJ265" s="13" t="s">
        <v>83</v>
      </c>
      <c r="BK265" s="142">
        <f t="shared" si="89"/>
        <v>0</v>
      </c>
      <c r="BL265" s="13" t="s">
        <v>206</v>
      </c>
      <c r="BM265" s="141" t="s">
        <v>1128</v>
      </c>
    </row>
    <row r="266" spans="2:65" s="1" customFormat="1" ht="16.5" customHeight="1">
      <c r="B266" s="28"/>
      <c r="C266" s="143" t="s">
        <v>577</v>
      </c>
      <c r="D266" s="143" t="s">
        <v>159</v>
      </c>
      <c r="E266" s="144" t="s">
        <v>1129</v>
      </c>
      <c r="F266" s="145" t="s">
        <v>1130</v>
      </c>
      <c r="G266" s="146" t="s">
        <v>251</v>
      </c>
      <c r="H266" s="147">
        <v>1</v>
      </c>
      <c r="I266" s="148"/>
      <c r="J266" s="149">
        <f t="shared" si="80"/>
        <v>0</v>
      </c>
      <c r="K266" s="150"/>
      <c r="L266" s="151"/>
      <c r="M266" s="152" t="s">
        <v>1</v>
      </c>
      <c r="N266" s="153" t="s">
        <v>40</v>
      </c>
      <c r="P266" s="139">
        <f t="shared" si="81"/>
        <v>0</v>
      </c>
      <c r="Q266" s="139">
        <v>1.0000000000000001E-5</v>
      </c>
      <c r="R266" s="139">
        <f t="shared" si="82"/>
        <v>1.0000000000000001E-5</v>
      </c>
      <c r="S266" s="139">
        <v>0</v>
      </c>
      <c r="T266" s="140">
        <f t="shared" si="83"/>
        <v>0</v>
      </c>
      <c r="AR266" s="141" t="s">
        <v>273</v>
      </c>
      <c r="AT266" s="141" t="s">
        <v>159</v>
      </c>
      <c r="AU266" s="141" t="s">
        <v>85</v>
      </c>
      <c r="AY266" s="13" t="s">
        <v>143</v>
      </c>
      <c r="BE266" s="142">
        <f t="shared" si="84"/>
        <v>0</v>
      </c>
      <c r="BF266" s="142">
        <f t="shared" si="85"/>
        <v>0</v>
      </c>
      <c r="BG266" s="142">
        <f t="shared" si="86"/>
        <v>0</v>
      </c>
      <c r="BH266" s="142">
        <f t="shared" si="87"/>
        <v>0</v>
      </c>
      <c r="BI266" s="142">
        <f t="shared" si="88"/>
        <v>0</v>
      </c>
      <c r="BJ266" s="13" t="s">
        <v>83</v>
      </c>
      <c r="BK266" s="142">
        <f t="shared" si="89"/>
        <v>0</v>
      </c>
      <c r="BL266" s="13" t="s">
        <v>206</v>
      </c>
      <c r="BM266" s="141" t="s">
        <v>1131</v>
      </c>
    </row>
    <row r="267" spans="2:65" s="1" customFormat="1" ht="16.5" customHeight="1">
      <c r="B267" s="28"/>
      <c r="C267" s="143" t="s">
        <v>581</v>
      </c>
      <c r="D267" s="143" t="s">
        <v>159</v>
      </c>
      <c r="E267" s="144" t="s">
        <v>1132</v>
      </c>
      <c r="F267" s="145" t="s">
        <v>1133</v>
      </c>
      <c r="G267" s="146" t="s">
        <v>251</v>
      </c>
      <c r="H267" s="147">
        <v>1</v>
      </c>
      <c r="I267" s="148"/>
      <c r="J267" s="149">
        <f t="shared" si="80"/>
        <v>0</v>
      </c>
      <c r="K267" s="150"/>
      <c r="L267" s="151"/>
      <c r="M267" s="152" t="s">
        <v>1</v>
      </c>
      <c r="N267" s="153" t="s">
        <v>40</v>
      </c>
      <c r="P267" s="139">
        <f t="shared" si="81"/>
        <v>0</v>
      </c>
      <c r="Q267" s="139">
        <v>3.0000000000000001E-5</v>
      </c>
      <c r="R267" s="139">
        <f t="shared" si="82"/>
        <v>3.0000000000000001E-5</v>
      </c>
      <c r="S267" s="139">
        <v>0</v>
      </c>
      <c r="T267" s="140">
        <f t="shared" si="83"/>
        <v>0</v>
      </c>
      <c r="AR267" s="141" t="s">
        <v>273</v>
      </c>
      <c r="AT267" s="141" t="s">
        <v>159</v>
      </c>
      <c r="AU267" s="141" t="s">
        <v>85</v>
      </c>
      <c r="AY267" s="13" t="s">
        <v>143</v>
      </c>
      <c r="BE267" s="142">
        <f t="shared" si="84"/>
        <v>0</v>
      </c>
      <c r="BF267" s="142">
        <f t="shared" si="85"/>
        <v>0</v>
      </c>
      <c r="BG267" s="142">
        <f t="shared" si="86"/>
        <v>0</v>
      </c>
      <c r="BH267" s="142">
        <f t="shared" si="87"/>
        <v>0</v>
      </c>
      <c r="BI267" s="142">
        <f t="shared" si="88"/>
        <v>0</v>
      </c>
      <c r="BJ267" s="13" t="s">
        <v>83</v>
      </c>
      <c r="BK267" s="142">
        <f t="shared" si="89"/>
        <v>0</v>
      </c>
      <c r="BL267" s="13" t="s">
        <v>206</v>
      </c>
      <c r="BM267" s="141" t="s">
        <v>1134</v>
      </c>
    </row>
    <row r="268" spans="2:65" s="1" customFormat="1" ht="24.2" customHeight="1">
      <c r="B268" s="28"/>
      <c r="C268" s="129" t="s">
        <v>585</v>
      </c>
      <c r="D268" s="129" t="s">
        <v>146</v>
      </c>
      <c r="E268" s="130" t="s">
        <v>1135</v>
      </c>
      <c r="F268" s="131" t="s">
        <v>1136</v>
      </c>
      <c r="G268" s="132" t="s">
        <v>197</v>
      </c>
      <c r="H268" s="133">
        <v>1.6639999999999999</v>
      </c>
      <c r="I268" s="134"/>
      <c r="J268" s="135">
        <f t="shared" si="80"/>
        <v>0</v>
      </c>
      <c r="K268" s="136"/>
      <c r="L268" s="28"/>
      <c r="M268" s="137" t="s">
        <v>1</v>
      </c>
      <c r="N268" s="138" t="s">
        <v>40</v>
      </c>
      <c r="P268" s="139">
        <f t="shared" si="81"/>
        <v>0</v>
      </c>
      <c r="Q268" s="139">
        <v>7.5230000000000002E-4</v>
      </c>
      <c r="R268" s="139">
        <f t="shared" si="82"/>
        <v>1.2518271999999999E-3</v>
      </c>
      <c r="S268" s="139">
        <v>0</v>
      </c>
      <c r="T268" s="140">
        <f t="shared" si="83"/>
        <v>0</v>
      </c>
      <c r="AR268" s="141" t="s">
        <v>206</v>
      </c>
      <c r="AT268" s="141" t="s">
        <v>146</v>
      </c>
      <c r="AU268" s="141" t="s">
        <v>85</v>
      </c>
      <c r="AY268" s="13" t="s">
        <v>143</v>
      </c>
      <c r="BE268" s="142">
        <f t="shared" si="84"/>
        <v>0</v>
      </c>
      <c r="BF268" s="142">
        <f t="shared" si="85"/>
        <v>0</v>
      </c>
      <c r="BG268" s="142">
        <f t="shared" si="86"/>
        <v>0</v>
      </c>
      <c r="BH268" s="142">
        <f t="shared" si="87"/>
        <v>0</v>
      </c>
      <c r="BI268" s="142">
        <f t="shared" si="88"/>
        <v>0</v>
      </c>
      <c r="BJ268" s="13" t="s">
        <v>83</v>
      </c>
      <c r="BK268" s="142">
        <f t="shared" si="89"/>
        <v>0</v>
      </c>
      <c r="BL268" s="13" t="s">
        <v>206</v>
      </c>
      <c r="BM268" s="141" t="s">
        <v>1137</v>
      </c>
    </row>
    <row r="269" spans="2:65" s="1" customFormat="1" ht="37.9" customHeight="1">
      <c r="B269" s="28"/>
      <c r="C269" s="129" t="s">
        <v>589</v>
      </c>
      <c r="D269" s="129" t="s">
        <v>146</v>
      </c>
      <c r="E269" s="130" t="s">
        <v>1138</v>
      </c>
      <c r="F269" s="131" t="s">
        <v>1139</v>
      </c>
      <c r="G269" s="132" t="s">
        <v>197</v>
      </c>
      <c r="H269" s="133">
        <v>1.6639999999999999</v>
      </c>
      <c r="I269" s="134"/>
      <c r="J269" s="135">
        <f t="shared" si="80"/>
        <v>0</v>
      </c>
      <c r="K269" s="136"/>
      <c r="L269" s="28"/>
      <c r="M269" s="137" t="s">
        <v>1</v>
      </c>
      <c r="N269" s="138" t="s">
        <v>40</v>
      </c>
      <c r="P269" s="139">
        <f t="shared" si="81"/>
        <v>0</v>
      </c>
      <c r="Q269" s="139">
        <v>3.642E-5</v>
      </c>
      <c r="R269" s="139">
        <f t="shared" si="82"/>
        <v>6.0602880000000001E-5</v>
      </c>
      <c r="S269" s="139">
        <v>0</v>
      </c>
      <c r="T269" s="140">
        <f t="shared" si="83"/>
        <v>0</v>
      </c>
      <c r="AR269" s="141" t="s">
        <v>206</v>
      </c>
      <c r="AT269" s="141" t="s">
        <v>146</v>
      </c>
      <c r="AU269" s="141" t="s">
        <v>85</v>
      </c>
      <c r="AY269" s="13" t="s">
        <v>143</v>
      </c>
      <c r="BE269" s="142">
        <f t="shared" si="84"/>
        <v>0</v>
      </c>
      <c r="BF269" s="142">
        <f t="shared" si="85"/>
        <v>0</v>
      </c>
      <c r="BG269" s="142">
        <f t="shared" si="86"/>
        <v>0</v>
      </c>
      <c r="BH269" s="142">
        <f t="shared" si="87"/>
        <v>0</v>
      </c>
      <c r="BI269" s="142">
        <f t="shared" si="88"/>
        <v>0</v>
      </c>
      <c r="BJ269" s="13" t="s">
        <v>83</v>
      </c>
      <c r="BK269" s="142">
        <f t="shared" si="89"/>
        <v>0</v>
      </c>
      <c r="BL269" s="13" t="s">
        <v>206</v>
      </c>
      <c r="BM269" s="141" t="s">
        <v>1140</v>
      </c>
    </row>
    <row r="270" spans="2:65" s="1" customFormat="1" ht="24.2" customHeight="1">
      <c r="B270" s="28"/>
      <c r="C270" s="129" t="s">
        <v>593</v>
      </c>
      <c r="D270" s="129" t="s">
        <v>146</v>
      </c>
      <c r="E270" s="130" t="s">
        <v>1141</v>
      </c>
      <c r="F270" s="131" t="s">
        <v>1142</v>
      </c>
      <c r="G270" s="132" t="s">
        <v>251</v>
      </c>
      <c r="H270" s="133">
        <v>2</v>
      </c>
      <c r="I270" s="134"/>
      <c r="J270" s="135">
        <f t="shared" si="80"/>
        <v>0</v>
      </c>
      <c r="K270" s="136"/>
      <c r="L270" s="28"/>
      <c r="M270" s="137" t="s">
        <v>1</v>
      </c>
      <c r="N270" s="138" t="s">
        <v>40</v>
      </c>
      <c r="P270" s="139">
        <f t="shared" si="81"/>
        <v>0</v>
      </c>
      <c r="Q270" s="139">
        <v>0</v>
      </c>
      <c r="R270" s="139">
        <f t="shared" si="82"/>
        <v>0</v>
      </c>
      <c r="S270" s="139">
        <v>0</v>
      </c>
      <c r="T270" s="140">
        <f t="shared" si="83"/>
        <v>0</v>
      </c>
      <c r="AR270" s="141" t="s">
        <v>206</v>
      </c>
      <c r="AT270" s="141" t="s">
        <v>146</v>
      </c>
      <c r="AU270" s="141" t="s">
        <v>85</v>
      </c>
      <c r="AY270" s="13" t="s">
        <v>143</v>
      </c>
      <c r="BE270" s="142">
        <f t="shared" si="84"/>
        <v>0</v>
      </c>
      <c r="BF270" s="142">
        <f t="shared" si="85"/>
        <v>0</v>
      </c>
      <c r="BG270" s="142">
        <f t="shared" si="86"/>
        <v>0</v>
      </c>
      <c r="BH270" s="142">
        <f t="shared" si="87"/>
        <v>0</v>
      </c>
      <c r="BI270" s="142">
        <f t="shared" si="88"/>
        <v>0</v>
      </c>
      <c r="BJ270" s="13" t="s">
        <v>83</v>
      </c>
      <c r="BK270" s="142">
        <f t="shared" si="89"/>
        <v>0</v>
      </c>
      <c r="BL270" s="13" t="s">
        <v>206</v>
      </c>
      <c r="BM270" s="141" t="s">
        <v>1143</v>
      </c>
    </row>
    <row r="271" spans="2:65" s="1" customFormat="1" ht="21.75" customHeight="1">
      <c r="B271" s="28"/>
      <c r="C271" s="129" t="s">
        <v>597</v>
      </c>
      <c r="D271" s="129" t="s">
        <v>146</v>
      </c>
      <c r="E271" s="130" t="s">
        <v>1144</v>
      </c>
      <c r="F271" s="131" t="s">
        <v>1145</v>
      </c>
      <c r="G271" s="132" t="s">
        <v>197</v>
      </c>
      <c r="H271" s="133">
        <v>1.6639999999999999</v>
      </c>
      <c r="I271" s="134"/>
      <c r="J271" s="135">
        <f t="shared" si="80"/>
        <v>0</v>
      </c>
      <c r="K271" s="136"/>
      <c r="L271" s="28"/>
      <c r="M271" s="137" t="s">
        <v>1</v>
      </c>
      <c r="N271" s="138" t="s">
        <v>40</v>
      </c>
      <c r="P271" s="139">
        <f t="shared" si="81"/>
        <v>0</v>
      </c>
      <c r="Q271" s="139">
        <v>1.0000000000000001E-5</v>
      </c>
      <c r="R271" s="139">
        <f t="shared" si="82"/>
        <v>1.664E-5</v>
      </c>
      <c r="S271" s="139">
        <v>0</v>
      </c>
      <c r="T271" s="140">
        <f t="shared" si="83"/>
        <v>0</v>
      </c>
      <c r="AR271" s="141" t="s">
        <v>206</v>
      </c>
      <c r="AT271" s="141" t="s">
        <v>146</v>
      </c>
      <c r="AU271" s="141" t="s">
        <v>85</v>
      </c>
      <c r="AY271" s="13" t="s">
        <v>143</v>
      </c>
      <c r="BE271" s="142">
        <f t="shared" si="84"/>
        <v>0</v>
      </c>
      <c r="BF271" s="142">
        <f t="shared" si="85"/>
        <v>0</v>
      </c>
      <c r="BG271" s="142">
        <f t="shared" si="86"/>
        <v>0</v>
      </c>
      <c r="BH271" s="142">
        <f t="shared" si="87"/>
        <v>0</v>
      </c>
      <c r="BI271" s="142">
        <f t="shared" si="88"/>
        <v>0</v>
      </c>
      <c r="BJ271" s="13" t="s">
        <v>83</v>
      </c>
      <c r="BK271" s="142">
        <f t="shared" si="89"/>
        <v>0</v>
      </c>
      <c r="BL271" s="13" t="s">
        <v>206</v>
      </c>
      <c r="BM271" s="141" t="s">
        <v>1146</v>
      </c>
    </row>
    <row r="272" spans="2:65" s="1" customFormat="1" ht="24.2" customHeight="1">
      <c r="B272" s="28"/>
      <c r="C272" s="129" t="s">
        <v>601</v>
      </c>
      <c r="D272" s="129" t="s">
        <v>146</v>
      </c>
      <c r="E272" s="130" t="s">
        <v>1147</v>
      </c>
      <c r="F272" s="131" t="s">
        <v>1148</v>
      </c>
      <c r="G272" s="132" t="s">
        <v>337</v>
      </c>
      <c r="H272" s="133">
        <v>1E-3</v>
      </c>
      <c r="I272" s="134"/>
      <c r="J272" s="135">
        <f t="shared" si="80"/>
        <v>0</v>
      </c>
      <c r="K272" s="136"/>
      <c r="L272" s="28"/>
      <c r="M272" s="137" t="s">
        <v>1</v>
      </c>
      <c r="N272" s="138" t="s">
        <v>40</v>
      </c>
      <c r="P272" s="139">
        <f t="shared" si="81"/>
        <v>0</v>
      </c>
      <c r="Q272" s="139">
        <v>0</v>
      </c>
      <c r="R272" s="139">
        <f t="shared" si="82"/>
        <v>0</v>
      </c>
      <c r="S272" s="139">
        <v>0</v>
      </c>
      <c r="T272" s="140">
        <f t="shared" si="83"/>
        <v>0</v>
      </c>
      <c r="AR272" s="141" t="s">
        <v>206</v>
      </c>
      <c r="AT272" s="141" t="s">
        <v>146</v>
      </c>
      <c r="AU272" s="141" t="s">
        <v>85</v>
      </c>
      <c r="AY272" s="13" t="s">
        <v>143</v>
      </c>
      <c r="BE272" s="142">
        <f t="shared" si="84"/>
        <v>0</v>
      </c>
      <c r="BF272" s="142">
        <f t="shared" si="85"/>
        <v>0</v>
      </c>
      <c r="BG272" s="142">
        <f t="shared" si="86"/>
        <v>0</v>
      </c>
      <c r="BH272" s="142">
        <f t="shared" si="87"/>
        <v>0</v>
      </c>
      <c r="BI272" s="142">
        <f t="shared" si="88"/>
        <v>0</v>
      </c>
      <c r="BJ272" s="13" t="s">
        <v>83</v>
      </c>
      <c r="BK272" s="142">
        <f t="shared" si="89"/>
        <v>0</v>
      </c>
      <c r="BL272" s="13" t="s">
        <v>206</v>
      </c>
      <c r="BM272" s="141" t="s">
        <v>1149</v>
      </c>
    </row>
    <row r="273" spans="2:65" s="1" customFormat="1" ht="24.2" customHeight="1">
      <c r="B273" s="28"/>
      <c r="C273" s="129" t="s">
        <v>605</v>
      </c>
      <c r="D273" s="129" t="s">
        <v>146</v>
      </c>
      <c r="E273" s="130" t="s">
        <v>1150</v>
      </c>
      <c r="F273" s="131" t="s">
        <v>1151</v>
      </c>
      <c r="G273" s="132" t="s">
        <v>337</v>
      </c>
      <c r="H273" s="133">
        <v>1E-3</v>
      </c>
      <c r="I273" s="134"/>
      <c r="J273" s="135">
        <f t="shared" si="80"/>
        <v>0</v>
      </c>
      <c r="K273" s="136"/>
      <c r="L273" s="28"/>
      <c r="M273" s="137" t="s">
        <v>1</v>
      </c>
      <c r="N273" s="138" t="s">
        <v>40</v>
      </c>
      <c r="P273" s="139">
        <f t="shared" si="81"/>
        <v>0</v>
      </c>
      <c r="Q273" s="139">
        <v>0</v>
      </c>
      <c r="R273" s="139">
        <f t="shared" si="82"/>
        <v>0</v>
      </c>
      <c r="S273" s="139">
        <v>0</v>
      </c>
      <c r="T273" s="140">
        <f t="shared" si="83"/>
        <v>0</v>
      </c>
      <c r="AR273" s="141" t="s">
        <v>206</v>
      </c>
      <c r="AT273" s="141" t="s">
        <v>146</v>
      </c>
      <c r="AU273" s="141" t="s">
        <v>85</v>
      </c>
      <c r="AY273" s="13" t="s">
        <v>143</v>
      </c>
      <c r="BE273" s="142">
        <f t="shared" si="84"/>
        <v>0</v>
      </c>
      <c r="BF273" s="142">
        <f t="shared" si="85"/>
        <v>0</v>
      </c>
      <c r="BG273" s="142">
        <f t="shared" si="86"/>
        <v>0</v>
      </c>
      <c r="BH273" s="142">
        <f t="shared" si="87"/>
        <v>0</v>
      </c>
      <c r="BI273" s="142">
        <f t="shared" si="88"/>
        <v>0</v>
      </c>
      <c r="BJ273" s="13" t="s">
        <v>83</v>
      </c>
      <c r="BK273" s="142">
        <f t="shared" si="89"/>
        <v>0</v>
      </c>
      <c r="BL273" s="13" t="s">
        <v>206</v>
      </c>
      <c r="BM273" s="141" t="s">
        <v>1152</v>
      </c>
    </row>
    <row r="274" spans="2:65" s="11" customFormat="1" ht="22.9" customHeight="1">
      <c r="B274" s="117"/>
      <c r="D274" s="118" t="s">
        <v>74</v>
      </c>
      <c r="E274" s="127" t="s">
        <v>1153</v>
      </c>
      <c r="F274" s="127" t="s">
        <v>1154</v>
      </c>
      <c r="I274" s="120"/>
      <c r="J274" s="128">
        <f>BK274</f>
        <v>0</v>
      </c>
      <c r="L274" s="117"/>
      <c r="M274" s="122"/>
      <c r="P274" s="123">
        <f>SUM(P275:P276)</f>
        <v>0</v>
      </c>
      <c r="R274" s="123">
        <f>SUM(R275:R276)</f>
        <v>0</v>
      </c>
      <c r="T274" s="124">
        <f>SUM(T275:T276)</f>
        <v>0</v>
      </c>
      <c r="AR274" s="118" t="s">
        <v>85</v>
      </c>
      <c r="AT274" s="125" t="s">
        <v>74</v>
      </c>
      <c r="AU274" s="125" t="s">
        <v>83</v>
      </c>
      <c r="AY274" s="118" t="s">
        <v>143</v>
      </c>
      <c r="BK274" s="126">
        <f>SUM(BK275:BK276)</f>
        <v>0</v>
      </c>
    </row>
    <row r="275" spans="2:65" s="1" customFormat="1" ht="24.2" customHeight="1">
      <c r="B275" s="28"/>
      <c r="C275" s="129" t="s">
        <v>609</v>
      </c>
      <c r="D275" s="129" t="s">
        <v>146</v>
      </c>
      <c r="E275" s="130" t="s">
        <v>1155</v>
      </c>
      <c r="F275" s="131" t="s">
        <v>1156</v>
      </c>
      <c r="G275" s="132" t="s">
        <v>1157</v>
      </c>
      <c r="H275" s="133">
        <v>40</v>
      </c>
      <c r="I275" s="134"/>
      <c r="J275" s="135">
        <f>ROUND(I275*H275,2)</f>
        <v>0</v>
      </c>
      <c r="K275" s="136"/>
      <c r="L275" s="28"/>
      <c r="M275" s="137" t="s">
        <v>1</v>
      </c>
      <c r="N275" s="138" t="s">
        <v>40</v>
      </c>
      <c r="P275" s="139">
        <f>O275*H275</f>
        <v>0</v>
      </c>
      <c r="Q275" s="139">
        <v>0</v>
      </c>
      <c r="R275" s="139">
        <f>Q275*H275</f>
        <v>0</v>
      </c>
      <c r="S275" s="139">
        <v>0</v>
      </c>
      <c r="T275" s="140">
        <f>S275*H275</f>
        <v>0</v>
      </c>
      <c r="AR275" s="141" t="s">
        <v>206</v>
      </c>
      <c r="AT275" s="141" t="s">
        <v>146</v>
      </c>
      <c r="AU275" s="141" t="s">
        <v>85</v>
      </c>
      <c r="AY275" s="13" t="s">
        <v>143</v>
      </c>
      <c r="BE275" s="142">
        <f>IF(N275="základní",J275,0)</f>
        <v>0</v>
      </c>
      <c r="BF275" s="142">
        <f>IF(N275="snížená",J275,0)</f>
        <v>0</v>
      </c>
      <c r="BG275" s="142">
        <f>IF(N275="zákl. přenesená",J275,0)</f>
        <v>0</v>
      </c>
      <c r="BH275" s="142">
        <f>IF(N275="sníž. přenesená",J275,0)</f>
        <v>0</v>
      </c>
      <c r="BI275" s="142">
        <f>IF(N275="nulová",J275,0)</f>
        <v>0</v>
      </c>
      <c r="BJ275" s="13" t="s">
        <v>83</v>
      </c>
      <c r="BK275" s="142">
        <f>ROUND(I275*H275,2)</f>
        <v>0</v>
      </c>
      <c r="BL275" s="13" t="s">
        <v>206</v>
      </c>
      <c r="BM275" s="141" t="s">
        <v>1158</v>
      </c>
    </row>
    <row r="276" spans="2:65" s="1" customFormat="1" ht="24.2" customHeight="1">
      <c r="B276" s="28"/>
      <c r="C276" s="129" t="s">
        <v>613</v>
      </c>
      <c r="D276" s="129" t="s">
        <v>146</v>
      </c>
      <c r="E276" s="130" t="s">
        <v>1159</v>
      </c>
      <c r="F276" s="131" t="s">
        <v>1160</v>
      </c>
      <c r="G276" s="132" t="s">
        <v>636</v>
      </c>
      <c r="H276" s="158"/>
      <c r="I276" s="134"/>
      <c r="J276" s="135">
        <f>ROUND(I276*H276,2)</f>
        <v>0</v>
      </c>
      <c r="K276" s="136"/>
      <c r="L276" s="28"/>
      <c r="M276" s="137" t="s">
        <v>1</v>
      </c>
      <c r="N276" s="138" t="s">
        <v>40</v>
      </c>
      <c r="P276" s="139">
        <f>O276*H276</f>
        <v>0</v>
      </c>
      <c r="Q276" s="139">
        <v>0</v>
      </c>
      <c r="R276" s="139">
        <f>Q276*H276</f>
        <v>0</v>
      </c>
      <c r="S276" s="139">
        <v>0</v>
      </c>
      <c r="T276" s="140">
        <f>S276*H276</f>
        <v>0</v>
      </c>
      <c r="AR276" s="141" t="s">
        <v>206</v>
      </c>
      <c r="AT276" s="141" t="s">
        <v>146</v>
      </c>
      <c r="AU276" s="141" t="s">
        <v>85</v>
      </c>
      <c r="AY276" s="13" t="s">
        <v>143</v>
      </c>
      <c r="BE276" s="142">
        <f>IF(N276="základní",J276,0)</f>
        <v>0</v>
      </c>
      <c r="BF276" s="142">
        <f>IF(N276="snížená",J276,0)</f>
        <v>0</v>
      </c>
      <c r="BG276" s="142">
        <f>IF(N276="zákl. přenesená",J276,0)</f>
        <v>0</v>
      </c>
      <c r="BH276" s="142">
        <f>IF(N276="sníž. přenesená",J276,0)</f>
        <v>0</v>
      </c>
      <c r="BI276" s="142">
        <f>IF(N276="nulová",J276,0)</f>
        <v>0</v>
      </c>
      <c r="BJ276" s="13" t="s">
        <v>83</v>
      </c>
      <c r="BK276" s="142">
        <f>ROUND(I276*H276,2)</f>
        <v>0</v>
      </c>
      <c r="BL276" s="13" t="s">
        <v>206</v>
      </c>
      <c r="BM276" s="141" t="s">
        <v>1161</v>
      </c>
    </row>
    <row r="277" spans="2:65" s="11" customFormat="1" ht="22.9" customHeight="1">
      <c r="B277" s="117"/>
      <c r="D277" s="118" t="s">
        <v>74</v>
      </c>
      <c r="E277" s="127" t="s">
        <v>1162</v>
      </c>
      <c r="F277" s="127" t="s">
        <v>1163</v>
      </c>
      <c r="I277" s="120"/>
      <c r="J277" s="128">
        <f>BK277</f>
        <v>0</v>
      </c>
      <c r="L277" s="117"/>
      <c r="M277" s="122"/>
      <c r="P277" s="123">
        <f>SUM(P278:P296)</f>
        <v>0</v>
      </c>
      <c r="R277" s="123">
        <f>SUM(R278:R296)</f>
        <v>2.7781299999999998E-2</v>
      </c>
      <c r="T277" s="124">
        <f>SUM(T278:T296)</f>
        <v>4.2009999999999999E-2</v>
      </c>
      <c r="AR277" s="118" t="s">
        <v>85</v>
      </c>
      <c r="AT277" s="125" t="s">
        <v>74</v>
      </c>
      <c r="AU277" s="125" t="s">
        <v>83</v>
      </c>
      <c r="AY277" s="118" t="s">
        <v>143</v>
      </c>
      <c r="BK277" s="126">
        <f>SUM(BK278:BK296)</f>
        <v>0</v>
      </c>
    </row>
    <row r="278" spans="2:65" s="1" customFormat="1" ht="16.5" customHeight="1">
      <c r="B278" s="28"/>
      <c r="C278" s="129" t="s">
        <v>617</v>
      </c>
      <c r="D278" s="129" t="s">
        <v>146</v>
      </c>
      <c r="E278" s="130" t="s">
        <v>1164</v>
      </c>
      <c r="F278" s="131" t="s">
        <v>1165</v>
      </c>
      <c r="G278" s="132" t="s">
        <v>1166</v>
      </c>
      <c r="H278" s="133">
        <v>1</v>
      </c>
      <c r="I278" s="134"/>
      <c r="J278" s="135">
        <f t="shared" ref="J278:J296" si="90">ROUND(I278*H278,2)</f>
        <v>0</v>
      </c>
      <c r="K278" s="136"/>
      <c r="L278" s="28"/>
      <c r="M278" s="137" t="s">
        <v>1</v>
      </c>
      <c r="N278" s="138" t="s">
        <v>40</v>
      </c>
      <c r="P278" s="139">
        <f t="shared" ref="P278:P296" si="91">O278*H278</f>
        <v>0</v>
      </c>
      <c r="Q278" s="139">
        <v>0</v>
      </c>
      <c r="R278" s="139">
        <f t="shared" ref="R278:R296" si="92">Q278*H278</f>
        <v>0</v>
      </c>
      <c r="S278" s="139">
        <v>3.4200000000000001E-2</v>
      </c>
      <c r="T278" s="140">
        <f t="shared" ref="T278:T296" si="93">S278*H278</f>
        <v>3.4200000000000001E-2</v>
      </c>
      <c r="AR278" s="141" t="s">
        <v>206</v>
      </c>
      <c r="AT278" s="141" t="s">
        <v>146</v>
      </c>
      <c r="AU278" s="141" t="s">
        <v>85</v>
      </c>
      <c r="AY278" s="13" t="s">
        <v>143</v>
      </c>
      <c r="BE278" s="142">
        <f t="shared" ref="BE278:BE296" si="94">IF(N278="základní",J278,0)</f>
        <v>0</v>
      </c>
      <c r="BF278" s="142">
        <f t="shared" ref="BF278:BF296" si="95">IF(N278="snížená",J278,0)</f>
        <v>0</v>
      </c>
      <c r="BG278" s="142">
        <f t="shared" ref="BG278:BG296" si="96">IF(N278="zákl. přenesená",J278,0)</f>
        <v>0</v>
      </c>
      <c r="BH278" s="142">
        <f t="shared" ref="BH278:BH296" si="97">IF(N278="sníž. přenesená",J278,0)</f>
        <v>0</v>
      </c>
      <c r="BI278" s="142">
        <f t="shared" ref="BI278:BI296" si="98">IF(N278="nulová",J278,0)</f>
        <v>0</v>
      </c>
      <c r="BJ278" s="13" t="s">
        <v>83</v>
      </c>
      <c r="BK278" s="142">
        <f t="shared" ref="BK278:BK296" si="99">ROUND(I278*H278,2)</f>
        <v>0</v>
      </c>
      <c r="BL278" s="13" t="s">
        <v>206</v>
      </c>
      <c r="BM278" s="141" t="s">
        <v>1167</v>
      </c>
    </row>
    <row r="279" spans="2:65" s="1" customFormat="1" ht="16.5" customHeight="1">
      <c r="B279" s="28"/>
      <c r="C279" s="129" t="s">
        <v>621</v>
      </c>
      <c r="D279" s="129" t="s">
        <v>146</v>
      </c>
      <c r="E279" s="130" t="s">
        <v>1168</v>
      </c>
      <c r="F279" s="131" t="s">
        <v>1169</v>
      </c>
      <c r="G279" s="132" t="s">
        <v>1166</v>
      </c>
      <c r="H279" s="133">
        <v>1</v>
      </c>
      <c r="I279" s="134"/>
      <c r="J279" s="135">
        <f t="shared" si="90"/>
        <v>0</v>
      </c>
      <c r="K279" s="136"/>
      <c r="L279" s="28"/>
      <c r="M279" s="137" t="s">
        <v>1</v>
      </c>
      <c r="N279" s="138" t="s">
        <v>40</v>
      </c>
      <c r="P279" s="139">
        <f t="shared" si="91"/>
        <v>0</v>
      </c>
      <c r="Q279" s="139">
        <v>0</v>
      </c>
      <c r="R279" s="139">
        <f t="shared" si="92"/>
        <v>0</v>
      </c>
      <c r="S279" s="139">
        <v>0</v>
      </c>
      <c r="T279" s="140">
        <f t="shared" si="93"/>
        <v>0</v>
      </c>
      <c r="AR279" s="141" t="s">
        <v>206</v>
      </c>
      <c r="AT279" s="141" t="s">
        <v>146</v>
      </c>
      <c r="AU279" s="141" t="s">
        <v>85</v>
      </c>
      <c r="AY279" s="13" t="s">
        <v>143</v>
      </c>
      <c r="BE279" s="142">
        <f t="shared" si="94"/>
        <v>0</v>
      </c>
      <c r="BF279" s="142">
        <f t="shared" si="95"/>
        <v>0</v>
      </c>
      <c r="BG279" s="142">
        <f t="shared" si="96"/>
        <v>0</v>
      </c>
      <c r="BH279" s="142">
        <f t="shared" si="97"/>
        <v>0</v>
      </c>
      <c r="BI279" s="142">
        <f t="shared" si="98"/>
        <v>0</v>
      </c>
      <c r="BJ279" s="13" t="s">
        <v>83</v>
      </c>
      <c r="BK279" s="142">
        <f t="shared" si="99"/>
        <v>0</v>
      </c>
      <c r="BL279" s="13" t="s">
        <v>206</v>
      </c>
      <c r="BM279" s="141" t="s">
        <v>1170</v>
      </c>
    </row>
    <row r="280" spans="2:65" s="1" customFormat="1" ht="24.2" customHeight="1">
      <c r="B280" s="28"/>
      <c r="C280" s="129" t="s">
        <v>625</v>
      </c>
      <c r="D280" s="129" t="s">
        <v>146</v>
      </c>
      <c r="E280" s="130" t="s">
        <v>1171</v>
      </c>
      <c r="F280" s="131" t="s">
        <v>1172</v>
      </c>
      <c r="G280" s="132" t="s">
        <v>1166</v>
      </c>
      <c r="H280" s="133">
        <v>1</v>
      </c>
      <c r="I280" s="134"/>
      <c r="J280" s="135">
        <f t="shared" si="90"/>
        <v>0</v>
      </c>
      <c r="K280" s="136"/>
      <c r="L280" s="28"/>
      <c r="M280" s="137" t="s">
        <v>1</v>
      </c>
      <c r="N280" s="138" t="s">
        <v>40</v>
      </c>
      <c r="P280" s="139">
        <f t="shared" si="91"/>
        <v>0</v>
      </c>
      <c r="Q280" s="139">
        <v>1.7470090000000001E-2</v>
      </c>
      <c r="R280" s="139">
        <f t="shared" si="92"/>
        <v>1.7470090000000001E-2</v>
      </c>
      <c r="S280" s="139">
        <v>0</v>
      </c>
      <c r="T280" s="140">
        <f t="shared" si="93"/>
        <v>0</v>
      </c>
      <c r="AR280" s="141" t="s">
        <v>206</v>
      </c>
      <c r="AT280" s="141" t="s">
        <v>146</v>
      </c>
      <c r="AU280" s="141" t="s">
        <v>85</v>
      </c>
      <c r="AY280" s="13" t="s">
        <v>143</v>
      </c>
      <c r="BE280" s="142">
        <f t="shared" si="94"/>
        <v>0</v>
      </c>
      <c r="BF280" s="142">
        <f t="shared" si="95"/>
        <v>0</v>
      </c>
      <c r="BG280" s="142">
        <f t="shared" si="96"/>
        <v>0</v>
      </c>
      <c r="BH280" s="142">
        <f t="shared" si="97"/>
        <v>0</v>
      </c>
      <c r="BI280" s="142">
        <f t="shared" si="98"/>
        <v>0</v>
      </c>
      <c r="BJ280" s="13" t="s">
        <v>83</v>
      </c>
      <c r="BK280" s="142">
        <f t="shared" si="99"/>
        <v>0</v>
      </c>
      <c r="BL280" s="13" t="s">
        <v>206</v>
      </c>
      <c r="BM280" s="141" t="s">
        <v>1173</v>
      </c>
    </row>
    <row r="281" spans="2:65" s="1" customFormat="1" ht="24.2" customHeight="1">
      <c r="B281" s="28"/>
      <c r="C281" s="129" t="s">
        <v>629</v>
      </c>
      <c r="D281" s="129" t="s">
        <v>146</v>
      </c>
      <c r="E281" s="130" t="s">
        <v>1174</v>
      </c>
      <c r="F281" s="131" t="s">
        <v>1175</v>
      </c>
      <c r="G281" s="132" t="s">
        <v>1166</v>
      </c>
      <c r="H281" s="133">
        <v>1</v>
      </c>
      <c r="I281" s="134"/>
      <c r="J281" s="135">
        <f t="shared" si="90"/>
        <v>0</v>
      </c>
      <c r="K281" s="136"/>
      <c r="L281" s="28"/>
      <c r="M281" s="137" t="s">
        <v>1</v>
      </c>
      <c r="N281" s="138" t="s">
        <v>40</v>
      </c>
      <c r="P281" s="139">
        <f t="shared" si="91"/>
        <v>0</v>
      </c>
      <c r="Q281" s="139">
        <v>0</v>
      </c>
      <c r="R281" s="139">
        <f t="shared" si="92"/>
        <v>0</v>
      </c>
      <c r="S281" s="139">
        <v>0</v>
      </c>
      <c r="T281" s="140">
        <f t="shared" si="93"/>
        <v>0</v>
      </c>
      <c r="AR281" s="141" t="s">
        <v>206</v>
      </c>
      <c r="AT281" s="141" t="s">
        <v>146</v>
      </c>
      <c r="AU281" s="141" t="s">
        <v>85</v>
      </c>
      <c r="AY281" s="13" t="s">
        <v>143</v>
      </c>
      <c r="BE281" s="142">
        <f t="shared" si="94"/>
        <v>0</v>
      </c>
      <c r="BF281" s="142">
        <f t="shared" si="95"/>
        <v>0</v>
      </c>
      <c r="BG281" s="142">
        <f t="shared" si="96"/>
        <v>0</v>
      </c>
      <c r="BH281" s="142">
        <f t="shared" si="97"/>
        <v>0</v>
      </c>
      <c r="BI281" s="142">
        <f t="shared" si="98"/>
        <v>0</v>
      </c>
      <c r="BJ281" s="13" t="s">
        <v>83</v>
      </c>
      <c r="BK281" s="142">
        <f t="shared" si="99"/>
        <v>0</v>
      </c>
      <c r="BL281" s="13" t="s">
        <v>206</v>
      </c>
      <c r="BM281" s="141" t="s">
        <v>1176</v>
      </c>
    </row>
    <row r="282" spans="2:65" s="1" customFormat="1" ht="16.5" customHeight="1">
      <c r="B282" s="28"/>
      <c r="C282" s="129" t="s">
        <v>633</v>
      </c>
      <c r="D282" s="129" t="s">
        <v>146</v>
      </c>
      <c r="E282" s="130" t="s">
        <v>1177</v>
      </c>
      <c r="F282" s="131" t="s">
        <v>1178</v>
      </c>
      <c r="G282" s="132" t="s">
        <v>251</v>
      </c>
      <c r="H282" s="133">
        <v>1</v>
      </c>
      <c r="I282" s="134"/>
      <c r="J282" s="135">
        <f t="shared" si="90"/>
        <v>0</v>
      </c>
      <c r="K282" s="136"/>
      <c r="L282" s="28"/>
      <c r="M282" s="137" t="s">
        <v>1</v>
      </c>
      <c r="N282" s="138" t="s">
        <v>40</v>
      </c>
      <c r="P282" s="139">
        <f t="shared" si="91"/>
        <v>0</v>
      </c>
      <c r="Q282" s="139">
        <v>6.8931319999999995E-4</v>
      </c>
      <c r="R282" s="139">
        <f t="shared" si="92"/>
        <v>6.8931319999999995E-4</v>
      </c>
      <c r="S282" s="139">
        <v>0</v>
      </c>
      <c r="T282" s="140">
        <f t="shared" si="93"/>
        <v>0</v>
      </c>
      <c r="AR282" s="141" t="s">
        <v>206</v>
      </c>
      <c r="AT282" s="141" t="s">
        <v>146</v>
      </c>
      <c r="AU282" s="141" t="s">
        <v>85</v>
      </c>
      <c r="AY282" s="13" t="s">
        <v>143</v>
      </c>
      <c r="BE282" s="142">
        <f t="shared" si="94"/>
        <v>0</v>
      </c>
      <c r="BF282" s="142">
        <f t="shared" si="95"/>
        <v>0</v>
      </c>
      <c r="BG282" s="142">
        <f t="shared" si="96"/>
        <v>0</v>
      </c>
      <c r="BH282" s="142">
        <f t="shared" si="97"/>
        <v>0</v>
      </c>
      <c r="BI282" s="142">
        <f t="shared" si="98"/>
        <v>0</v>
      </c>
      <c r="BJ282" s="13" t="s">
        <v>83</v>
      </c>
      <c r="BK282" s="142">
        <f t="shared" si="99"/>
        <v>0</v>
      </c>
      <c r="BL282" s="13" t="s">
        <v>206</v>
      </c>
      <c r="BM282" s="141" t="s">
        <v>1179</v>
      </c>
    </row>
    <row r="283" spans="2:65" s="1" customFormat="1" ht="24.2" customHeight="1">
      <c r="B283" s="28"/>
      <c r="C283" s="129" t="s">
        <v>640</v>
      </c>
      <c r="D283" s="129" t="s">
        <v>146</v>
      </c>
      <c r="E283" s="130" t="s">
        <v>1180</v>
      </c>
      <c r="F283" s="131" t="s">
        <v>1181</v>
      </c>
      <c r="G283" s="132" t="s">
        <v>1166</v>
      </c>
      <c r="H283" s="133">
        <v>2</v>
      </c>
      <c r="I283" s="134"/>
      <c r="J283" s="135">
        <f t="shared" si="90"/>
        <v>0</v>
      </c>
      <c r="K283" s="136"/>
      <c r="L283" s="28"/>
      <c r="M283" s="137" t="s">
        <v>1</v>
      </c>
      <c r="N283" s="138" t="s">
        <v>40</v>
      </c>
      <c r="P283" s="139">
        <f t="shared" si="91"/>
        <v>0</v>
      </c>
      <c r="Q283" s="139">
        <v>0</v>
      </c>
      <c r="R283" s="139">
        <f t="shared" si="92"/>
        <v>0</v>
      </c>
      <c r="S283" s="139">
        <v>0</v>
      </c>
      <c r="T283" s="140">
        <f t="shared" si="93"/>
        <v>0</v>
      </c>
      <c r="AR283" s="141" t="s">
        <v>206</v>
      </c>
      <c r="AT283" s="141" t="s">
        <v>146</v>
      </c>
      <c r="AU283" s="141" t="s">
        <v>85</v>
      </c>
      <c r="AY283" s="13" t="s">
        <v>143</v>
      </c>
      <c r="BE283" s="142">
        <f t="shared" si="94"/>
        <v>0</v>
      </c>
      <c r="BF283" s="142">
        <f t="shared" si="95"/>
        <v>0</v>
      </c>
      <c r="BG283" s="142">
        <f t="shared" si="96"/>
        <v>0</v>
      </c>
      <c r="BH283" s="142">
        <f t="shared" si="97"/>
        <v>0</v>
      </c>
      <c r="BI283" s="142">
        <f t="shared" si="98"/>
        <v>0</v>
      </c>
      <c r="BJ283" s="13" t="s">
        <v>83</v>
      </c>
      <c r="BK283" s="142">
        <f t="shared" si="99"/>
        <v>0</v>
      </c>
      <c r="BL283" s="13" t="s">
        <v>206</v>
      </c>
      <c r="BM283" s="141" t="s">
        <v>1182</v>
      </c>
    </row>
    <row r="284" spans="2:65" s="1" customFormat="1" ht="21.75" customHeight="1">
      <c r="B284" s="28"/>
      <c r="C284" s="129" t="s">
        <v>645</v>
      </c>
      <c r="D284" s="129" t="s">
        <v>146</v>
      </c>
      <c r="E284" s="130" t="s">
        <v>1183</v>
      </c>
      <c r="F284" s="131" t="s">
        <v>1184</v>
      </c>
      <c r="G284" s="132" t="s">
        <v>1166</v>
      </c>
      <c r="H284" s="133">
        <v>2</v>
      </c>
      <c r="I284" s="134"/>
      <c r="J284" s="135">
        <f t="shared" si="90"/>
        <v>0</v>
      </c>
      <c r="K284" s="136"/>
      <c r="L284" s="28"/>
      <c r="M284" s="137" t="s">
        <v>1</v>
      </c>
      <c r="N284" s="138" t="s">
        <v>40</v>
      </c>
      <c r="P284" s="139">
        <f t="shared" si="91"/>
        <v>0</v>
      </c>
      <c r="Q284" s="139">
        <v>2.2298434000000002E-3</v>
      </c>
      <c r="R284" s="139">
        <f t="shared" si="92"/>
        <v>4.4596868000000003E-3</v>
      </c>
      <c r="S284" s="139">
        <v>0</v>
      </c>
      <c r="T284" s="140">
        <f t="shared" si="93"/>
        <v>0</v>
      </c>
      <c r="AR284" s="141" t="s">
        <v>206</v>
      </c>
      <c r="AT284" s="141" t="s">
        <v>146</v>
      </c>
      <c r="AU284" s="141" t="s">
        <v>85</v>
      </c>
      <c r="AY284" s="13" t="s">
        <v>143</v>
      </c>
      <c r="BE284" s="142">
        <f t="shared" si="94"/>
        <v>0</v>
      </c>
      <c r="BF284" s="142">
        <f t="shared" si="95"/>
        <v>0</v>
      </c>
      <c r="BG284" s="142">
        <f t="shared" si="96"/>
        <v>0</v>
      </c>
      <c r="BH284" s="142">
        <f t="shared" si="97"/>
        <v>0</v>
      </c>
      <c r="BI284" s="142">
        <f t="shared" si="98"/>
        <v>0</v>
      </c>
      <c r="BJ284" s="13" t="s">
        <v>83</v>
      </c>
      <c r="BK284" s="142">
        <f t="shared" si="99"/>
        <v>0</v>
      </c>
      <c r="BL284" s="13" t="s">
        <v>206</v>
      </c>
      <c r="BM284" s="141" t="s">
        <v>1185</v>
      </c>
    </row>
    <row r="285" spans="2:65" s="1" customFormat="1" ht="24.2" customHeight="1">
      <c r="B285" s="28"/>
      <c r="C285" s="129" t="s">
        <v>649</v>
      </c>
      <c r="D285" s="129" t="s">
        <v>146</v>
      </c>
      <c r="E285" s="130" t="s">
        <v>1186</v>
      </c>
      <c r="F285" s="131" t="s">
        <v>1187</v>
      </c>
      <c r="G285" s="132" t="s">
        <v>1166</v>
      </c>
      <c r="H285" s="133">
        <v>1</v>
      </c>
      <c r="I285" s="134"/>
      <c r="J285" s="135">
        <f t="shared" si="90"/>
        <v>0</v>
      </c>
      <c r="K285" s="136"/>
      <c r="L285" s="28"/>
      <c r="M285" s="137" t="s">
        <v>1</v>
      </c>
      <c r="N285" s="138" t="s">
        <v>40</v>
      </c>
      <c r="P285" s="139">
        <f t="shared" si="91"/>
        <v>0</v>
      </c>
      <c r="Q285" s="139">
        <v>0</v>
      </c>
      <c r="R285" s="139">
        <f t="shared" si="92"/>
        <v>0</v>
      </c>
      <c r="S285" s="139">
        <v>0</v>
      </c>
      <c r="T285" s="140">
        <f t="shared" si="93"/>
        <v>0</v>
      </c>
      <c r="AR285" s="141" t="s">
        <v>206</v>
      </c>
      <c r="AT285" s="141" t="s">
        <v>146</v>
      </c>
      <c r="AU285" s="141" t="s">
        <v>85</v>
      </c>
      <c r="AY285" s="13" t="s">
        <v>143</v>
      </c>
      <c r="BE285" s="142">
        <f t="shared" si="94"/>
        <v>0</v>
      </c>
      <c r="BF285" s="142">
        <f t="shared" si="95"/>
        <v>0</v>
      </c>
      <c r="BG285" s="142">
        <f t="shared" si="96"/>
        <v>0</v>
      </c>
      <c r="BH285" s="142">
        <f t="shared" si="97"/>
        <v>0</v>
      </c>
      <c r="BI285" s="142">
        <f t="shared" si="98"/>
        <v>0</v>
      </c>
      <c r="BJ285" s="13" t="s">
        <v>83</v>
      </c>
      <c r="BK285" s="142">
        <f t="shared" si="99"/>
        <v>0</v>
      </c>
      <c r="BL285" s="13" t="s">
        <v>206</v>
      </c>
      <c r="BM285" s="141" t="s">
        <v>1188</v>
      </c>
    </row>
    <row r="286" spans="2:65" s="1" customFormat="1" ht="16.5" customHeight="1">
      <c r="B286" s="28"/>
      <c r="C286" s="129" t="s">
        <v>653</v>
      </c>
      <c r="D286" s="129" t="s">
        <v>146</v>
      </c>
      <c r="E286" s="130" t="s">
        <v>1189</v>
      </c>
      <c r="F286" s="131" t="s">
        <v>1190</v>
      </c>
      <c r="G286" s="132" t="s">
        <v>1166</v>
      </c>
      <c r="H286" s="133">
        <v>1</v>
      </c>
      <c r="I286" s="134"/>
      <c r="J286" s="135">
        <f t="shared" si="90"/>
        <v>0</v>
      </c>
      <c r="K286" s="136"/>
      <c r="L286" s="28"/>
      <c r="M286" s="137" t="s">
        <v>1</v>
      </c>
      <c r="N286" s="138" t="s">
        <v>40</v>
      </c>
      <c r="P286" s="139">
        <f t="shared" si="91"/>
        <v>0</v>
      </c>
      <c r="Q286" s="139">
        <v>5.6002999999999999E-4</v>
      </c>
      <c r="R286" s="139">
        <f t="shared" si="92"/>
        <v>5.6002999999999999E-4</v>
      </c>
      <c r="S286" s="139">
        <v>0</v>
      </c>
      <c r="T286" s="140">
        <f t="shared" si="93"/>
        <v>0</v>
      </c>
      <c r="AR286" s="141" t="s">
        <v>206</v>
      </c>
      <c r="AT286" s="141" t="s">
        <v>146</v>
      </c>
      <c r="AU286" s="141" t="s">
        <v>85</v>
      </c>
      <c r="AY286" s="13" t="s">
        <v>143</v>
      </c>
      <c r="BE286" s="142">
        <f t="shared" si="94"/>
        <v>0</v>
      </c>
      <c r="BF286" s="142">
        <f t="shared" si="95"/>
        <v>0</v>
      </c>
      <c r="BG286" s="142">
        <f t="shared" si="96"/>
        <v>0</v>
      </c>
      <c r="BH286" s="142">
        <f t="shared" si="97"/>
        <v>0</v>
      </c>
      <c r="BI286" s="142">
        <f t="shared" si="98"/>
        <v>0</v>
      </c>
      <c r="BJ286" s="13" t="s">
        <v>83</v>
      </c>
      <c r="BK286" s="142">
        <f t="shared" si="99"/>
        <v>0</v>
      </c>
      <c r="BL286" s="13" t="s">
        <v>206</v>
      </c>
      <c r="BM286" s="141" t="s">
        <v>1191</v>
      </c>
    </row>
    <row r="287" spans="2:65" s="1" customFormat="1" ht="16.5" customHeight="1">
      <c r="B287" s="28"/>
      <c r="C287" s="129" t="s">
        <v>658</v>
      </c>
      <c r="D287" s="129" t="s">
        <v>146</v>
      </c>
      <c r="E287" s="130" t="s">
        <v>1192</v>
      </c>
      <c r="F287" s="131" t="s">
        <v>1193</v>
      </c>
      <c r="G287" s="132" t="s">
        <v>251</v>
      </c>
      <c r="H287" s="133">
        <v>9</v>
      </c>
      <c r="I287" s="134"/>
      <c r="J287" s="135">
        <f t="shared" si="90"/>
        <v>0</v>
      </c>
      <c r="K287" s="136"/>
      <c r="L287" s="28"/>
      <c r="M287" s="137" t="s">
        <v>1</v>
      </c>
      <c r="N287" s="138" t="s">
        <v>40</v>
      </c>
      <c r="P287" s="139">
        <f t="shared" si="91"/>
        <v>0</v>
      </c>
      <c r="Q287" s="139">
        <v>0</v>
      </c>
      <c r="R287" s="139">
        <f t="shared" si="92"/>
        <v>0</v>
      </c>
      <c r="S287" s="139">
        <v>4.8999999999999998E-4</v>
      </c>
      <c r="T287" s="140">
        <f t="shared" si="93"/>
        <v>4.4099999999999999E-3</v>
      </c>
      <c r="AR287" s="141" t="s">
        <v>206</v>
      </c>
      <c r="AT287" s="141" t="s">
        <v>146</v>
      </c>
      <c r="AU287" s="141" t="s">
        <v>85</v>
      </c>
      <c r="AY287" s="13" t="s">
        <v>143</v>
      </c>
      <c r="BE287" s="142">
        <f t="shared" si="94"/>
        <v>0</v>
      </c>
      <c r="BF287" s="142">
        <f t="shared" si="95"/>
        <v>0</v>
      </c>
      <c r="BG287" s="142">
        <f t="shared" si="96"/>
        <v>0</v>
      </c>
      <c r="BH287" s="142">
        <f t="shared" si="97"/>
        <v>0</v>
      </c>
      <c r="BI287" s="142">
        <f t="shared" si="98"/>
        <v>0</v>
      </c>
      <c r="BJ287" s="13" t="s">
        <v>83</v>
      </c>
      <c r="BK287" s="142">
        <f t="shared" si="99"/>
        <v>0</v>
      </c>
      <c r="BL287" s="13" t="s">
        <v>206</v>
      </c>
      <c r="BM287" s="141" t="s">
        <v>1194</v>
      </c>
    </row>
    <row r="288" spans="2:65" s="1" customFormat="1" ht="24.2" customHeight="1">
      <c r="B288" s="28"/>
      <c r="C288" s="129" t="s">
        <v>663</v>
      </c>
      <c r="D288" s="129" t="s">
        <v>146</v>
      </c>
      <c r="E288" s="130" t="s">
        <v>1195</v>
      </c>
      <c r="F288" s="131" t="s">
        <v>1196</v>
      </c>
      <c r="G288" s="132" t="s">
        <v>251</v>
      </c>
      <c r="H288" s="133">
        <v>1</v>
      </c>
      <c r="I288" s="134"/>
      <c r="J288" s="135">
        <f t="shared" si="90"/>
        <v>0</v>
      </c>
      <c r="K288" s="136"/>
      <c r="L288" s="28"/>
      <c r="M288" s="137" t="s">
        <v>1</v>
      </c>
      <c r="N288" s="138" t="s">
        <v>40</v>
      </c>
      <c r="P288" s="139">
        <f t="shared" si="91"/>
        <v>0</v>
      </c>
      <c r="Q288" s="139">
        <v>1.4191399999999999E-3</v>
      </c>
      <c r="R288" s="139">
        <f t="shared" si="92"/>
        <v>1.4191399999999999E-3</v>
      </c>
      <c r="S288" s="139">
        <v>0</v>
      </c>
      <c r="T288" s="140">
        <f t="shared" si="93"/>
        <v>0</v>
      </c>
      <c r="AR288" s="141" t="s">
        <v>206</v>
      </c>
      <c r="AT288" s="141" t="s">
        <v>146</v>
      </c>
      <c r="AU288" s="141" t="s">
        <v>85</v>
      </c>
      <c r="AY288" s="13" t="s">
        <v>143</v>
      </c>
      <c r="BE288" s="142">
        <f t="shared" si="94"/>
        <v>0</v>
      </c>
      <c r="BF288" s="142">
        <f t="shared" si="95"/>
        <v>0</v>
      </c>
      <c r="BG288" s="142">
        <f t="shared" si="96"/>
        <v>0</v>
      </c>
      <c r="BH288" s="142">
        <f t="shared" si="97"/>
        <v>0</v>
      </c>
      <c r="BI288" s="142">
        <f t="shared" si="98"/>
        <v>0</v>
      </c>
      <c r="BJ288" s="13" t="s">
        <v>83</v>
      </c>
      <c r="BK288" s="142">
        <f t="shared" si="99"/>
        <v>0</v>
      </c>
      <c r="BL288" s="13" t="s">
        <v>206</v>
      </c>
      <c r="BM288" s="141" t="s">
        <v>1197</v>
      </c>
    </row>
    <row r="289" spans="2:65" s="1" customFormat="1" ht="24.2" customHeight="1">
      <c r="B289" s="28"/>
      <c r="C289" s="129" t="s">
        <v>667</v>
      </c>
      <c r="D289" s="129" t="s">
        <v>146</v>
      </c>
      <c r="E289" s="130" t="s">
        <v>1198</v>
      </c>
      <c r="F289" s="131" t="s">
        <v>1199</v>
      </c>
      <c r="G289" s="132" t="s">
        <v>1166</v>
      </c>
      <c r="H289" s="133">
        <v>9</v>
      </c>
      <c r="I289" s="134"/>
      <c r="J289" s="135">
        <f t="shared" si="90"/>
        <v>0</v>
      </c>
      <c r="K289" s="136"/>
      <c r="L289" s="28"/>
      <c r="M289" s="137" t="s">
        <v>1</v>
      </c>
      <c r="N289" s="138" t="s">
        <v>40</v>
      </c>
      <c r="P289" s="139">
        <f t="shared" si="91"/>
        <v>0</v>
      </c>
      <c r="Q289" s="139">
        <v>2.3913999999999999E-4</v>
      </c>
      <c r="R289" s="139">
        <f t="shared" si="92"/>
        <v>2.15226E-3</v>
      </c>
      <c r="S289" s="139">
        <v>0</v>
      </c>
      <c r="T289" s="140">
        <f t="shared" si="93"/>
        <v>0</v>
      </c>
      <c r="AR289" s="141" t="s">
        <v>206</v>
      </c>
      <c r="AT289" s="141" t="s">
        <v>146</v>
      </c>
      <c r="AU289" s="141" t="s">
        <v>85</v>
      </c>
      <c r="AY289" s="13" t="s">
        <v>143</v>
      </c>
      <c r="BE289" s="142">
        <f t="shared" si="94"/>
        <v>0</v>
      </c>
      <c r="BF289" s="142">
        <f t="shared" si="95"/>
        <v>0</v>
      </c>
      <c r="BG289" s="142">
        <f t="shared" si="96"/>
        <v>0</v>
      </c>
      <c r="BH289" s="142">
        <f t="shared" si="97"/>
        <v>0</v>
      </c>
      <c r="BI289" s="142">
        <f t="shared" si="98"/>
        <v>0</v>
      </c>
      <c r="BJ289" s="13" t="s">
        <v>83</v>
      </c>
      <c r="BK289" s="142">
        <f t="shared" si="99"/>
        <v>0</v>
      </c>
      <c r="BL289" s="13" t="s">
        <v>206</v>
      </c>
      <c r="BM289" s="141" t="s">
        <v>1200</v>
      </c>
    </row>
    <row r="290" spans="2:65" s="1" customFormat="1" ht="24.2" customHeight="1">
      <c r="B290" s="28"/>
      <c r="C290" s="129" t="s">
        <v>671</v>
      </c>
      <c r="D290" s="129" t="s">
        <v>146</v>
      </c>
      <c r="E290" s="130" t="s">
        <v>1201</v>
      </c>
      <c r="F290" s="131" t="s">
        <v>1202</v>
      </c>
      <c r="G290" s="132" t="s">
        <v>1166</v>
      </c>
      <c r="H290" s="133">
        <v>3</v>
      </c>
      <c r="I290" s="134"/>
      <c r="J290" s="135">
        <f t="shared" si="90"/>
        <v>0</v>
      </c>
      <c r="K290" s="136"/>
      <c r="L290" s="28"/>
      <c r="M290" s="137" t="s">
        <v>1</v>
      </c>
      <c r="N290" s="138" t="s">
        <v>40</v>
      </c>
      <c r="P290" s="139">
        <f t="shared" si="91"/>
        <v>0</v>
      </c>
      <c r="Q290" s="139">
        <v>0</v>
      </c>
      <c r="R290" s="139">
        <f t="shared" si="92"/>
        <v>0</v>
      </c>
      <c r="S290" s="139">
        <v>0</v>
      </c>
      <c r="T290" s="140">
        <f t="shared" si="93"/>
        <v>0</v>
      </c>
      <c r="AR290" s="141" t="s">
        <v>206</v>
      </c>
      <c r="AT290" s="141" t="s">
        <v>146</v>
      </c>
      <c r="AU290" s="141" t="s">
        <v>85</v>
      </c>
      <c r="AY290" s="13" t="s">
        <v>143</v>
      </c>
      <c r="BE290" s="142">
        <f t="shared" si="94"/>
        <v>0</v>
      </c>
      <c r="BF290" s="142">
        <f t="shared" si="95"/>
        <v>0</v>
      </c>
      <c r="BG290" s="142">
        <f t="shared" si="96"/>
        <v>0</v>
      </c>
      <c r="BH290" s="142">
        <f t="shared" si="97"/>
        <v>0</v>
      </c>
      <c r="BI290" s="142">
        <f t="shared" si="98"/>
        <v>0</v>
      </c>
      <c r="BJ290" s="13" t="s">
        <v>83</v>
      </c>
      <c r="BK290" s="142">
        <f t="shared" si="99"/>
        <v>0</v>
      </c>
      <c r="BL290" s="13" t="s">
        <v>206</v>
      </c>
      <c r="BM290" s="141" t="s">
        <v>1203</v>
      </c>
    </row>
    <row r="291" spans="2:65" s="1" customFormat="1" ht="16.5" customHeight="1">
      <c r="B291" s="28"/>
      <c r="C291" s="129" t="s">
        <v>675</v>
      </c>
      <c r="D291" s="129" t="s">
        <v>146</v>
      </c>
      <c r="E291" s="130" t="s">
        <v>1204</v>
      </c>
      <c r="F291" s="131" t="s">
        <v>1205</v>
      </c>
      <c r="G291" s="132" t="s">
        <v>251</v>
      </c>
      <c r="H291" s="133">
        <v>1</v>
      </c>
      <c r="I291" s="134"/>
      <c r="J291" s="135">
        <f t="shared" si="90"/>
        <v>0</v>
      </c>
      <c r="K291" s="136"/>
      <c r="L291" s="28"/>
      <c r="M291" s="137" t="s">
        <v>1</v>
      </c>
      <c r="N291" s="138" t="s">
        <v>40</v>
      </c>
      <c r="P291" s="139">
        <f t="shared" si="91"/>
        <v>0</v>
      </c>
      <c r="Q291" s="139">
        <v>0</v>
      </c>
      <c r="R291" s="139">
        <f t="shared" si="92"/>
        <v>0</v>
      </c>
      <c r="S291" s="139">
        <v>0</v>
      </c>
      <c r="T291" s="140">
        <f t="shared" si="93"/>
        <v>0</v>
      </c>
      <c r="AR291" s="141" t="s">
        <v>206</v>
      </c>
      <c r="AT291" s="141" t="s">
        <v>146</v>
      </c>
      <c r="AU291" s="141" t="s">
        <v>85</v>
      </c>
      <c r="AY291" s="13" t="s">
        <v>143</v>
      </c>
      <c r="BE291" s="142">
        <f t="shared" si="94"/>
        <v>0</v>
      </c>
      <c r="BF291" s="142">
        <f t="shared" si="95"/>
        <v>0</v>
      </c>
      <c r="BG291" s="142">
        <f t="shared" si="96"/>
        <v>0</v>
      </c>
      <c r="BH291" s="142">
        <f t="shared" si="97"/>
        <v>0</v>
      </c>
      <c r="BI291" s="142">
        <f t="shared" si="98"/>
        <v>0</v>
      </c>
      <c r="BJ291" s="13" t="s">
        <v>83</v>
      </c>
      <c r="BK291" s="142">
        <f t="shared" si="99"/>
        <v>0</v>
      </c>
      <c r="BL291" s="13" t="s">
        <v>206</v>
      </c>
      <c r="BM291" s="141" t="s">
        <v>1206</v>
      </c>
    </row>
    <row r="292" spans="2:65" s="1" customFormat="1" ht="24.2" customHeight="1">
      <c r="B292" s="28"/>
      <c r="C292" s="129" t="s">
        <v>679</v>
      </c>
      <c r="D292" s="129" t="s">
        <v>146</v>
      </c>
      <c r="E292" s="130" t="s">
        <v>1207</v>
      </c>
      <c r="F292" s="131" t="s">
        <v>1208</v>
      </c>
      <c r="G292" s="132" t="s">
        <v>251</v>
      </c>
      <c r="H292" s="133">
        <v>2</v>
      </c>
      <c r="I292" s="134"/>
      <c r="J292" s="135">
        <f t="shared" si="90"/>
        <v>0</v>
      </c>
      <c r="K292" s="136"/>
      <c r="L292" s="28"/>
      <c r="M292" s="137" t="s">
        <v>1</v>
      </c>
      <c r="N292" s="138" t="s">
        <v>40</v>
      </c>
      <c r="P292" s="139">
        <f t="shared" si="91"/>
        <v>0</v>
      </c>
      <c r="Q292" s="139">
        <v>3.9140000000000001E-5</v>
      </c>
      <c r="R292" s="139">
        <f t="shared" si="92"/>
        <v>7.8280000000000003E-5</v>
      </c>
      <c r="S292" s="139">
        <v>0</v>
      </c>
      <c r="T292" s="140">
        <f t="shared" si="93"/>
        <v>0</v>
      </c>
      <c r="AR292" s="141" t="s">
        <v>206</v>
      </c>
      <c r="AT292" s="141" t="s">
        <v>146</v>
      </c>
      <c r="AU292" s="141" t="s">
        <v>85</v>
      </c>
      <c r="AY292" s="13" t="s">
        <v>143</v>
      </c>
      <c r="BE292" s="142">
        <f t="shared" si="94"/>
        <v>0</v>
      </c>
      <c r="BF292" s="142">
        <f t="shared" si="95"/>
        <v>0</v>
      </c>
      <c r="BG292" s="142">
        <f t="shared" si="96"/>
        <v>0</v>
      </c>
      <c r="BH292" s="142">
        <f t="shared" si="97"/>
        <v>0</v>
      </c>
      <c r="BI292" s="142">
        <f t="shared" si="98"/>
        <v>0</v>
      </c>
      <c r="BJ292" s="13" t="s">
        <v>83</v>
      </c>
      <c r="BK292" s="142">
        <f t="shared" si="99"/>
        <v>0</v>
      </c>
      <c r="BL292" s="13" t="s">
        <v>206</v>
      </c>
      <c r="BM292" s="141" t="s">
        <v>1209</v>
      </c>
    </row>
    <row r="293" spans="2:65" s="1" customFormat="1" ht="16.5" customHeight="1">
      <c r="B293" s="28"/>
      <c r="C293" s="129" t="s">
        <v>683</v>
      </c>
      <c r="D293" s="129" t="s">
        <v>146</v>
      </c>
      <c r="E293" s="130" t="s">
        <v>1210</v>
      </c>
      <c r="F293" s="131" t="s">
        <v>1211</v>
      </c>
      <c r="G293" s="132" t="s">
        <v>251</v>
      </c>
      <c r="H293" s="133">
        <v>4</v>
      </c>
      <c r="I293" s="134"/>
      <c r="J293" s="135">
        <f t="shared" si="90"/>
        <v>0</v>
      </c>
      <c r="K293" s="136"/>
      <c r="L293" s="28"/>
      <c r="M293" s="137" t="s">
        <v>1</v>
      </c>
      <c r="N293" s="138" t="s">
        <v>40</v>
      </c>
      <c r="P293" s="139">
        <f t="shared" si="91"/>
        <v>0</v>
      </c>
      <c r="Q293" s="139">
        <v>0</v>
      </c>
      <c r="R293" s="139">
        <f t="shared" si="92"/>
        <v>0</v>
      </c>
      <c r="S293" s="139">
        <v>8.4999999999999995E-4</v>
      </c>
      <c r="T293" s="140">
        <f t="shared" si="93"/>
        <v>3.3999999999999998E-3</v>
      </c>
      <c r="AR293" s="141" t="s">
        <v>206</v>
      </c>
      <c r="AT293" s="141" t="s">
        <v>146</v>
      </c>
      <c r="AU293" s="141" t="s">
        <v>85</v>
      </c>
      <c r="AY293" s="13" t="s">
        <v>143</v>
      </c>
      <c r="BE293" s="142">
        <f t="shared" si="94"/>
        <v>0</v>
      </c>
      <c r="BF293" s="142">
        <f t="shared" si="95"/>
        <v>0</v>
      </c>
      <c r="BG293" s="142">
        <f t="shared" si="96"/>
        <v>0</v>
      </c>
      <c r="BH293" s="142">
        <f t="shared" si="97"/>
        <v>0</v>
      </c>
      <c r="BI293" s="142">
        <f t="shared" si="98"/>
        <v>0</v>
      </c>
      <c r="BJ293" s="13" t="s">
        <v>83</v>
      </c>
      <c r="BK293" s="142">
        <f t="shared" si="99"/>
        <v>0</v>
      </c>
      <c r="BL293" s="13" t="s">
        <v>206</v>
      </c>
      <c r="BM293" s="141" t="s">
        <v>1212</v>
      </c>
    </row>
    <row r="294" spans="2:65" s="1" customFormat="1" ht="16.5" customHeight="1">
      <c r="B294" s="28"/>
      <c r="C294" s="129" t="s">
        <v>687</v>
      </c>
      <c r="D294" s="129" t="s">
        <v>146</v>
      </c>
      <c r="E294" s="130" t="s">
        <v>1213</v>
      </c>
      <c r="F294" s="131" t="s">
        <v>1214</v>
      </c>
      <c r="G294" s="132" t="s">
        <v>251</v>
      </c>
      <c r="H294" s="133">
        <v>3</v>
      </c>
      <c r="I294" s="134"/>
      <c r="J294" s="135">
        <f t="shared" si="90"/>
        <v>0</v>
      </c>
      <c r="K294" s="136"/>
      <c r="L294" s="28"/>
      <c r="M294" s="137" t="s">
        <v>1</v>
      </c>
      <c r="N294" s="138" t="s">
        <v>40</v>
      </c>
      <c r="P294" s="139">
        <f t="shared" si="91"/>
        <v>0</v>
      </c>
      <c r="Q294" s="139">
        <v>2.2499999999999999E-4</v>
      </c>
      <c r="R294" s="139">
        <f t="shared" si="92"/>
        <v>6.7500000000000004E-4</v>
      </c>
      <c r="S294" s="139">
        <v>0</v>
      </c>
      <c r="T294" s="140">
        <f t="shared" si="93"/>
        <v>0</v>
      </c>
      <c r="AR294" s="141" t="s">
        <v>206</v>
      </c>
      <c r="AT294" s="141" t="s">
        <v>146</v>
      </c>
      <c r="AU294" s="141" t="s">
        <v>85</v>
      </c>
      <c r="AY294" s="13" t="s">
        <v>143</v>
      </c>
      <c r="BE294" s="142">
        <f t="shared" si="94"/>
        <v>0</v>
      </c>
      <c r="BF294" s="142">
        <f t="shared" si="95"/>
        <v>0</v>
      </c>
      <c r="BG294" s="142">
        <f t="shared" si="96"/>
        <v>0</v>
      </c>
      <c r="BH294" s="142">
        <f t="shared" si="97"/>
        <v>0</v>
      </c>
      <c r="BI294" s="142">
        <f t="shared" si="98"/>
        <v>0</v>
      </c>
      <c r="BJ294" s="13" t="s">
        <v>83</v>
      </c>
      <c r="BK294" s="142">
        <f t="shared" si="99"/>
        <v>0</v>
      </c>
      <c r="BL294" s="13" t="s">
        <v>206</v>
      </c>
      <c r="BM294" s="141" t="s">
        <v>1215</v>
      </c>
    </row>
    <row r="295" spans="2:65" s="1" customFormat="1" ht="16.5" customHeight="1">
      <c r="B295" s="28"/>
      <c r="C295" s="129" t="s">
        <v>691</v>
      </c>
      <c r="D295" s="129" t="s">
        <v>146</v>
      </c>
      <c r="E295" s="130" t="s">
        <v>1216</v>
      </c>
      <c r="F295" s="131" t="s">
        <v>1217</v>
      </c>
      <c r="G295" s="132" t="s">
        <v>251</v>
      </c>
      <c r="H295" s="133">
        <v>1</v>
      </c>
      <c r="I295" s="134"/>
      <c r="J295" s="135">
        <f t="shared" si="90"/>
        <v>0</v>
      </c>
      <c r="K295" s="136"/>
      <c r="L295" s="28"/>
      <c r="M295" s="137" t="s">
        <v>1</v>
      </c>
      <c r="N295" s="138" t="s">
        <v>40</v>
      </c>
      <c r="P295" s="139">
        <f t="shared" si="91"/>
        <v>0</v>
      </c>
      <c r="Q295" s="139">
        <v>2.7750000000000002E-4</v>
      </c>
      <c r="R295" s="139">
        <f t="shared" si="92"/>
        <v>2.7750000000000002E-4</v>
      </c>
      <c r="S295" s="139">
        <v>0</v>
      </c>
      <c r="T295" s="140">
        <f t="shared" si="93"/>
        <v>0</v>
      </c>
      <c r="AR295" s="141" t="s">
        <v>206</v>
      </c>
      <c r="AT295" s="141" t="s">
        <v>146</v>
      </c>
      <c r="AU295" s="141" t="s">
        <v>85</v>
      </c>
      <c r="AY295" s="13" t="s">
        <v>143</v>
      </c>
      <c r="BE295" s="142">
        <f t="shared" si="94"/>
        <v>0</v>
      </c>
      <c r="BF295" s="142">
        <f t="shared" si="95"/>
        <v>0</v>
      </c>
      <c r="BG295" s="142">
        <f t="shared" si="96"/>
        <v>0</v>
      </c>
      <c r="BH295" s="142">
        <f t="shared" si="97"/>
        <v>0</v>
      </c>
      <c r="BI295" s="142">
        <f t="shared" si="98"/>
        <v>0</v>
      </c>
      <c r="BJ295" s="13" t="s">
        <v>83</v>
      </c>
      <c r="BK295" s="142">
        <f t="shared" si="99"/>
        <v>0</v>
      </c>
      <c r="BL295" s="13" t="s">
        <v>206</v>
      </c>
      <c r="BM295" s="141" t="s">
        <v>1218</v>
      </c>
    </row>
    <row r="296" spans="2:65" s="1" customFormat="1" ht="24.2" customHeight="1">
      <c r="B296" s="28"/>
      <c r="C296" s="129" t="s">
        <v>695</v>
      </c>
      <c r="D296" s="129" t="s">
        <v>146</v>
      </c>
      <c r="E296" s="130" t="s">
        <v>1219</v>
      </c>
      <c r="F296" s="131" t="s">
        <v>1220</v>
      </c>
      <c r="G296" s="132" t="s">
        <v>636</v>
      </c>
      <c r="H296" s="158"/>
      <c r="I296" s="134"/>
      <c r="J296" s="135">
        <f t="shared" si="90"/>
        <v>0</v>
      </c>
      <c r="K296" s="136"/>
      <c r="L296" s="28"/>
      <c r="M296" s="137" t="s">
        <v>1</v>
      </c>
      <c r="N296" s="138" t="s">
        <v>40</v>
      </c>
      <c r="P296" s="139">
        <f t="shared" si="91"/>
        <v>0</v>
      </c>
      <c r="Q296" s="139">
        <v>0</v>
      </c>
      <c r="R296" s="139">
        <f t="shared" si="92"/>
        <v>0</v>
      </c>
      <c r="S296" s="139">
        <v>0</v>
      </c>
      <c r="T296" s="140">
        <f t="shared" si="93"/>
        <v>0</v>
      </c>
      <c r="AR296" s="141" t="s">
        <v>206</v>
      </c>
      <c r="AT296" s="141" t="s">
        <v>146</v>
      </c>
      <c r="AU296" s="141" t="s">
        <v>85</v>
      </c>
      <c r="AY296" s="13" t="s">
        <v>143</v>
      </c>
      <c r="BE296" s="142">
        <f t="shared" si="94"/>
        <v>0</v>
      </c>
      <c r="BF296" s="142">
        <f t="shared" si="95"/>
        <v>0</v>
      </c>
      <c r="BG296" s="142">
        <f t="shared" si="96"/>
        <v>0</v>
      </c>
      <c r="BH296" s="142">
        <f t="shared" si="97"/>
        <v>0</v>
      </c>
      <c r="BI296" s="142">
        <f t="shared" si="98"/>
        <v>0</v>
      </c>
      <c r="BJ296" s="13" t="s">
        <v>83</v>
      </c>
      <c r="BK296" s="142">
        <f t="shared" si="99"/>
        <v>0</v>
      </c>
      <c r="BL296" s="13" t="s">
        <v>206</v>
      </c>
      <c r="BM296" s="141" t="s">
        <v>1221</v>
      </c>
    </row>
    <row r="297" spans="2:65" s="11" customFormat="1" ht="22.9" customHeight="1">
      <c r="B297" s="117"/>
      <c r="D297" s="118" t="s">
        <v>74</v>
      </c>
      <c r="E297" s="127" t="s">
        <v>1222</v>
      </c>
      <c r="F297" s="127" t="s">
        <v>1223</v>
      </c>
      <c r="I297" s="120"/>
      <c r="J297" s="128">
        <f>BK297</f>
        <v>0</v>
      </c>
      <c r="L297" s="117"/>
      <c r="M297" s="122"/>
      <c r="P297" s="123">
        <f>SUM(P298:P299)</f>
        <v>0</v>
      </c>
      <c r="R297" s="123">
        <f>SUM(R298:R299)</f>
        <v>9.1999999999999998E-3</v>
      </c>
      <c r="T297" s="124">
        <f>SUM(T298:T299)</f>
        <v>0</v>
      </c>
      <c r="AR297" s="118" t="s">
        <v>85</v>
      </c>
      <c r="AT297" s="125" t="s">
        <v>74</v>
      </c>
      <c r="AU297" s="125" t="s">
        <v>83</v>
      </c>
      <c r="AY297" s="118" t="s">
        <v>143</v>
      </c>
      <c r="BK297" s="126">
        <f>SUM(BK298:BK299)</f>
        <v>0</v>
      </c>
    </row>
    <row r="298" spans="2:65" s="1" customFormat="1" ht="33" customHeight="1">
      <c r="B298" s="28"/>
      <c r="C298" s="129" t="s">
        <v>699</v>
      </c>
      <c r="D298" s="129" t="s">
        <v>146</v>
      </c>
      <c r="E298" s="130" t="s">
        <v>1224</v>
      </c>
      <c r="F298" s="131" t="s">
        <v>1225</v>
      </c>
      <c r="G298" s="132" t="s">
        <v>1166</v>
      </c>
      <c r="H298" s="133">
        <v>1</v>
      </c>
      <c r="I298" s="134"/>
      <c r="J298" s="135">
        <f>ROUND(I298*H298,2)</f>
        <v>0</v>
      </c>
      <c r="K298" s="136"/>
      <c r="L298" s="28"/>
      <c r="M298" s="137" t="s">
        <v>1</v>
      </c>
      <c r="N298" s="138" t="s">
        <v>40</v>
      </c>
      <c r="P298" s="139">
        <f>O298*H298</f>
        <v>0</v>
      </c>
      <c r="Q298" s="139">
        <v>9.1999999999999998E-3</v>
      </c>
      <c r="R298" s="139">
        <f>Q298*H298</f>
        <v>9.1999999999999998E-3</v>
      </c>
      <c r="S298" s="139">
        <v>0</v>
      </c>
      <c r="T298" s="140">
        <f>S298*H298</f>
        <v>0</v>
      </c>
      <c r="AR298" s="141" t="s">
        <v>206</v>
      </c>
      <c r="AT298" s="141" t="s">
        <v>146</v>
      </c>
      <c r="AU298" s="141" t="s">
        <v>85</v>
      </c>
      <c r="AY298" s="13" t="s">
        <v>143</v>
      </c>
      <c r="BE298" s="142">
        <f>IF(N298="základní",J298,0)</f>
        <v>0</v>
      </c>
      <c r="BF298" s="142">
        <f>IF(N298="snížená",J298,0)</f>
        <v>0</v>
      </c>
      <c r="BG298" s="142">
        <f>IF(N298="zákl. přenesená",J298,0)</f>
        <v>0</v>
      </c>
      <c r="BH298" s="142">
        <f>IF(N298="sníž. přenesená",J298,0)</f>
        <v>0</v>
      </c>
      <c r="BI298" s="142">
        <f>IF(N298="nulová",J298,0)</f>
        <v>0</v>
      </c>
      <c r="BJ298" s="13" t="s">
        <v>83</v>
      </c>
      <c r="BK298" s="142">
        <f>ROUND(I298*H298,2)</f>
        <v>0</v>
      </c>
      <c r="BL298" s="13" t="s">
        <v>206</v>
      </c>
      <c r="BM298" s="141" t="s">
        <v>1226</v>
      </c>
    </row>
    <row r="299" spans="2:65" s="1" customFormat="1" ht="24.2" customHeight="1">
      <c r="B299" s="28"/>
      <c r="C299" s="129" t="s">
        <v>703</v>
      </c>
      <c r="D299" s="129" t="s">
        <v>146</v>
      </c>
      <c r="E299" s="130" t="s">
        <v>1227</v>
      </c>
      <c r="F299" s="131" t="s">
        <v>1228</v>
      </c>
      <c r="G299" s="132" t="s">
        <v>337</v>
      </c>
      <c r="H299" s="133">
        <v>8.9999999999999993E-3</v>
      </c>
      <c r="I299" s="134"/>
      <c r="J299" s="135">
        <f>ROUND(I299*H299,2)</f>
        <v>0</v>
      </c>
      <c r="K299" s="136"/>
      <c r="L299" s="28"/>
      <c r="M299" s="137" t="s">
        <v>1</v>
      </c>
      <c r="N299" s="138" t="s">
        <v>40</v>
      </c>
      <c r="P299" s="139">
        <f>O299*H299</f>
        <v>0</v>
      </c>
      <c r="Q299" s="139">
        <v>0</v>
      </c>
      <c r="R299" s="139">
        <f>Q299*H299</f>
        <v>0</v>
      </c>
      <c r="S299" s="139">
        <v>0</v>
      </c>
      <c r="T299" s="140">
        <f>S299*H299</f>
        <v>0</v>
      </c>
      <c r="AR299" s="141" t="s">
        <v>206</v>
      </c>
      <c r="AT299" s="141" t="s">
        <v>146</v>
      </c>
      <c r="AU299" s="141" t="s">
        <v>85</v>
      </c>
      <c r="AY299" s="13" t="s">
        <v>143</v>
      </c>
      <c r="BE299" s="142">
        <f>IF(N299="základní",J299,0)</f>
        <v>0</v>
      </c>
      <c r="BF299" s="142">
        <f>IF(N299="snížená",J299,0)</f>
        <v>0</v>
      </c>
      <c r="BG299" s="142">
        <f>IF(N299="zákl. přenesená",J299,0)</f>
        <v>0</v>
      </c>
      <c r="BH299" s="142">
        <f>IF(N299="sníž. přenesená",J299,0)</f>
        <v>0</v>
      </c>
      <c r="BI299" s="142">
        <f>IF(N299="nulová",J299,0)</f>
        <v>0</v>
      </c>
      <c r="BJ299" s="13" t="s">
        <v>83</v>
      </c>
      <c r="BK299" s="142">
        <f>ROUND(I299*H299,2)</f>
        <v>0</v>
      </c>
      <c r="BL299" s="13" t="s">
        <v>206</v>
      </c>
      <c r="BM299" s="141" t="s">
        <v>1229</v>
      </c>
    </row>
    <row r="300" spans="2:65" s="11" customFormat="1" ht="22.9" customHeight="1">
      <c r="B300" s="117"/>
      <c r="D300" s="118" t="s">
        <v>74</v>
      </c>
      <c r="E300" s="127" t="s">
        <v>1230</v>
      </c>
      <c r="F300" s="127" t="s">
        <v>1231</v>
      </c>
      <c r="I300" s="120"/>
      <c r="J300" s="128">
        <f>BK300</f>
        <v>0</v>
      </c>
      <c r="L300" s="117"/>
      <c r="M300" s="122"/>
      <c r="P300" s="123">
        <f>SUM(P301:P316)</f>
        <v>0</v>
      </c>
      <c r="R300" s="123">
        <f>SUM(R301:R316)</f>
        <v>2.7870000000000002E-2</v>
      </c>
      <c r="T300" s="124">
        <f>SUM(T301:T316)</f>
        <v>0</v>
      </c>
      <c r="AR300" s="118" t="s">
        <v>85</v>
      </c>
      <c r="AT300" s="125" t="s">
        <v>74</v>
      </c>
      <c r="AU300" s="125" t="s">
        <v>83</v>
      </c>
      <c r="AY300" s="118" t="s">
        <v>143</v>
      </c>
      <c r="BK300" s="126">
        <f>SUM(BK301:BK316)</f>
        <v>0</v>
      </c>
    </row>
    <row r="301" spans="2:65" s="1" customFormat="1" ht="24.2" customHeight="1">
      <c r="B301" s="28"/>
      <c r="C301" s="129" t="s">
        <v>707</v>
      </c>
      <c r="D301" s="129" t="s">
        <v>146</v>
      </c>
      <c r="E301" s="130" t="s">
        <v>1232</v>
      </c>
      <c r="F301" s="131" t="s">
        <v>1233</v>
      </c>
      <c r="G301" s="132" t="s">
        <v>197</v>
      </c>
      <c r="H301" s="133">
        <v>250</v>
      </c>
      <c r="I301" s="134"/>
      <c r="J301" s="135">
        <f t="shared" ref="J301:J313" si="100">ROUND(I301*H301,2)</f>
        <v>0</v>
      </c>
      <c r="K301" s="136"/>
      <c r="L301" s="28"/>
      <c r="M301" s="137" t="s">
        <v>1</v>
      </c>
      <c r="N301" s="138" t="s">
        <v>40</v>
      </c>
      <c r="P301" s="139">
        <f t="shared" ref="P301:P313" si="101">O301*H301</f>
        <v>0</v>
      </c>
      <c r="Q301" s="139">
        <v>0</v>
      </c>
      <c r="R301" s="139">
        <f t="shared" ref="R301:R313" si="102">Q301*H301</f>
        <v>0</v>
      </c>
      <c r="S301" s="139">
        <v>0</v>
      </c>
      <c r="T301" s="140">
        <f t="shared" ref="T301:T313" si="103">S301*H301</f>
        <v>0</v>
      </c>
      <c r="AR301" s="141" t="s">
        <v>206</v>
      </c>
      <c r="AT301" s="141" t="s">
        <v>146</v>
      </c>
      <c r="AU301" s="141" t="s">
        <v>85</v>
      </c>
      <c r="AY301" s="13" t="s">
        <v>143</v>
      </c>
      <c r="BE301" s="142">
        <f t="shared" ref="BE301:BE313" si="104">IF(N301="základní",J301,0)</f>
        <v>0</v>
      </c>
      <c r="BF301" s="142">
        <f t="shared" ref="BF301:BF313" si="105">IF(N301="snížená",J301,0)</f>
        <v>0</v>
      </c>
      <c r="BG301" s="142">
        <f t="shared" ref="BG301:BG313" si="106">IF(N301="zákl. přenesená",J301,0)</f>
        <v>0</v>
      </c>
      <c r="BH301" s="142">
        <f t="shared" ref="BH301:BH313" si="107">IF(N301="sníž. přenesená",J301,0)</f>
        <v>0</v>
      </c>
      <c r="BI301" s="142">
        <f t="shared" ref="BI301:BI313" si="108">IF(N301="nulová",J301,0)</f>
        <v>0</v>
      </c>
      <c r="BJ301" s="13" t="s">
        <v>83</v>
      </c>
      <c r="BK301" s="142">
        <f t="shared" ref="BK301:BK313" si="109">ROUND(I301*H301,2)</f>
        <v>0</v>
      </c>
      <c r="BL301" s="13" t="s">
        <v>206</v>
      </c>
      <c r="BM301" s="141" t="s">
        <v>1234</v>
      </c>
    </row>
    <row r="302" spans="2:65" s="1" customFormat="1" ht="24.2" customHeight="1">
      <c r="B302" s="28"/>
      <c r="C302" s="143" t="s">
        <v>712</v>
      </c>
      <c r="D302" s="143" t="s">
        <v>159</v>
      </c>
      <c r="E302" s="144" t="s">
        <v>1235</v>
      </c>
      <c r="F302" s="145" t="s">
        <v>1236</v>
      </c>
      <c r="G302" s="146" t="s">
        <v>197</v>
      </c>
      <c r="H302" s="147">
        <v>300</v>
      </c>
      <c r="I302" s="148"/>
      <c r="J302" s="149">
        <f t="shared" si="100"/>
        <v>0</v>
      </c>
      <c r="K302" s="150"/>
      <c r="L302" s="151"/>
      <c r="M302" s="152" t="s">
        <v>1</v>
      </c>
      <c r="N302" s="153" t="s">
        <v>40</v>
      </c>
      <c r="P302" s="139">
        <f t="shared" si="101"/>
        <v>0</v>
      </c>
      <c r="Q302" s="139">
        <v>4.0000000000000003E-5</v>
      </c>
      <c r="R302" s="139">
        <f t="shared" si="102"/>
        <v>1.2E-2</v>
      </c>
      <c r="S302" s="139">
        <v>0</v>
      </c>
      <c r="T302" s="140">
        <f t="shared" si="103"/>
        <v>0</v>
      </c>
      <c r="AR302" s="141" t="s">
        <v>273</v>
      </c>
      <c r="AT302" s="141" t="s">
        <v>159</v>
      </c>
      <c r="AU302" s="141" t="s">
        <v>85</v>
      </c>
      <c r="AY302" s="13" t="s">
        <v>143</v>
      </c>
      <c r="BE302" s="142">
        <f t="shared" si="104"/>
        <v>0</v>
      </c>
      <c r="BF302" s="142">
        <f t="shared" si="105"/>
        <v>0</v>
      </c>
      <c r="BG302" s="142">
        <f t="shared" si="106"/>
        <v>0</v>
      </c>
      <c r="BH302" s="142">
        <f t="shared" si="107"/>
        <v>0</v>
      </c>
      <c r="BI302" s="142">
        <f t="shared" si="108"/>
        <v>0</v>
      </c>
      <c r="BJ302" s="13" t="s">
        <v>83</v>
      </c>
      <c r="BK302" s="142">
        <f t="shared" si="109"/>
        <v>0</v>
      </c>
      <c r="BL302" s="13" t="s">
        <v>206</v>
      </c>
      <c r="BM302" s="141" t="s">
        <v>1237</v>
      </c>
    </row>
    <row r="303" spans="2:65" s="1" customFormat="1" ht="24.2" customHeight="1">
      <c r="B303" s="28"/>
      <c r="C303" s="129" t="s">
        <v>717</v>
      </c>
      <c r="D303" s="129" t="s">
        <v>146</v>
      </c>
      <c r="E303" s="130" t="s">
        <v>1238</v>
      </c>
      <c r="F303" s="131" t="s">
        <v>1239</v>
      </c>
      <c r="G303" s="132" t="s">
        <v>251</v>
      </c>
      <c r="H303" s="133">
        <v>12</v>
      </c>
      <c r="I303" s="134"/>
      <c r="J303" s="135">
        <f t="shared" si="100"/>
        <v>0</v>
      </c>
      <c r="K303" s="136"/>
      <c r="L303" s="28"/>
      <c r="M303" s="137" t="s">
        <v>1</v>
      </c>
      <c r="N303" s="138" t="s">
        <v>40</v>
      </c>
      <c r="P303" s="139">
        <f t="shared" si="101"/>
        <v>0</v>
      </c>
      <c r="Q303" s="139">
        <v>0</v>
      </c>
      <c r="R303" s="139">
        <f t="shared" si="102"/>
        <v>0</v>
      </c>
      <c r="S303" s="139">
        <v>0</v>
      </c>
      <c r="T303" s="140">
        <f t="shared" si="103"/>
        <v>0</v>
      </c>
      <c r="AR303" s="141" t="s">
        <v>206</v>
      </c>
      <c r="AT303" s="141" t="s">
        <v>146</v>
      </c>
      <c r="AU303" s="141" t="s">
        <v>85</v>
      </c>
      <c r="AY303" s="13" t="s">
        <v>143</v>
      </c>
      <c r="BE303" s="142">
        <f t="shared" si="104"/>
        <v>0</v>
      </c>
      <c r="BF303" s="142">
        <f t="shared" si="105"/>
        <v>0</v>
      </c>
      <c r="BG303" s="142">
        <f t="shared" si="106"/>
        <v>0</v>
      </c>
      <c r="BH303" s="142">
        <f t="shared" si="107"/>
        <v>0</v>
      </c>
      <c r="BI303" s="142">
        <f t="shared" si="108"/>
        <v>0</v>
      </c>
      <c r="BJ303" s="13" t="s">
        <v>83</v>
      </c>
      <c r="BK303" s="142">
        <f t="shared" si="109"/>
        <v>0</v>
      </c>
      <c r="BL303" s="13" t="s">
        <v>206</v>
      </c>
      <c r="BM303" s="141" t="s">
        <v>1240</v>
      </c>
    </row>
    <row r="304" spans="2:65" s="1" customFormat="1" ht="24.2" customHeight="1">
      <c r="B304" s="28"/>
      <c r="C304" s="143" t="s">
        <v>723</v>
      </c>
      <c r="D304" s="143" t="s">
        <v>159</v>
      </c>
      <c r="E304" s="144" t="s">
        <v>1241</v>
      </c>
      <c r="F304" s="145" t="s">
        <v>1242</v>
      </c>
      <c r="G304" s="146" t="s">
        <v>251</v>
      </c>
      <c r="H304" s="147">
        <v>12</v>
      </c>
      <c r="I304" s="148"/>
      <c r="J304" s="149">
        <f t="shared" si="100"/>
        <v>0</v>
      </c>
      <c r="K304" s="150"/>
      <c r="L304" s="151"/>
      <c r="M304" s="152" t="s">
        <v>1</v>
      </c>
      <c r="N304" s="153" t="s">
        <v>40</v>
      </c>
      <c r="P304" s="139">
        <f t="shared" si="101"/>
        <v>0</v>
      </c>
      <c r="Q304" s="139">
        <v>5.0000000000000002E-5</v>
      </c>
      <c r="R304" s="139">
        <f t="shared" si="102"/>
        <v>6.0000000000000006E-4</v>
      </c>
      <c r="S304" s="139">
        <v>0</v>
      </c>
      <c r="T304" s="140">
        <f t="shared" si="103"/>
        <v>0</v>
      </c>
      <c r="AR304" s="141" t="s">
        <v>273</v>
      </c>
      <c r="AT304" s="141" t="s">
        <v>159</v>
      </c>
      <c r="AU304" s="141" t="s">
        <v>85</v>
      </c>
      <c r="AY304" s="13" t="s">
        <v>143</v>
      </c>
      <c r="BE304" s="142">
        <f t="shared" si="104"/>
        <v>0</v>
      </c>
      <c r="BF304" s="142">
        <f t="shared" si="105"/>
        <v>0</v>
      </c>
      <c r="BG304" s="142">
        <f t="shared" si="106"/>
        <v>0</v>
      </c>
      <c r="BH304" s="142">
        <f t="shared" si="107"/>
        <v>0</v>
      </c>
      <c r="BI304" s="142">
        <f t="shared" si="108"/>
        <v>0</v>
      </c>
      <c r="BJ304" s="13" t="s">
        <v>83</v>
      </c>
      <c r="BK304" s="142">
        <f t="shared" si="109"/>
        <v>0</v>
      </c>
      <c r="BL304" s="13" t="s">
        <v>206</v>
      </c>
      <c r="BM304" s="141" t="s">
        <v>1243</v>
      </c>
    </row>
    <row r="305" spans="2:65" s="1" customFormat="1" ht="16.5" customHeight="1">
      <c r="B305" s="28"/>
      <c r="C305" s="129" t="s">
        <v>727</v>
      </c>
      <c r="D305" s="129" t="s">
        <v>146</v>
      </c>
      <c r="E305" s="130" t="s">
        <v>1244</v>
      </c>
      <c r="F305" s="131" t="s">
        <v>1245</v>
      </c>
      <c r="G305" s="132" t="s">
        <v>251</v>
      </c>
      <c r="H305" s="133">
        <v>1</v>
      </c>
      <c r="I305" s="134"/>
      <c r="J305" s="135">
        <f t="shared" si="100"/>
        <v>0</v>
      </c>
      <c r="K305" s="136"/>
      <c r="L305" s="28"/>
      <c r="M305" s="137" t="s">
        <v>1</v>
      </c>
      <c r="N305" s="138" t="s">
        <v>40</v>
      </c>
      <c r="P305" s="139">
        <f t="shared" si="101"/>
        <v>0</v>
      </c>
      <c r="Q305" s="139">
        <v>0</v>
      </c>
      <c r="R305" s="139">
        <f t="shared" si="102"/>
        <v>0</v>
      </c>
      <c r="S305" s="139">
        <v>0</v>
      </c>
      <c r="T305" s="140">
        <f t="shared" si="103"/>
        <v>0</v>
      </c>
      <c r="AR305" s="141" t="s">
        <v>206</v>
      </c>
      <c r="AT305" s="141" t="s">
        <v>146</v>
      </c>
      <c r="AU305" s="141" t="s">
        <v>85</v>
      </c>
      <c r="AY305" s="13" t="s">
        <v>143</v>
      </c>
      <c r="BE305" s="142">
        <f t="shared" si="104"/>
        <v>0</v>
      </c>
      <c r="BF305" s="142">
        <f t="shared" si="105"/>
        <v>0</v>
      </c>
      <c r="BG305" s="142">
        <f t="shared" si="106"/>
        <v>0</v>
      </c>
      <c r="BH305" s="142">
        <f t="shared" si="107"/>
        <v>0</v>
      </c>
      <c r="BI305" s="142">
        <f t="shared" si="108"/>
        <v>0</v>
      </c>
      <c r="BJ305" s="13" t="s">
        <v>83</v>
      </c>
      <c r="BK305" s="142">
        <f t="shared" si="109"/>
        <v>0</v>
      </c>
      <c r="BL305" s="13" t="s">
        <v>206</v>
      </c>
      <c r="BM305" s="141" t="s">
        <v>1246</v>
      </c>
    </row>
    <row r="306" spans="2:65" s="1" customFormat="1" ht="24.2" customHeight="1">
      <c r="B306" s="28"/>
      <c r="C306" s="143" t="s">
        <v>731</v>
      </c>
      <c r="D306" s="143" t="s">
        <v>159</v>
      </c>
      <c r="E306" s="144" t="s">
        <v>1247</v>
      </c>
      <c r="F306" s="145" t="s">
        <v>1248</v>
      </c>
      <c r="G306" s="146" t="s">
        <v>251</v>
      </c>
      <c r="H306" s="147">
        <v>1</v>
      </c>
      <c r="I306" s="148"/>
      <c r="J306" s="149">
        <f t="shared" si="100"/>
        <v>0</v>
      </c>
      <c r="K306" s="150"/>
      <c r="L306" s="151"/>
      <c r="M306" s="152" t="s">
        <v>1</v>
      </c>
      <c r="N306" s="153" t="s">
        <v>40</v>
      </c>
      <c r="P306" s="139">
        <f t="shared" si="101"/>
        <v>0</v>
      </c>
      <c r="Q306" s="139">
        <v>1.3599999999999999E-2</v>
      </c>
      <c r="R306" s="139">
        <f t="shared" si="102"/>
        <v>1.3599999999999999E-2</v>
      </c>
      <c r="S306" s="139">
        <v>0</v>
      </c>
      <c r="T306" s="140">
        <f t="shared" si="103"/>
        <v>0</v>
      </c>
      <c r="AR306" s="141" t="s">
        <v>273</v>
      </c>
      <c r="AT306" s="141" t="s">
        <v>159</v>
      </c>
      <c r="AU306" s="141" t="s">
        <v>85</v>
      </c>
      <c r="AY306" s="13" t="s">
        <v>143</v>
      </c>
      <c r="BE306" s="142">
        <f t="shared" si="104"/>
        <v>0</v>
      </c>
      <c r="BF306" s="142">
        <f t="shared" si="105"/>
        <v>0</v>
      </c>
      <c r="BG306" s="142">
        <f t="shared" si="106"/>
        <v>0</v>
      </c>
      <c r="BH306" s="142">
        <f t="shared" si="107"/>
        <v>0</v>
      </c>
      <c r="BI306" s="142">
        <f t="shared" si="108"/>
        <v>0</v>
      </c>
      <c r="BJ306" s="13" t="s">
        <v>83</v>
      </c>
      <c r="BK306" s="142">
        <f t="shared" si="109"/>
        <v>0</v>
      </c>
      <c r="BL306" s="13" t="s">
        <v>206</v>
      </c>
      <c r="BM306" s="141" t="s">
        <v>1249</v>
      </c>
    </row>
    <row r="307" spans="2:65" s="1" customFormat="1" ht="16.5" customHeight="1">
      <c r="B307" s="28"/>
      <c r="C307" s="129" t="s">
        <v>735</v>
      </c>
      <c r="D307" s="129" t="s">
        <v>146</v>
      </c>
      <c r="E307" s="130" t="s">
        <v>1250</v>
      </c>
      <c r="F307" s="131" t="s">
        <v>1251</v>
      </c>
      <c r="G307" s="132" t="s">
        <v>251</v>
      </c>
      <c r="H307" s="133">
        <v>1</v>
      </c>
      <c r="I307" s="134"/>
      <c r="J307" s="135">
        <f t="shared" si="100"/>
        <v>0</v>
      </c>
      <c r="K307" s="136"/>
      <c r="L307" s="28"/>
      <c r="M307" s="137" t="s">
        <v>1</v>
      </c>
      <c r="N307" s="138" t="s">
        <v>40</v>
      </c>
      <c r="P307" s="139">
        <f t="shared" si="101"/>
        <v>0</v>
      </c>
      <c r="Q307" s="139">
        <v>0</v>
      </c>
      <c r="R307" s="139">
        <f t="shared" si="102"/>
        <v>0</v>
      </c>
      <c r="S307" s="139">
        <v>0</v>
      </c>
      <c r="T307" s="140">
        <f t="shared" si="103"/>
        <v>0</v>
      </c>
      <c r="AR307" s="141" t="s">
        <v>206</v>
      </c>
      <c r="AT307" s="141" t="s">
        <v>146</v>
      </c>
      <c r="AU307" s="141" t="s">
        <v>85</v>
      </c>
      <c r="AY307" s="13" t="s">
        <v>143</v>
      </c>
      <c r="BE307" s="142">
        <f t="shared" si="104"/>
        <v>0</v>
      </c>
      <c r="BF307" s="142">
        <f t="shared" si="105"/>
        <v>0</v>
      </c>
      <c r="BG307" s="142">
        <f t="shared" si="106"/>
        <v>0</v>
      </c>
      <c r="BH307" s="142">
        <f t="shared" si="107"/>
        <v>0</v>
      </c>
      <c r="BI307" s="142">
        <f t="shared" si="108"/>
        <v>0</v>
      </c>
      <c r="BJ307" s="13" t="s">
        <v>83</v>
      </c>
      <c r="BK307" s="142">
        <f t="shared" si="109"/>
        <v>0</v>
      </c>
      <c r="BL307" s="13" t="s">
        <v>206</v>
      </c>
      <c r="BM307" s="141" t="s">
        <v>1252</v>
      </c>
    </row>
    <row r="308" spans="2:65" s="1" customFormat="1" ht="16.5" customHeight="1">
      <c r="B308" s="28"/>
      <c r="C308" s="143" t="s">
        <v>739</v>
      </c>
      <c r="D308" s="143" t="s">
        <v>159</v>
      </c>
      <c r="E308" s="144" t="s">
        <v>1253</v>
      </c>
      <c r="F308" s="145" t="s">
        <v>1254</v>
      </c>
      <c r="G308" s="146" t="s">
        <v>251</v>
      </c>
      <c r="H308" s="147">
        <v>1</v>
      </c>
      <c r="I308" s="148"/>
      <c r="J308" s="149">
        <f t="shared" si="100"/>
        <v>0</v>
      </c>
      <c r="K308" s="150"/>
      <c r="L308" s="151"/>
      <c r="M308" s="152" t="s">
        <v>1</v>
      </c>
      <c r="N308" s="153" t="s">
        <v>40</v>
      </c>
      <c r="P308" s="139">
        <f t="shared" si="101"/>
        <v>0</v>
      </c>
      <c r="Q308" s="139">
        <v>4.6999999999999999E-4</v>
      </c>
      <c r="R308" s="139">
        <f t="shared" si="102"/>
        <v>4.6999999999999999E-4</v>
      </c>
      <c r="S308" s="139">
        <v>0</v>
      </c>
      <c r="T308" s="140">
        <f t="shared" si="103"/>
        <v>0</v>
      </c>
      <c r="AR308" s="141" t="s">
        <v>273</v>
      </c>
      <c r="AT308" s="141" t="s">
        <v>159</v>
      </c>
      <c r="AU308" s="141" t="s">
        <v>85</v>
      </c>
      <c r="AY308" s="13" t="s">
        <v>143</v>
      </c>
      <c r="BE308" s="142">
        <f t="shared" si="104"/>
        <v>0</v>
      </c>
      <c r="BF308" s="142">
        <f t="shared" si="105"/>
        <v>0</v>
      </c>
      <c r="BG308" s="142">
        <f t="shared" si="106"/>
        <v>0</v>
      </c>
      <c r="BH308" s="142">
        <f t="shared" si="107"/>
        <v>0</v>
      </c>
      <c r="BI308" s="142">
        <f t="shared" si="108"/>
        <v>0</v>
      </c>
      <c r="BJ308" s="13" t="s">
        <v>83</v>
      </c>
      <c r="BK308" s="142">
        <f t="shared" si="109"/>
        <v>0</v>
      </c>
      <c r="BL308" s="13" t="s">
        <v>206</v>
      </c>
      <c r="BM308" s="141" t="s">
        <v>1255</v>
      </c>
    </row>
    <row r="309" spans="2:65" s="1" customFormat="1" ht="24.2" customHeight="1">
      <c r="B309" s="28"/>
      <c r="C309" s="129" t="s">
        <v>743</v>
      </c>
      <c r="D309" s="129" t="s">
        <v>146</v>
      </c>
      <c r="E309" s="130" t="s">
        <v>1256</v>
      </c>
      <c r="F309" s="131" t="s">
        <v>1257</v>
      </c>
      <c r="G309" s="132" t="s">
        <v>251</v>
      </c>
      <c r="H309" s="133">
        <v>6</v>
      </c>
      <c r="I309" s="134"/>
      <c r="J309" s="135">
        <f t="shared" si="100"/>
        <v>0</v>
      </c>
      <c r="K309" s="136"/>
      <c r="L309" s="28"/>
      <c r="M309" s="137" t="s">
        <v>1</v>
      </c>
      <c r="N309" s="138" t="s">
        <v>40</v>
      </c>
      <c r="P309" s="139">
        <f t="shared" si="101"/>
        <v>0</v>
      </c>
      <c r="Q309" s="139">
        <v>0</v>
      </c>
      <c r="R309" s="139">
        <f t="shared" si="102"/>
        <v>0</v>
      </c>
      <c r="S309" s="139">
        <v>0</v>
      </c>
      <c r="T309" s="140">
        <f t="shared" si="103"/>
        <v>0</v>
      </c>
      <c r="AR309" s="141" t="s">
        <v>206</v>
      </c>
      <c r="AT309" s="141" t="s">
        <v>146</v>
      </c>
      <c r="AU309" s="141" t="s">
        <v>85</v>
      </c>
      <c r="AY309" s="13" t="s">
        <v>143</v>
      </c>
      <c r="BE309" s="142">
        <f t="shared" si="104"/>
        <v>0</v>
      </c>
      <c r="BF309" s="142">
        <f t="shared" si="105"/>
        <v>0</v>
      </c>
      <c r="BG309" s="142">
        <f t="shared" si="106"/>
        <v>0</v>
      </c>
      <c r="BH309" s="142">
        <f t="shared" si="107"/>
        <v>0</v>
      </c>
      <c r="BI309" s="142">
        <f t="shared" si="108"/>
        <v>0</v>
      </c>
      <c r="BJ309" s="13" t="s">
        <v>83</v>
      </c>
      <c r="BK309" s="142">
        <f t="shared" si="109"/>
        <v>0</v>
      </c>
      <c r="BL309" s="13" t="s">
        <v>206</v>
      </c>
      <c r="BM309" s="141" t="s">
        <v>1258</v>
      </c>
    </row>
    <row r="310" spans="2:65" s="1" customFormat="1" ht="24.2" customHeight="1">
      <c r="B310" s="28"/>
      <c r="C310" s="143" t="s">
        <v>747</v>
      </c>
      <c r="D310" s="143" t="s">
        <v>159</v>
      </c>
      <c r="E310" s="144" t="s">
        <v>1259</v>
      </c>
      <c r="F310" s="145" t="s">
        <v>1260</v>
      </c>
      <c r="G310" s="146" t="s">
        <v>251</v>
      </c>
      <c r="H310" s="147">
        <v>6</v>
      </c>
      <c r="I310" s="148"/>
      <c r="J310" s="149">
        <f t="shared" si="100"/>
        <v>0</v>
      </c>
      <c r="K310" s="150"/>
      <c r="L310" s="151"/>
      <c r="M310" s="152" t="s">
        <v>1</v>
      </c>
      <c r="N310" s="153" t="s">
        <v>40</v>
      </c>
      <c r="P310" s="139">
        <f t="shared" si="101"/>
        <v>0</v>
      </c>
      <c r="Q310" s="139">
        <v>1E-4</v>
      </c>
      <c r="R310" s="139">
        <f t="shared" si="102"/>
        <v>6.0000000000000006E-4</v>
      </c>
      <c r="S310" s="139">
        <v>0</v>
      </c>
      <c r="T310" s="140">
        <f t="shared" si="103"/>
        <v>0</v>
      </c>
      <c r="AR310" s="141" t="s">
        <v>273</v>
      </c>
      <c r="AT310" s="141" t="s">
        <v>159</v>
      </c>
      <c r="AU310" s="141" t="s">
        <v>85</v>
      </c>
      <c r="AY310" s="13" t="s">
        <v>143</v>
      </c>
      <c r="BE310" s="142">
        <f t="shared" si="104"/>
        <v>0</v>
      </c>
      <c r="BF310" s="142">
        <f t="shared" si="105"/>
        <v>0</v>
      </c>
      <c r="BG310" s="142">
        <f t="shared" si="106"/>
        <v>0</v>
      </c>
      <c r="BH310" s="142">
        <f t="shared" si="107"/>
        <v>0</v>
      </c>
      <c r="BI310" s="142">
        <f t="shared" si="108"/>
        <v>0</v>
      </c>
      <c r="BJ310" s="13" t="s">
        <v>83</v>
      </c>
      <c r="BK310" s="142">
        <f t="shared" si="109"/>
        <v>0</v>
      </c>
      <c r="BL310" s="13" t="s">
        <v>206</v>
      </c>
      <c r="BM310" s="141" t="s">
        <v>1261</v>
      </c>
    </row>
    <row r="311" spans="2:65" s="1" customFormat="1" ht="21.75" customHeight="1">
      <c r="B311" s="28"/>
      <c r="C311" s="143" t="s">
        <v>752</v>
      </c>
      <c r="D311" s="143" t="s">
        <v>159</v>
      </c>
      <c r="E311" s="144" t="s">
        <v>1262</v>
      </c>
      <c r="F311" s="145" t="s">
        <v>1263</v>
      </c>
      <c r="G311" s="146" t="s">
        <v>251</v>
      </c>
      <c r="H311" s="147">
        <v>6</v>
      </c>
      <c r="I311" s="148"/>
      <c r="J311" s="149">
        <f t="shared" si="100"/>
        <v>0</v>
      </c>
      <c r="K311" s="150"/>
      <c r="L311" s="151"/>
      <c r="M311" s="152" t="s">
        <v>1</v>
      </c>
      <c r="N311" s="153" t="s">
        <v>40</v>
      </c>
      <c r="P311" s="139">
        <f t="shared" si="101"/>
        <v>0</v>
      </c>
      <c r="Q311" s="139">
        <v>1E-4</v>
      </c>
      <c r="R311" s="139">
        <f t="shared" si="102"/>
        <v>6.0000000000000006E-4</v>
      </c>
      <c r="S311" s="139">
        <v>0</v>
      </c>
      <c r="T311" s="140">
        <f t="shared" si="103"/>
        <v>0</v>
      </c>
      <c r="AR311" s="141" t="s">
        <v>273</v>
      </c>
      <c r="AT311" s="141" t="s">
        <v>159</v>
      </c>
      <c r="AU311" s="141" t="s">
        <v>85</v>
      </c>
      <c r="AY311" s="13" t="s">
        <v>143</v>
      </c>
      <c r="BE311" s="142">
        <f t="shared" si="104"/>
        <v>0</v>
      </c>
      <c r="BF311" s="142">
        <f t="shared" si="105"/>
        <v>0</v>
      </c>
      <c r="BG311" s="142">
        <f t="shared" si="106"/>
        <v>0</v>
      </c>
      <c r="BH311" s="142">
        <f t="shared" si="107"/>
        <v>0</v>
      </c>
      <c r="BI311" s="142">
        <f t="shared" si="108"/>
        <v>0</v>
      </c>
      <c r="BJ311" s="13" t="s">
        <v>83</v>
      </c>
      <c r="BK311" s="142">
        <f t="shared" si="109"/>
        <v>0</v>
      </c>
      <c r="BL311" s="13" t="s">
        <v>206</v>
      </c>
      <c r="BM311" s="141" t="s">
        <v>1264</v>
      </c>
    </row>
    <row r="312" spans="2:65" s="1" customFormat="1" ht="24.2" customHeight="1">
      <c r="B312" s="28"/>
      <c r="C312" s="129" t="s">
        <v>756</v>
      </c>
      <c r="D312" s="129" t="s">
        <v>146</v>
      </c>
      <c r="E312" s="130" t="s">
        <v>1265</v>
      </c>
      <c r="F312" s="131" t="s">
        <v>1266</v>
      </c>
      <c r="G312" s="132" t="s">
        <v>337</v>
      </c>
      <c r="H312" s="133">
        <v>2.8000000000000001E-2</v>
      </c>
      <c r="I312" s="134"/>
      <c r="J312" s="135">
        <f t="shared" si="100"/>
        <v>0</v>
      </c>
      <c r="K312" s="136"/>
      <c r="L312" s="28"/>
      <c r="M312" s="137" t="s">
        <v>1</v>
      </c>
      <c r="N312" s="138" t="s">
        <v>40</v>
      </c>
      <c r="P312" s="139">
        <f t="shared" si="101"/>
        <v>0</v>
      </c>
      <c r="Q312" s="139">
        <v>0</v>
      </c>
      <c r="R312" s="139">
        <f t="shared" si="102"/>
        <v>0</v>
      </c>
      <c r="S312" s="139">
        <v>0</v>
      </c>
      <c r="T312" s="140">
        <f t="shared" si="103"/>
        <v>0</v>
      </c>
      <c r="AR312" s="141" t="s">
        <v>206</v>
      </c>
      <c r="AT312" s="141" t="s">
        <v>146</v>
      </c>
      <c r="AU312" s="141" t="s">
        <v>85</v>
      </c>
      <c r="AY312" s="13" t="s">
        <v>143</v>
      </c>
      <c r="BE312" s="142">
        <f t="shared" si="104"/>
        <v>0</v>
      </c>
      <c r="BF312" s="142">
        <f t="shared" si="105"/>
        <v>0</v>
      </c>
      <c r="BG312" s="142">
        <f t="shared" si="106"/>
        <v>0</v>
      </c>
      <c r="BH312" s="142">
        <f t="shared" si="107"/>
        <v>0</v>
      </c>
      <c r="BI312" s="142">
        <f t="shared" si="108"/>
        <v>0</v>
      </c>
      <c r="BJ312" s="13" t="s">
        <v>83</v>
      </c>
      <c r="BK312" s="142">
        <f t="shared" si="109"/>
        <v>0</v>
      </c>
      <c r="BL312" s="13" t="s">
        <v>206</v>
      </c>
      <c r="BM312" s="141" t="s">
        <v>1267</v>
      </c>
    </row>
    <row r="313" spans="2:65" s="1" customFormat="1" ht="24.2" customHeight="1">
      <c r="B313" s="28"/>
      <c r="C313" s="129" t="s">
        <v>760</v>
      </c>
      <c r="D313" s="129" t="s">
        <v>146</v>
      </c>
      <c r="E313" s="130" t="s">
        <v>659</v>
      </c>
      <c r="F313" s="131" t="s">
        <v>1268</v>
      </c>
      <c r="G313" s="132" t="s">
        <v>1157</v>
      </c>
      <c r="H313" s="133">
        <v>16</v>
      </c>
      <c r="I313" s="134"/>
      <c r="J313" s="135">
        <f t="shared" si="100"/>
        <v>0</v>
      </c>
      <c r="K313" s="136"/>
      <c r="L313" s="28"/>
      <c r="M313" s="137" t="s">
        <v>1</v>
      </c>
      <c r="N313" s="138" t="s">
        <v>40</v>
      </c>
      <c r="P313" s="139">
        <f t="shared" si="101"/>
        <v>0</v>
      </c>
      <c r="Q313" s="139">
        <v>0</v>
      </c>
      <c r="R313" s="139">
        <f t="shared" si="102"/>
        <v>0</v>
      </c>
      <c r="S313" s="139">
        <v>0</v>
      </c>
      <c r="T313" s="140">
        <f t="shared" si="103"/>
        <v>0</v>
      </c>
      <c r="AR313" s="141" t="s">
        <v>206</v>
      </c>
      <c r="AT313" s="141" t="s">
        <v>146</v>
      </c>
      <c r="AU313" s="141" t="s">
        <v>85</v>
      </c>
      <c r="AY313" s="13" t="s">
        <v>143</v>
      </c>
      <c r="BE313" s="142">
        <f t="shared" si="104"/>
        <v>0</v>
      </c>
      <c r="BF313" s="142">
        <f t="shared" si="105"/>
        <v>0</v>
      </c>
      <c r="BG313" s="142">
        <f t="shared" si="106"/>
        <v>0</v>
      </c>
      <c r="BH313" s="142">
        <f t="shared" si="107"/>
        <v>0</v>
      </c>
      <c r="BI313" s="142">
        <f t="shared" si="108"/>
        <v>0</v>
      </c>
      <c r="BJ313" s="13" t="s">
        <v>83</v>
      </c>
      <c r="BK313" s="142">
        <f t="shared" si="109"/>
        <v>0</v>
      </c>
      <c r="BL313" s="13" t="s">
        <v>206</v>
      </c>
      <c r="BM313" s="141" t="s">
        <v>1269</v>
      </c>
    </row>
    <row r="314" spans="2:65" s="1" customFormat="1" ht="87.75">
      <c r="B314" s="28"/>
      <c r="D314" s="154" t="s">
        <v>246</v>
      </c>
      <c r="F314" s="155" t="s">
        <v>1270</v>
      </c>
      <c r="I314" s="156"/>
      <c r="L314" s="28"/>
      <c r="M314" s="157"/>
      <c r="T314" s="52"/>
      <c r="AT314" s="13" t="s">
        <v>246</v>
      </c>
      <c r="AU314" s="13" t="s">
        <v>85</v>
      </c>
    </row>
    <row r="315" spans="2:65" s="1" customFormat="1" ht="24.2" customHeight="1">
      <c r="B315" s="28"/>
      <c r="C315" s="129" t="s">
        <v>767</v>
      </c>
      <c r="D315" s="129" t="s">
        <v>146</v>
      </c>
      <c r="E315" s="130" t="s">
        <v>664</v>
      </c>
      <c r="F315" s="131" t="s">
        <v>1271</v>
      </c>
      <c r="G315" s="132" t="s">
        <v>1157</v>
      </c>
      <c r="H315" s="133">
        <v>20</v>
      </c>
      <c r="I315" s="134"/>
      <c r="J315" s="135">
        <f>ROUND(I315*H315,2)</f>
        <v>0</v>
      </c>
      <c r="K315" s="136"/>
      <c r="L315" s="28"/>
      <c r="M315" s="137" t="s">
        <v>1</v>
      </c>
      <c r="N315" s="138" t="s">
        <v>40</v>
      </c>
      <c r="P315" s="139">
        <f>O315*H315</f>
        <v>0</v>
      </c>
      <c r="Q315" s="139">
        <v>0</v>
      </c>
      <c r="R315" s="139">
        <f>Q315*H315</f>
        <v>0</v>
      </c>
      <c r="S315" s="139">
        <v>0</v>
      </c>
      <c r="T315" s="140">
        <f>S315*H315</f>
        <v>0</v>
      </c>
      <c r="AR315" s="141" t="s">
        <v>206</v>
      </c>
      <c r="AT315" s="141" t="s">
        <v>146</v>
      </c>
      <c r="AU315" s="141" t="s">
        <v>85</v>
      </c>
      <c r="AY315" s="13" t="s">
        <v>143</v>
      </c>
      <c r="BE315" s="142">
        <f>IF(N315="základní",J315,0)</f>
        <v>0</v>
      </c>
      <c r="BF315" s="142">
        <f>IF(N315="snížená",J315,0)</f>
        <v>0</v>
      </c>
      <c r="BG315" s="142">
        <f>IF(N315="zákl. přenesená",J315,0)</f>
        <v>0</v>
      </c>
      <c r="BH315" s="142">
        <f>IF(N315="sníž. přenesená",J315,0)</f>
        <v>0</v>
      </c>
      <c r="BI315" s="142">
        <f>IF(N315="nulová",J315,0)</f>
        <v>0</v>
      </c>
      <c r="BJ315" s="13" t="s">
        <v>83</v>
      </c>
      <c r="BK315" s="142">
        <f>ROUND(I315*H315,2)</f>
        <v>0</v>
      </c>
      <c r="BL315" s="13" t="s">
        <v>206</v>
      </c>
      <c r="BM315" s="141" t="s">
        <v>1272</v>
      </c>
    </row>
    <row r="316" spans="2:65" s="1" customFormat="1" ht="39">
      <c r="B316" s="28"/>
      <c r="D316" s="154" t="s">
        <v>246</v>
      </c>
      <c r="F316" s="155" t="s">
        <v>1273</v>
      </c>
      <c r="I316" s="156"/>
      <c r="L316" s="28"/>
      <c r="M316" s="157"/>
      <c r="T316" s="52"/>
      <c r="AT316" s="13" t="s">
        <v>246</v>
      </c>
      <c r="AU316" s="13" t="s">
        <v>85</v>
      </c>
    </row>
    <row r="317" spans="2:65" s="11" customFormat="1" ht="22.9" customHeight="1">
      <c r="B317" s="117"/>
      <c r="D317" s="118" t="s">
        <v>74</v>
      </c>
      <c r="E317" s="127" t="s">
        <v>463</v>
      </c>
      <c r="F317" s="127" t="s">
        <v>464</v>
      </c>
      <c r="I317" s="120"/>
      <c r="J317" s="128">
        <f>BK317</f>
        <v>0</v>
      </c>
      <c r="L317" s="117"/>
      <c r="M317" s="122"/>
      <c r="P317" s="123">
        <f>SUM(P318:P321)</f>
        <v>0</v>
      </c>
      <c r="R317" s="123">
        <f>SUM(R318:R321)</f>
        <v>2.8657920000000003E-2</v>
      </c>
      <c r="T317" s="124">
        <f>SUM(T318:T321)</f>
        <v>0</v>
      </c>
      <c r="AR317" s="118" t="s">
        <v>85</v>
      </c>
      <c r="AT317" s="125" t="s">
        <v>74</v>
      </c>
      <c r="AU317" s="125" t="s">
        <v>83</v>
      </c>
      <c r="AY317" s="118" t="s">
        <v>143</v>
      </c>
      <c r="BK317" s="126">
        <f>SUM(BK318:BK321)</f>
        <v>0</v>
      </c>
    </row>
    <row r="318" spans="2:65" s="1" customFormat="1" ht="24.2" customHeight="1">
      <c r="B318" s="28"/>
      <c r="C318" s="129" t="s">
        <v>771</v>
      </c>
      <c r="D318" s="129" t="s">
        <v>146</v>
      </c>
      <c r="E318" s="130" t="s">
        <v>1274</v>
      </c>
      <c r="F318" s="131" t="s">
        <v>1275</v>
      </c>
      <c r="G318" s="132" t="s">
        <v>197</v>
      </c>
      <c r="H318" s="133">
        <v>21.18</v>
      </c>
      <c r="I318" s="134"/>
      <c r="J318" s="135">
        <f>ROUND(I318*H318,2)</f>
        <v>0</v>
      </c>
      <c r="K318" s="136"/>
      <c r="L318" s="28"/>
      <c r="M318" s="137" t="s">
        <v>1</v>
      </c>
      <c r="N318" s="138" t="s">
        <v>40</v>
      </c>
      <c r="P318" s="139">
        <f>O318*H318</f>
        <v>0</v>
      </c>
      <c r="Q318" s="139">
        <v>0</v>
      </c>
      <c r="R318" s="139">
        <f>Q318*H318</f>
        <v>0</v>
      </c>
      <c r="S318" s="139">
        <v>0</v>
      </c>
      <c r="T318" s="140">
        <f>S318*H318</f>
        <v>0</v>
      </c>
      <c r="AR318" s="141" t="s">
        <v>206</v>
      </c>
      <c r="AT318" s="141" t="s">
        <v>146</v>
      </c>
      <c r="AU318" s="141" t="s">
        <v>85</v>
      </c>
      <c r="AY318" s="13" t="s">
        <v>143</v>
      </c>
      <c r="BE318" s="142">
        <f>IF(N318="základní",J318,0)</f>
        <v>0</v>
      </c>
      <c r="BF318" s="142">
        <f>IF(N318="snížená",J318,0)</f>
        <v>0</v>
      </c>
      <c r="BG318" s="142">
        <f>IF(N318="zákl. přenesená",J318,0)</f>
        <v>0</v>
      </c>
      <c r="BH318" s="142">
        <f>IF(N318="sníž. přenesená",J318,0)</f>
        <v>0</v>
      </c>
      <c r="BI318" s="142">
        <f>IF(N318="nulová",J318,0)</f>
        <v>0</v>
      </c>
      <c r="BJ318" s="13" t="s">
        <v>83</v>
      </c>
      <c r="BK318" s="142">
        <f>ROUND(I318*H318,2)</f>
        <v>0</v>
      </c>
      <c r="BL318" s="13" t="s">
        <v>206</v>
      </c>
      <c r="BM318" s="141" t="s">
        <v>1276</v>
      </c>
    </row>
    <row r="319" spans="2:65" s="1" customFormat="1" ht="21.75" customHeight="1">
      <c r="B319" s="28"/>
      <c r="C319" s="143" t="s">
        <v>775</v>
      </c>
      <c r="D319" s="143" t="s">
        <v>159</v>
      </c>
      <c r="E319" s="144" t="s">
        <v>1277</v>
      </c>
      <c r="F319" s="145" t="s">
        <v>1278</v>
      </c>
      <c r="G319" s="146" t="s">
        <v>472</v>
      </c>
      <c r="H319" s="147">
        <v>5.0999999999999997E-2</v>
      </c>
      <c r="I319" s="148"/>
      <c r="J319" s="149">
        <f>ROUND(I319*H319,2)</f>
        <v>0</v>
      </c>
      <c r="K319" s="150"/>
      <c r="L319" s="151"/>
      <c r="M319" s="152" t="s">
        <v>1</v>
      </c>
      <c r="N319" s="153" t="s">
        <v>40</v>
      </c>
      <c r="P319" s="139">
        <f>O319*H319</f>
        <v>0</v>
      </c>
      <c r="Q319" s="139">
        <v>0.55000000000000004</v>
      </c>
      <c r="R319" s="139">
        <f>Q319*H319</f>
        <v>2.8050000000000002E-2</v>
      </c>
      <c r="S319" s="139">
        <v>0</v>
      </c>
      <c r="T319" s="140">
        <f>S319*H319</f>
        <v>0</v>
      </c>
      <c r="AR319" s="141" t="s">
        <v>273</v>
      </c>
      <c r="AT319" s="141" t="s">
        <v>159</v>
      </c>
      <c r="AU319" s="141" t="s">
        <v>85</v>
      </c>
      <c r="AY319" s="13" t="s">
        <v>143</v>
      </c>
      <c r="BE319" s="142">
        <f>IF(N319="základní",J319,0)</f>
        <v>0</v>
      </c>
      <c r="BF319" s="142">
        <f>IF(N319="snížená",J319,0)</f>
        <v>0</v>
      </c>
      <c r="BG319" s="142">
        <f>IF(N319="zákl. přenesená",J319,0)</f>
        <v>0</v>
      </c>
      <c r="BH319" s="142">
        <f>IF(N319="sníž. přenesená",J319,0)</f>
        <v>0</v>
      </c>
      <c r="BI319" s="142">
        <f>IF(N319="nulová",J319,0)</f>
        <v>0</v>
      </c>
      <c r="BJ319" s="13" t="s">
        <v>83</v>
      </c>
      <c r="BK319" s="142">
        <f>ROUND(I319*H319,2)</f>
        <v>0</v>
      </c>
      <c r="BL319" s="13" t="s">
        <v>206</v>
      </c>
      <c r="BM319" s="141" t="s">
        <v>1279</v>
      </c>
    </row>
    <row r="320" spans="2:65" s="1" customFormat="1" ht="24.2" customHeight="1">
      <c r="B320" s="28"/>
      <c r="C320" s="129" t="s">
        <v>779</v>
      </c>
      <c r="D320" s="129" t="s">
        <v>146</v>
      </c>
      <c r="E320" s="130" t="s">
        <v>1280</v>
      </c>
      <c r="F320" s="131" t="s">
        <v>1281</v>
      </c>
      <c r="G320" s="132" t="s">
        <v>472</v>
      </c>
      <c r="H320" s="133">
        <v>5.0999999999999997E-2</v>
      </c>
      <c r="I320" s="134"/>
      <c r="J320" s="135">
        <f>ROUND(I320*H320,2)</f>
        <v>0</v>
      </c>
      <c r="K320" s="136"/>
      <c r="L320" s="28"/>
      <c r="M320" s="137" t="s">
        <v>1</v>
      </c>
      <c r="N320" s="138" t="s">
        <v>40</v>
      </c>
      <c r="P320" s="139">
        <f>O320*H320</f>
        <v>0</v>
      </c>
      <c r="Q320" s="139">
        <v>1.192E-2</v>
      </c>
      <c r="R320" s="139">
        <f>Q320*H320</f>
        <v>6.0791999999999997E-4</v>
      </c>
      <c r="S320" s="139">
        <v>0</v>
      </c>
      <c r="T320" s="140">
        <f>S320*H320</f>
        <v>0</v>
      </c>
      <c r="AR320" s="141" t="s">
        <v>206</v>
      </c>
      <c r="AT320" s="141" t="s">
        <v>146</v>
      </c>
      <c r="AU320" s="141" t="s">
        <v>85</v>
      </c>
      <c r="AY320" s="13" t="s">
        <v>143</v>
      </c>
      <c r="BE320" s="142">
        <f>IF(N320="základní",J320,0)</f>
        <v>0</v>
      </c>
      <c r="BF320" s="142">
        <f>IF(N320="snížená",J320,0)</f>
        <v>0</v>
      </c>
      <c r="BG320" s="142">
        <f>IF(N320="zákl. přenesená",J320,0)</f>
        <v>0</v>
      </c>
      <c r="BH320" s="142">
        <f>IF(N320="sníž. přenesená",J320,0)</f>
        <v>0</v>
      </c>
      <c r="BI320" s="142">
        <f>IF(N320="nulová",J320,0)</f>
        <v>0</v>
      </c>
      <c r="BJ320" s="13" t="s">
        <v>83</v>
      </c>
      <c r="BK320" s="142">
        <f>ROUND(I320*H320,2)</f>
        <v>0</v>
      </c>
      <c r="BL320" s="13" t="s">
        <v>206</v>
      </c>
      <c r="BM320" s="141" t="s">
        <v>1282</v>
      </c>
    </row>
    <row r="321" spans="2:65" s="1" customFormat="1" ht="24.2" customHeight="1">
      <c r="B321" s="28"/>
      <c r="C321" s="129" t="s">
        <v>783</v>
      </c>
      <c r="D321" s="129" t="s">
        <v>146</v>
      </c>
      <c r="E321" s="130" t="s">
        <v>1283</v>
      </c>
      <c r="F321" s="131" t="s">
        <v>1284</v>
      </c>
      <c r="G321" s="132" t="s">
        <v>636</v>
      </c>
      <c r="H321" s="158"/>
      <c r="I321" s="134"/>
      <c r="J321" s="135">
        <f>ROUND(I321*H321,2)</f>
        <v>0</v>
      </c>
      <c r="K321" s="136"/>
      <c r="L321" s="28"/>
      <c r="M321" s="137" t="s">
        <v>1</v>
      </c>
      <c r="N321" s="138" t="s">
        <v>40</v>
      </c>
      <c r="P321" s="139">
        <f>O321*H321</f>
        <v>0</v>
      </c>
      <c r="Q321" s="139">
        <v>0</v>
      </c>
      <c r="R321" s="139">
        <f>Q321*H321</f>
        <v>0</v>
      </c>
      <c r="S321" s="139">
        <v>0</v>
      </c>
      <c r="T321" s="140">
        <f>S321*H321</f>
        <v>0</v>
      </c>
      <c r="AR321" s="141" t="s">
        <v>206</v>
      </c>
      <c r="AT321" s="141" t="s">
        <v>146</v>
      </c>
      <c r="AU321" s="141" t="s">
        <v>85</v>
      </c>
      <c r="AY321" s="13" t="s">
        <v>143</v>
      </c>
      <c r="BE321" s="142">
        <f>IF(N321="základní",J321,0)</f>
        <v>0</v>
      </c>
      <c r="BF321" s="142">
        <f>IF(N321="snížená",J321,0)</f>
        <v>0</v>
      </c>
      <c r="BG321" s="142">
        <f>IF(N321="zákl. přenesená",J321,0)</f>
        <v>0</v>
      </c>
      <c r="BH321" s="142">
        <f>IF(N321="sníž. přenesená",J321,0)</f>
        <v>0</v>
      </c>
      <c r="BI321" s="142">
        <f>IF(N321="nulová",J321,0)</f>
        <v>0</v>
      </c>
      <c r="BJ321" s="13" t="s">
        <v>83</v>
      </c>
      <c r="BK321" s="142">
        <f>ROUND(I321*H321,2)</f>
        <v>0</v>
      </c>
      <c r="BL321" s="13" t="s">
        <v>206</v>
      </c>
      <c r="BM321" s="141" t="s">
        <v>1285</v>
      </c>
    </row>
    <row r="322" spans="2:65" s="11" customFormat="1" ht="22.9" customHeight="1">
      <c r="B322" s="117"/>
      <c r="D322" s="118" t="s">
        <v>74</v>
      </c>
      <c r="E322" s="127" t="s">
        <v>1286</v>
      </c>
      <c r="F322" s="127" t="s">
        <v>1287</v>
      </c>
      <c r="I322" s="120"/>
      <c r="J322" s="128">
        <f>BK322</f>
        <v>0</v>
      </c>
      <c r="L322" s="117"/>
      <c r="M322" s="122"/>
      <c r="P322" s="123">
        <f>SUM(P323:P337)</f>
        <v>0</v>
      </c>
      <c r="R322" s="123">
        <f>SUM(R323:R337)</f>
        <v>1.3268657822243999</v>
      </c>
      <c r="T322" s="124">
        <f>SUM(T323:T337)</f>
        <v>0.16177</v>
      </c>
      <c r="AR322" s="118" t="s">
        <v>85</v>
      </c>
      <c r="AT322" s="125" t="s">
        <v>74</v>
      </c>
      <c r="AU322" s="125" t="s">
        <v>83</v>
      </c>
      <c r="AY322" s="118" t="s">
        <v>143</v>
      </c>
      <c r="BK322" s="126">
        <f>SUM(BK323:BK337)</f>
        <v>0</v>
      </c>
    </row>
    <row r="323" spans="2:65" s="1" customFormat="1" ht="16.5" customHeight="1">
      <c r="B323" s="28"/>
      <c r="C323" s="129" t="s">
        <v>787</v>
      </c>
      <c r="D323" s="129" t="s">
        <v>146</v>
      </c>
      <c r="E323" s="130" t="s">
        <v>1288</v>
      </c>
      <c r="F323" s="131" t="s">
        <v>1289</v>
      </c>
      <c r="G323" s="132" t="s">
        <v>149</v>
      </c>
      <c r="H323" s="133">
        <v>8.3719999999999999</v>
      </c>
      <c r="I323" s="134"/>
      <c r="J323" s="135">
        <f t="shared" ref="J323:J331" si="110">ROUND(I323*H323,2)</f>
        <v>0</v>
      </c>
      <c r="K323" s="136"/>
      <c r="L323" s="28"/>
      <c r="M323" s="137" t="s">
        <v>1</v>
      </c>
      <c r="N323" s="138" t="s">
        <v>40</v>
      </c>
      <c r="P323" s="139">
        <f t="shared" ref="P323:P331" si="111">O323*H323</f>
        <v>0</v>
      </c>
      <c r="Q323" s="139">
        <v>1E-4</v>
      </c>
      <c r="R323" s="139">
        <f t="shared" ref="R323:R331" si="112">Q323*H323</f>
        <v>8.3720000000000008E-4</v>
      </c>
      <c r="S323" s="139">
        <v>0</v>
      </c>
      <c r="T323" s="140">
        <f t="shared" ref="T323:T331" si="113">S323*H323</f>
        <v>0</v>
      </c>
      <c r="AR323" s="141" t="s">
        <v>206</v>
      </c>
      <c r="AT323" s="141" t="s">
        <v>146</v>
      </c>
      <c r="AU323" s="141" t="s">
        <v>85</v>
      </c>
      <c r="AY323" s="13" t="s">
        <v>143</v>
      </c>
      <c r="BE323" s="142">
        <f t="shared" ref="BE323:BE331" si="114">IF(N323="základní",J323,0)</f>
        <v>0</v>
      </c>
      <c r="BF323" s="142">
        <f t="shared" ref="BF323:BF331" si="115">IF(N323="snížená",J323,0)</f>
        <v>0</v>
      </c>
      <c r="BG323" s="142">
        <f t="shared" ref="BG323:BG331" si="116">IF(N323="zákl. přenesená",J323,0)</f>
        <v>0</v>
      </c>
      <c r="BH323" s="142">
        <f t="shared" ref="BH323:BH331" si="117">IF(N323="sníž. přenesená",J323,0)</f>
        <v>0</v>
      </c>
      <c r="BI323" s="142">
        <f t="shared" ref="BI323:BI331" si="118">IF(N323="nulová",J323,0)</f>
        <v>0</v>
      </c>
      <c r="BJ323" s="13" t="s">
        <v>83</v>
      </c>
      <c r="BK323" s="142">
        <f t="shared" ref="BK323:BK331" si="119">ROUND(I323*H323,2)</f>
        <v>0</v>
      </c>
      <c r="BL323" s="13" t="s">
        <v>206</v>
      </c>
      <c r="BM323" s="141" t="s">
        <v>1290</v>
      </c>
    </row>
    <row r="324" spans="2:65" s="1" customFormat="1" ht="24.2" customHeight="1">
      <c r="B324" s="28"/>
      <c r="C324" s="129" t="s">
        <v>791</v>
      </c>
      <c r="D324" s="129" t="s">
        <v>146</v>
      </c>
      <c r="E324" s="130" t="s">
        <v>1291</v>
      </c>
      <c r="F324" s="131" t="s">
        <v>1292</v>
      </c>
      <c r="G324" s="132" t="s">
        <v>197</v>
      </c>
      <c r="H324" s="133">
        <v>16.8</v>
      </c>
      <c r="I324" s="134"/>
      <c r="J324" s="135">
        <f t="shared" si="110"/>
        <v>0</v>
      </c>
      <c r="K324" s="136"/>
      <c r="L324" s="28"/>
      <c r="M324" s="137" t="s">
        <v>1</v>
      </c>
      <c r="N324" s="138" t="s">
        <v>40</v>
      </c>
      <c r="P324" s="139">
        <f t="shared" si="111"/>
        <v>0</v>
      </c>
      <c r="Q324" s="139">
        <v>1.2650000000000001E-4</v>
      </c>
      <c r="R324" s="139">
        <f t="shared" si="112"/>
        <v>2.1252000000000003E-3</v>
      </c>
      <c r="S324" s="139">
        <v>0</v>
      </c>
      <c r="T324" s="140">
        <f t="shared" si="113"/>
        <v>0</v>
      </c>
      <c r="AR324" s="141" t="s">
        <v>206</v>
      </c>
      <c r="AT324" s="141" t="s">
        <v>146</v>
      </c>
      <c r="AU324" s="141" t="s">
        <v>85</v>
      </c>
      <c r="AY324" s="13" t="s">
        <v>143</v>
      </c>
      <c r="BE324" s="142">
        <f t="shared" si="114"/>
        <v>0</v>
      </c>
      <c r="BF324" s="142">
        <f t="shared" si="115"/>
        <v>0</v>
      </c>
      <c r="BG324" s="142">
        <f t="shared" si="116"/>
        <v>0</v>
      </c>
      <c r="BH324" s="142">
        <f t="shared" si="117"/>
        <v>0</v>
      </c>
      <c r="BI324" s="142">
        <f t="shared" si="118"/>
        <v>0</v>
      </c>
      <c r="BJ324" s="13" t="s">
        <v>83</v>
      </c>
      <c r="BK324" s="142">
        <f t="shared" si="119"/>
        <v>0</v>
      </c>
      <c r="BL324" s="13" t="s">
        <v>206</v>
      </c>
      <c r="BM324" s="141" t="s">
        <v>1293</v>
      </c>
    </row>
    <row r="325" spans="2:65" s="1" customFormat="1" ht="24.2" customHeight="1">
      <c r="B325" s="28"/>
      <c r="C325" s="129" t="s">
        <v>795</v>
      </c>
      <c r="D325" s="129" t="s">
        <v>146</v>
      </c>
      <c r="E325" s="130" t="s">
        <v>1294</v>
      </c>
      <c r="F325" s="131" t="s">
        <v>1295</v>
      </c>
      <c r="G325" s="132" t="s">
        <v>149</v>
      </c>
      <c r="H325" s="133">
        <v>8.3719999999999999</v>
      </c>
      <c r="I325" s="134"/>
      <c r="J325" s="135">
        <f t="shared" si="110"/>
        <v>0</v>
      </c>
      <c r="K325" s="136"/>
      <c r="L325" s="28"/>
      <c r="M325" s="137" t="s">
        <v>1</v>
      </c>
      <c r="N325" s="138" t="s">
        <v>40</v>
      </c>
      <c r="P325" s="139">
        <f t="shared" si="111"/>
        <v>0</v>
      </c>
      <c r="Q325" s="139">
        <v>0</v>
      </c>
      <c r="R325" s="139">
        <f t="shared" si="112"/>
        <v>0</v>
      </c>
      <c r="S325" s="139">
        <v>0</v>
      </c>
      <c r="T325" s="140">
        <f t="shared" si="113"/>
        <v>0</v>
      </c>
      <c r="AR325" s="141" t="s">
        <v>206</v>
      </c>
      <c r="AT325" s="141" t="s">
        <v>146</v>
      </c>
      <c r="AU325" s="141" t="s">
        <v>85</v>
      </c>
      <c r="AY325" s="13" t="s">
        <v>143</v>
      </c>
      <c r="BE325" s="142">
        <f t="shared" si="114"/>
        <v>0</v>
      </c>
      <c r="BF325" s="142">
        <f t="shared" si="115"/>
        <v>0</v>
      </c>
      <c r="BG325" s="142">
        <f t="shared" si="116"/>
        <v>0</v>
      </c>
      <c r="BH325" s="142">
        <f t="shared" si="117"/>
        <v>0</v>
      </c>
      <c r="BI325" s="142">
        <f t="shared" si="118"/>
        <v>0</v>
      </c>
      <c r="BJ325" s="13" t="s">
        <v>83</v>
      </c>
      <c r="BK325" s="142">
        <f t="shared" si="119"/>
        <v>0</v>
      </c>
      <c r="BL325" s="13" t="s">
        <v>206</v>
      </c>
      <c r="BM325" s="141" t="s">
        <v>1296</v>
      </c>
    </row>
    <row r="326" spans="2:65" s="1" customFormat="1" ht="37.9" customHeight="1">
      <c r="B326" s="28"/>
      <c r="C326" s="129" t="s">
        <v>799</v>
      </c>
      <c r="D326" s="129" t="s">
        <v>146</v>
      </c>
      <c r="E326" s="130" t="s">
        <v>1297</v>
      </c>
      <c r="F326" s="131" t="s">
        <v>1298</v>
      </c>
      <c r="G326" s="132" t="s">
        <v>149</v>
      </c>
      <c r="H326" s="133">
        <v>8.3719999999999999</v>
      </c>
      <c r="I326" s="134"/>
      <c r="J326" s="135">
        <f t="shared" si="110"/>
        <v>0</v>
      </c>
      <c r="K326" s="136"/>
      <c r="L326" s="28"/>
      <c r="M326" s="137" t="s">
        <v>1</v>
      </c>
      <c r="N326" s="138" t="s">
        <v>40</v>
      </c>
      <c r="P326" s="139">
        <f t="shared" si="111"/>
        <v>0</v>
      </c>
      <c r="Q326" s="139">
        <v>2.46755E-2</v>
      </c>
      <c r="R326" s="139">
        <f t="shared" si="112"/>
        <v>0.206583286</v>
      </c>
      <c r="S326" s="139">
        <v>0</v>
      </c>
      <c r="T326" s="140">
        <f t="shared" si="113"/>
        <v>0</v>
      </c>
      <c r="AR326" s="141" t="s">
        <v>206</v>
      </c>
      <c r="AT326" s="141" t="s">
        <v>146</v>
      </c>
      <c r="AU326" s="141" t="s">
        <v>85</v>
      </c>
      <c r="AY326" s="13" t="s">
        <v>143</v>
      </c>
      <c r="BE326" s="142">
        <f t="shared" si="114"/>
        <v>0</v>
      </c>
      <c r="BF326" s="142">
        <f t="shared" si="115"/>
        <v>0</v>
      </c>
      <c r="BG326" s="142">
        <f t="shared" si="116"/>
        <v>0</v>
      </c>
      <c r="BH326" s="142">
        <f t="shared" si="117"/>
        <v>0</v>
      </c>
      <c r="BI326" s="142">
        <f t="shared" si="118"/>
        <v>0</v>
      </c>
      <c r="BJ326" s="13" t="s">
        <v>83</v>
      </c>
      <c r="BK326" s="142">
        <f t="shared" si="119"/>
        <v>0</v>
      </c>
      <c r="BL326" s="13" t="s">
        <v>206</v>
      </c>
      <c r="BM326" s="141" t="s">
        <v>1299</v>
      </c>
    </row>
    <row r="327" spans="2:65" s="1" customFormat="1" ht="24.2" customHeight="1">
      <c r="B327" s="28"/>
      <c r="C327" s="129" t="s">
        <v>803</v>
      </c>
      <c r="D327" s="129" t="s">
        <v>146</v>
      </c>
      <c r="E327" s="130" t="s">
        <v>1300</v>
      </c>
      <c r="F327" s="131" t="s">
        <v>1301</v>
      </c>
      <c r="G327" s="132" t="s">
        <v>149</v>
      </c>
      <c r="H327" s="133">
        <v>71.316000000000003</v>
      </c>
      <c r="I327" s="134"/>
      <c r="J327" s="135">
        <f t="shared" si="110"/>
        <v>0</v>
      </c>
      <c r="K327" s="136"/>
      <c r="L327" s="28"/>
      <c r="M327" s="137" t="s">
        <v>1</v>
      </c>
      <c r="N327" s="138" t="s">
        <v>40</v>
      </c>
      <c r="P327" s="139">
        <f t="shared" si="111"/>
        <v>0</v>
      </c>
      <c r="Q327" s="139">
        <v>1.2204690900000001E-2</v>
      </c>
      <c r="R327" s="139">
        <f t="shared" si="112"/>
        <v>0.87038973622440008</v>
      </c>
      <c r="S327" s="139">
        <v>0</v>
      </c>
      <c r="T327" s="140">
        <f t="shared" si="113"/>
        <v>0</v>
      </c>
      <c r="AR327" s="141" t="s">
        <v>206</v>
      </c>
      <c r="AT327" s="141" t="s">
        <v>146</v>
      </c>
      <c r="AU327" s="141" t="s">
        <v>85</v>
      </c>
      <c r="AY327" s="13" t="s">
        <v>143</v>
      </c>
      <c r="BE327" s="142">
        <f t="shared" si="114"/>
        <v>0</v>
      </c>
      <c r="BF327" s="142">
        <f t="shared" si="115"/>
        <v>0</v>
      </c>
      <c r="BG327" s="142">
        <f t="shared" si="116"/>
        <v>0</v>
      </c>
      <c r="BH327" s="142">
        <f t="shared" si="117"/>
        <v>0</v>
      </c>
      <c r="BI327" s="142">
        <f t="shared" si="118"/>
        <v>0</v>
      </c>
      <c r="BJ327" s="13" t="s">
        <v>83</v>
      </c>
      <c r="BK327" s="142">
        <f t="shared" si="119"/>
        <v>0</v>
      </c>
      <c r="BL327" s="13" t="s">
        <v>206</v>
      </c>
      <c r="BM327" s="141" t="s">
        <v>1302</v>
      </c>
    </row>
    <row r="328" spans="2:65" s="1" customFormat="1" ht="16.5" customHeight="1">
      <c r="B328" s="28"/>
      <c r="C328" s="129" t="s">
        <v>807</v>
      </c>
      <c r="D328" s="129" t="s">
        <v>146</v>
      </c>
      <c r="E328" s="130" t="s">
        <v>1303</v>
      </c>
      <c r="F328" s="131" t="s">
        <v>1304</v>
      </c>
      <c r="G328" s="132" t="s">
        <v>149</v>
      </c>
      <c r="H328" s="133">
        <v>71.316000000000003</v>
      </c>
      <c r="I328" s="134"/>
      <c r="J328" s="135">
        <f t="shared" si="110"/>
        <v>0</v>
      </c>
      <c r="K328" s="136"/>
      <c r="L328" s="28"/>
      <c r="M328" s="137" t="s">
        <v>1</v>
      </c>
      <c r="N328" s="138" t="s">
        <v>40</v>
      </c>
      <c r="P328" s="139">
        <f t="shared" si="111"/>
        <v>0</v>
      </c>
      <c r="Q328" s="139">
        <v>1E-4</v>
      </c>
      <c r="R328" s="139">
        <f t="shared" si="112"/>
        <v>7.131600000000001E-3</v>
      </c>
      <c r="S328" s="139">
        <v>0</v>
      </c>
      <c r="T328" s="140">
        <f t="shared" si="113"/>
        <v>0</v>
      </c>
      <c r="AR328" s="141" t="s">
        <v>206</v>
      </c>
      <c r="AT328" s="141" t="s">
        <v>146</v>
      </c>
      <c r="AU328" s="141" t="s">
        <v>85</v>
      </c>
      <c r="AY328" s="13" t="s">
        <v>143</v>
      </c>
      <c r="BE328" s="142">
        <f t="shared" si="114"/>
        <v>0</v>
      </c>
      <c r="BF328" s="142">
        <f t="shared" si="115"/>
        <v>0</v>
      </c>
      <c r="BG328" s="142">
        <f t="shared" si="116"/>
        <v>0</v>
      </c>
      <c r="BH328" s="142">
        <f t="shared" si="117"/>
        <v>0</v>
      </c>
      <c r="BI328" s="142">
        <f t="shared" si="118"/>
        <v>0</v>
      </c>
      <c r="BJ328" s="13" t="s">
        <v>83</v>
      </c>
      <c r="BK328" s="142">
        <f t="shared" si="119"/>
        <v>0</v>
      </c>
      <c r="BL328" s="13" t="s">
        <v>206</v>
      </c>
      <c r="BM328" s="141" t="s">
        <v>1305</v>
      </c>
    </row>
    <row r="329" spans="2:65" s="1" customFormat="1" ht="16.5" customHeight="1">
      <c r="B329" s="28"/>
      <c r="C329" s="129" t="s">
        <v>811</v>
      </c>
      <c r="D329" s="129" t="s">
        <v>146</v>
      </c>
      <c r="E329" s="130" t="s">
        <v>1306</v>
      </c>
      <c r="F329" s="131" t="s">
        <v>1307</v>
      </c>
      <c r="G329" s="132" t="s">
        <v>197</v>
      </c>
      <c r="H329" s="133">
        <v>9.3849999999999998</v>
      </c>
      <c r="I329" s="134"/>
      <c r="J329" s="135">
        <f t="shared" si="110"/>
        <v>0</v>
      </c>
      <c r="K329" s="136"/>
      <c r="L329" s="28"/>
      <c r="M329" s="137" t="s">
        <v>1</v>
      </c>
      <c r="N329" s="138" t="s">
        <v>40</v>
      </c>
      <c r="P329" s="139">
        <f t="shared" si="111"/>
        <v>0</v>
      </c>
      <c r="Q329" s="139">
        <v>4.3759999999999997E-3</v>
      </c>
      <c r="R329" s="139">
        <f t="shared" si="112"/>
        <v>4.1068759999999996E-2</v>
      </c>
      <c r="S329" s="139">
        <v>0</v>
      </c>
      <c r="T329" s="140">
        <f t="shared" si="113"/>
        <v>0</v>
      </c>
      <c r="AR329" s="141" t="s">
        <v>206</v>
      </c>
      <c r="AT329" s="141" t="s">
        <v>146</v>
      </c>
      <c r="AU329" s="141" t="s">
        <v>85</v>
      </c>
      <c r="AY329" s="13" t="s">
        <v>143</v>
      </c>
      <c r="BE329" s="142">
        <f t="shared" si="114"/>
        <v>0</v>
      </c>
      <c r="BF329" s="142">
        <f t="shared" si="115"/>
        <v>0</v>
      </c>
      <c r="BG329" s="142">
        <f t="shared" si="116"/>
        <v>0</v>
      </c>
      <c r="BH329" s="142">
        <f t="shared" si="117"/>
        <v>0</v>
      </c>
      <c r="BI329" s="142">
        <f t="shared" si="118"/>
        <v>0</v>
      </c>
      <c r="BJ329" s="13" t="s">
        <v>83</v>
      </c>
      <c r="BK329" s="142">
        <f t="shared" si="119"/>
        <v>0</v>
      </c>
      <c r="BL329" s="13" t="s">
        <v>206</v>
      </c>
      <c r="BM329" s="141" t="s">
        <v>1308</v>
      </c>
    </row>
    <row r="330" spans="2:65" s="1" customFormat="1" ht="21.75" customHeight="1">
      <c r="B330" s="28"/>
      <c r="C330" s="129" t="s">
        <v>813</v>
      </c>
      <c r="D330" s="129" t="s">
        <v>146</v>
      </c>
      <c r="E330" s="130" t="s">
        <v>1309</v>
      </c>
      <c r="F330" s="131" t="s">
        <v>1310</v>
      </c>
      <c r="G330" s="132" t="s">
        <v>149</v>
      </c>
      <c r="H330" s="133">
        <v>7.2</v>
      </c>
      <c r="I330" s="134"/>
      <c r="J330" s="135">
        <f t="shared" si="110"/>
        <v>0</v>
      </c>
      <c r="K330" s="136"/>
      <c r="L330" s="28"/>
      <c r="M330" s="137" t="s">
        <v>1</v>
      </c>
      <c r="N330" s="138" t="s">
        <v>40</v>
      </c>
      <c r="P330" s="139">
        <f t="shared" si="111"/>
        <v>0</v>
      </c>
      <c r="Q330" s="139">
        <v>0</v>
      </c>
      <c r="R330" s="139">
        <f t="shared" si="112"/>
        <v>0</v>
      </c>
      <c r="S330" s="139">
        <v>0</v>
      </c>
      <c r="T330" s="140">
        <f t="shared" si="113"/>
        <v>0</v>
      </c>
      <c r="AR330" s="141" t="s">
        <v>206</v>
      </c>
      <c r="AT330" s="141" t="s">
        <v>146</v>
      </c>
      <c r="AU330" s="141" t="s">
        <v>85</v>
      </c>
      <c r="AY330" s="13" t="s">
        <v>143</v>
      </c>
      <c r="BE330" s="142">
        <f t="shared" si="114"/>
        <v>0</v>
      </c>
      <c r="BF330" s="142">
        <f t="shared" si="115"/>
        <v>0</v>
      </c>
      <c r="BG330" s="142">
        <f t="shared" si="116"/>
        <v>0</v>
      </c>
      <c r="BH330" s="142">
        <f t="shared" si="117"/>
        <v>0</v>
      </c>
      <c r="BI330" s="142">
        <f t="shared" si="118"/>
        <v>0</v>
      </c>
      <c r="BJ330" s="13" t="s">
        <v>83</v>
      </c>
      <c r="BK330" s="142">
        <f t="shared" si="119"/>
        <v>0</v>
      </c>
      <c r="BL330" s="13" t="s">
        <v>206</v>
      </c>
      <c r="BM330" s="141" t="s">
        <v>1311</v>
      </c>
    </row>
    <row r="331" spans="2:65" s="1" customFormat="1" ht="24.2" customHeight="1">
      <c r="B331" s="28"/>
      <c r="C331" s="129" t="s">
        <v>1312</v>
      </c>
      <c r="D331" s="129" t="s">
        <v>146</v>
      </c>
      <c r="E331" s="130" t="s">
        <v>1313</v>
      </c>
      <c r="F331" s="131" t="s">
        <v>1314</v>
      </c>
      <c r="G331" s="132" t="s">
        <v>251</v>
      </c>
      <c r="H331" s="133">
        <v>11</v>
      </c>
      <c r="I331" s="134"/>
      <c r="J331" s="135">
        <f t="shared" si="110"/>
        <v>0</v>
      </c>
      <c r="K331" s="136"/>
      <c r="L331" s="28"/>
      <c r="M331" s="137" t="s">
        <v>1</v>
      </c>
      <c r="N331" s="138" t="s">
        <v>40</v>
      </c>
      <c r="P331" s="139">
        <f t="shared" si="111"/>
        <v>0</v>
      </c>
      <c r="Q331" s="139">
        <v>7.2399999999999999E-3</v>
      </c>
      <c r="R331" s="139">
        <f t="shared" si="112"/>
        <v>7.9640000000000002E-2</v>
      </c>
      <c r="S331" s="139">
        <v>5.7800000000000004E-3</v>
      </c>
      <c r="T331" s="140">
        <f t="shared" si="113"/>
        <v>6.3579999999999998E-2</v>
      </c>
      <c r="AR331" s="141" t="s">
        <v>206</v>
      </c>
      <c r="AT331" s="141" t="s">
        <v>146</v>
      </c>
      <c r="AU331" s="141" t="s">
        <v>85</v>
      </c>
      <c r="AY331" s="13" t="s">
        <v>143</v>
      </c>
      <c r="BE331" s="142">
        <f t="shared" si="114"/>
        <v>0</v>
      </c>
      <c r="BF331" s="142">
        <f t="shared" si="115"/>
        <v>0</v>
      </c>
      <c r="BG331" s="142">
        <f t="shared" si="116"/>
        <v>0</v>
      </c>
      <c r="BH331" s="142">
        <f t="shared" si="117"/>
        <v>0</v>
      </c>
      <c r="BI331" s="142">
        <f t="shared" si="118"/>
        <v>0</v>
      </c>
      <c r="BJ331" s="13" t="s">
        <v>83</v>
      </c>
      <c r="BK331" s="142">
        <f t="shared" si="119"/>
        <v>0</v>
      </c>
      <c r="BL331" s="13" t="s">
        <v>206</v>
      </c>
      <c r="BM331" s="141" t="s">
        <v>1315</v>
      </c>
    </row>
    <row r="332" spans="2:65" s="1" customFormat="1" ht="19.5">
      <c r="B332" s="28"/>
      <c r="D332" s="154" t="s">
        <v>246</v>
      </c>
      <c r="F332" s="155" t="s">
        <v>1316</v>
      </c>
      <c r="I332" s="156"/>
      <c r="L332" s="28"/>
      <c r="M332" s="157"/>
      <c r="T332" s="52"/>
      <c r="AT332" s="13" t="s">
        <v>246</v>
      </c>
      <c r="AU332" s="13" t="s">
        <v>85</v>
      </c>
    </row>
    <row r="333" spans="2:65" s="1" customFormat="1" ht="24.2" customHeight="1">
      <c r="B333" s="28"/>
      <c r="C333" s="129" t="s">
        <v>1317</v>
      </c>
      <c r="D333" s="129" t="s">
        <v>146</v>
      </c>
      <c r="E333" s="130" t="s">
        <v>1318</v>
      </c>
      <c r="F333" s="131" t="s">
        <v>1319</v>
      </c>
      <c r="G333" s="132" t="s">
        <v>251</v>
      </c>
      <c r="H333" s="133">
        <v>4</v>
      </c>
      <c r="I333" s="134"/>
      <c r="J333" s="135">
        <f>ROUND(I333*H333,2)</f>
        <v>0</v>
      </c>
      <c r="K333" s="136"/>
      <c r="L333" s="28"/>
      <c r="M333" s="137" t="s">
        <v>1</v>
      </c>
      <c r="N333" s="138" t="s">
        <v>40</v>
      </c>
      <c r="P333" s="139">
        <f>O333*H333</f>
        <v>0</v>
      </c>
      <c r="Q333" s="139">
        <v>1.391E-2</v>
      </c>
      <c r="R333" s="139">
        <f>Q333*H333</f>
        <v>5.5640000000000002E-2</v>
      </c>
      <c r="S333" s="139">
        <v>1.155E-2</v>
      </c>
      <c r="T333" s="140">
        <f>S333*H333</f>
        <v>4.6199999999999998E-2</v>
      </c>
      <c r="AR333" s="141" t="s">
        <v>206</v>
      </c>
      <c r="AT333" s="141" t="s">
        <v>146</v>
      </c>
      <c r="AU333" s="141" t="s">
        <v>85</v>
      </c>
      <c r="AY333" s="13" t="s">
        <v>143</v>
      </c>
      <c r="BE333" s="142">
        <f>IF(N333="základní",J333,0)</f>
        <v>0</v>
      </c>
      <c r="BF333" s="142">
        <f>IF(N333="snížená",J333,0)</f>
        <v>0</v>
      </c>
      <c r="BG333" s="142">
        <f>IF(N333="zákl. přenesená",J333,0)</f>
        <v>0</v>
      </c>
      <c r="BH333" s="142">
        <f>IF(N333="sníž. přenesená",J333,0)</f>
        <v>0</v>
      </c>
      <c r="BI333" s="142">
        <f>IF(N333="nulová",J333,0)</f>
        <v>0</v>
      </c>
      <c r="BJ333" s="13" t="s">
        <v>83</v>
      </c>
      <c r="BK333" s="142">
        <f>ROUND(I333*H333,2)</f>
        <v>0</v>
      </c>
      <c r="BL333" s="13" t="s">
        <v>206</v>
      </c>
      <c r="BM333" s="141" t="s">
        <v>1320</v>
      </c>
    </row>
    <row r="334" spans="2:65" s="1" customFormat="1" ht="19.5">
      <c r="B334" s="28"/>
      <c r="D334" s="154" t="s">
        <v>246</v>
      </c>
      <c r="F334" s="155" t="s">
        <v>1316</v>
      </c>
      <c r="I334" s="156"/>
      <c r="L334" s="28"/>
      <c r="M334" s="157"/>
      <c r="T334" s="52"/>
      <c r="AT334" s="13" t="s">
        <v>246</v>
      </c>
      <c r="AU334" s="13" t="s">
        <v>85</v>
      </c>
    </row>
    <row r="335" spans="2:65" s="1" customFormat="1" ht="24.2" customHeight="1">
      <c r="B335" s="28"/>
      <c r="C335" s="129" t="s">
        <v>1321</v>
      </c>
      <c r="D335" s="129" t="s">
        <v>146</v>
      </c>
      <c r="E335" s="130" t="s">
        <v>1322</v>
      </c>
      <c r="F335" s="131" t="s">
        <v>1323</v>
      </c>
      <c r="G335" s="132" t="s">
        <v>251</v>
      </c>
      <c r="H335" s="133">
        <v>3</v>
      </c>
      <c r="I335" s="134"/>
      <c r="J335" s="135">
        <f>ROUND(I335*H335,2)</f>
        <v>0</v>
      </c>
      <c r="K335" s="136"/>
      <c r="L335" s="28"/>
      <c r="M335" s="137" t="s">
        <v>1</v>
      </c>
      <c r="N335" s="138" t="s">
        <v>40</v>
      </c>
      <c r="P335" s="139">
        <f>O335*H335</f>
        <v>0</v>
      </c>
      <c r="Q335" s="139">
        <v>2.1149999999999999E-2</v>
      </c>
      <c r="R335" s="139">
        <f>Q335*H335</f>
        <v>6.3449999999999993E-2</v>
      </c>
      <c r="S335" s="139">
        <v>1.7330000000000002E-2</v>
      </c>
      <c r="T335" s="140">
        <f>S335*H335</f>
        <v>5.1990000000000008E-2</v>
      </c>
      <c r="AR335" s="141" t="s">
        <v>206</v>
      </c>
      <c r="AT335" s="141" t="s">
        <v>146</v>
      </c>
      <c r="AU335" s="141" t="s">
        <v>85</v>
      </c>
      <c r="AY335" s="13" t="s">
        <v>143</v>
      </c>
      <c r="BE335" s="142">
        <f>IF(N335="základní",J335,0)</f>
        <v>0</v>
      </c>
      <c r="BF335" s="142">
        <f>IF(N335="snížená",J335,0)</f>
        <v>0</v>
      </c>
      <c r="BG335" s="142">
        <f>IF(N335="zákl. přenesená",J335,0)</f>
        <v>0</v>
      </c>
      <c r="BH335" s="142">
        <f>IF(N335="sníž. přenesená",J335,0)</f>
        <v>0</v>
      </c>
      <c r="BI335" s="142">
        <f>IF(N335="nulová",J335,0)</f>
        <v>0</v>
      </c>
      <c r="BJ335" s="13" t="s">
        <v>83</v>
      </c>
      <c r="BK335" s="142">
        <f>ROUND(I335*H335,2)</f>
        <v>0</v>
      </c>
      <c r="BL335" s="13" t="s">
        <v>206</v>
      </c>
      <c r="BM335" s="141" t="s">
        <v>1324</v>
      </c>
    </row>
    <row r="336" spans="2:65" s="1" customFormat="1" ht="19.5">
      <c r="B336" s="28"/>
      <c r="D336" s="154" t="s">
        <v>246</v>
      </c>
      <c r="F336" s="155" t="s">
        <v>1325</v>
      </c>
      <c r="I336" s="156"/>
      <c r="L336" s="28"/>
      <c r="M336" s="157"/>
      <c r="T336" s="52"/>
      <c r="AT336" s="13" t="s">
        <v>246</v>
      </c>
      <c r="AU336" s="13" t="s">
        <v>85</v>
      </c>
    </row>
    <row r="337" spans="2:65" s="1" customFormat="1" ht="24.2" customHeight="1">
      <c r="B337" s="28"/>
      <c r="C337" s="129" t="s">
        <v>1326</v>
      </c>
      <c r="D337" s="129" t="s">
        <v>146</v>
      </c>
      <c r="E337" s="130" t="s">
        <v>1327</v>
      </c>
      <c r="F337" s="131" t="s">
        <v>1328</v>
      </c>
      <c r="G337" s="132" t="s">
        <v>337</v>
      </c>
      <c r="H337" s="133">
        <v>1.327</v>
      </c>
      <c r="I337" s="134"/>
      <c r="J337" s="135">
        <f>ROUND(I337*H337,2)</f>
        <v>0</v>
      </c>
      <c r="K337" s="136"/>
      <c r="L337" s="28"/>
      <c r="M337" s="137" t="s">
        <v>1</v>
      </c>
      <c r="N337" s="138" t="s">
        <v>40</v>
      </c>
      <c r="P337" s="139">
        <f>O337*H337</f>
        <v>0</v>
      </c>
      <c r="Q337" s="139">
        <v>0</v>
      </c>
      <c r="R337" s="139">
        <f>Q337*H337</f>
        <v>0</v>
      </c>
      <c r="S337" s="139">
        <v>0</v>
      </c>
      <c r="T337" s="140">
        <f>S337*H337</f>
        <v>0</v>
      </c>
      <c r="AR337" s="141" t="s">
        <v>206</v>
      </c>
      <c r="AT337" s="141" t="s">
        <v>146</v>
      </c>
      <c r="AU337" s="141" t="s">
        <v>85</v>
      </c>
      <c r="AY337" s="13" t="s">
        <v>143</v>
      </c>
      <c r="BE337" s="142">
        <f>IF(N337="základní",J337,0)</f>
        <v>0</v>
      </c>
      <c r="BF337" s="142">
        <f>IF(N337="snížená",J337,0)</f>
        <v>0</v>
      </c>
      <c r="BG337" s="142">
        <f>IF(N337="zákl. přenesená",J337,0)</f>
        <v>0</v>
      </c>
      <c r="BH337" s="142">
        <f>IF(N337="sníž. přenesená",J337,0)</f>
        <v>0</v>
      </c>
      <c r="BI337" s="142">
        <f>IF(N337="nulová",J337,0)</f>
        <v>0</v>
      </c>
      <c r="BJ337" s="13" t="s">
        <v>83</v>
      </c>
      <c r="BK337" s="142">
        <f>ROUND(I337*H337,2)</f>
        <v>0</v>
      </c>
      <c r="BL337" s="13" t="s">
        <v>206</v>
      </c>
      <c r="BM337" s="141" t="s">
        <v>1329</v>
      </c>
    </row>
    <row r="338" spans="2:65" s="11" customFormat="1" ht="22.9" customHeight="1">
      <c r="B338" s="117"/>
      <c r="D338" s="118" t="s">
        <v>74</v>
      </c>
      <c r="E338" s="127" t="s">
        <v>638</v>
      </c>
      <c r="F338" s="127" t="s">
        <v>639</v>
      </c>
      <c r="I338" s="120"/>
      <c r="J338" s="128">
        <f>BK338</f>
        <v>0</v>
      </c>
      <c r="L338" s="117"/>
      <c r="M338" s="122"/>
      <c r="P338" s="123">
        <f>SUM(P339:P356)</f>
        <v>0</v>
      </c>
      <c r="R338" s="123">
        <f>SUM(R339:R356)</f>
        <v>0.35646054999999999</v>
      </c>
      <c r="T338" s="124">
        <f>SUM(T339:T356)</f>
        <v>0</v>
      </c>
      <c r="AR338" s="118" t="s">
        <v>85</v>
      </c>
      <c r="AT338" s="125" t="s">
        <v>74</v>
      </c>
      <c r="AU338" s="125" t="s">
        <v>83</v>
      </c>
      <c r="AY338" s="118" t="s">
        <v>143</v>
      </c>
      <c r="BK338" s="126">
        <f>SUM(BK339:BK356)</f>
        <v>0</v>
      </c>
    </row>
    <row r="339" spans="2:65" s="1" customFormat="1" ht="24.2" customHeight="1">
      <c r="B339" s="28"/>
      <c r="C339" s="129" t="s">
        <v>1330</v>
      </c>
      <c r="D339" s="129" t="s">
        <v>146</v>
      </c>
      <c r="E339" s="130" t="s">
        <v>1331</v>
      </c>
      <c r="F339" s="131" t="s">
        <v>1332</v>
      </c>
      <c r="G339" s="132" t="s">
        <v>149</v>
      </c>
      <c r="H339" s="133">
        <v>3.375</v>
      </c>
      <c r="I339" s="134"/>
      <c r="J339" s="135">
        <f t="shared" ref="J339:J356" si="120">ROUND(I339*H339,2)</f>
        <v>0</v>
      </c>
      <c r="K339" s="136"/>
      <c r="L339" s="28"/>
      <c r="M339" s="137" t="s">
        <v>1</v>
      </c>
      <c r="N339" s="138" t="s">
        <v>40</v>
      </c>
      <c r="P339" s="139">
        <f t="shared" ref="P339:P356" si="121">O339*H339</f>
        <v>0</v>
      </c>
      <c r="Q339" s="139">
        <v>0</v>
      </c>
      <c r="R339" s="139">
        <f t="shared" ref="R339:R356" si="122">Q339*H339</f>
        <v>0</v>
      </c>
      <c r="S339" s="139">
        <v>0</v>
      </c>
      <c r="T339" s="140">
        <f t="shared" ref="T339:T356" si="123">S339*H339</f>
        <v>0</v>
      </c>
      <c r="AR339" s="141" t="s">
        <v>206</v>
      </c>
      <c r="AT339" s="141" t="s">
        <v>146</v>
      </c>
      <c r="AU339" s="141" t="s">
        <v>85</v>
      </c>
      <c r="AY339" s="13" t="s">
        <v>143</v>
      </c>
      <c r="BE339" s="142">
        <f t="shared" ref="BE339:BE356" si="124">IF(N339="základní",J339,0)</f>
        <v>0</v>
      </c>
      <c r="BF339" s="142">
        <f t="shared" ref="BF339:BF356" si="125">IF(N339="snížená",J339,0)</f>
        <v>0</v>
      </c>
      <c r="BG339" s="142">
        <f t="shared" ref="BG339:BG356" si="126">IF(N339="zákl. přenesená",J339,0)</f>
        <v>0</v>
      </c>
      <c r="BH339" s="142">
        <f t="shared" ref="BH339:BH356" si="127">IF(N339="sníž. přenesená",J339,0)</f>
        <v>0</v>
      </c>
      <c r="BI339" s="142">
        <f t="shared" ref="BI339:BI356" si="128">IF(N339="nulová",J339,0)</f>
        <v>0</v>
      </c>
      <c r="BJ339" s="13" t="s">
        <v>83</v>
      </c>
      <c r="BK339" s="142">
        <f t="shared" ref="BK339:BK356" si="129">ROUND(I339*H339,2)</f>
        <v>0</v>
      </c>
      <c r="BL339" s="13" t="s">
        <v>206</v>
      </c>
      <c r="BM339" s="141" t="s">
        <v>1333</v>
      </c>
    </row>
    <row r="340" spans="2:65" s="1" customFormat="1" ht="24.2" customHeight="1">
      <c r="B340" s="28"/>
      <c r="C340" s="143" t="s">
        <v>1334</v>
      </c>
      <c r="D340" s="143" t="s">
        <v>159</v>
      </c>
      <c r="E340" s="144" t="s">
        <v>1335</v>
      </c>
      <c r="F340" s="145" t="s">
        <v>1336</v>
      </c>
      <c r="G340" s="146" t="s">
        <v>149</v>
      </c>
      <c r="H340" s="147">
        <v>3.7130000000000001</v>
      </c>
      <c r="I340" s="148"/>
      <c r="J340" s="149">
        <f t="shared" si="120"/>
        <v>0</v>
      </c>
      <c r="K340" s="150"/>
      <c r="L340" s="151"/>
      <c r="M340" s="152" t="s">
        <v>1</v>
      </c>
      <c r="N340" s="153" t="s">
        <v>40</v>
      </c>
      <c r="P340" s="139">
        <f t="shared" si="121"/>
        <v>0</v>
      </c>
      <c r="Q340" s="139">
        <v>7.3499999999999998E-3</v>
      </c>
      <c r="R340" s="139">
        <f t="shared" si="122"/>
        <v>2.729055E-2</v>
      </c>
      <c r="S340" s="139">
        <v>0</v>
      </c>
      <c r="T340" s="140">
        <f t="shared" si="123"/>
        <v>0</v>
      </c>
      <c r="AR340" s="141" t="s">
        <v>273</v>
      </c>
      <c r="AT340" s="141" t="s">
        <v>159</v>
      </c>
      <c r="AU340" s="141" t="s">
        <v>85</v>
      </c>
      <c r="AY340" s="13" t="s">
        <v>143</v>
      </c>
      <c r="BE340" s="142">
        <f t="shared" si="124"/>
        <v>0</v>
      </c>
      <c r="BF340" s="142">
        <f t="shared" si="125"/>
        <v>0</v>
      </c>
      <c r="BG340" s="142">
        <f t="shared" si="126"/>
        <v>0</v>
      </c>
      <c r="BH340" s="142">
        <f t="shared" si="127"/>
        <v>0</v>
      </c>
      <c r="BI340" s="142">
        <f t="shared" si="128"/>
        <v>0</v>
      </c>
      <c r="BJ340" s="13" t="s">
        <v>83</v>
      </c>
      <c r="BK340" s="142">
        <f t="shared" si="129"/>
        <v>0</v>
      </c>
      <c r="BL340" s="13" t="s">
        <v>206</v>
      </c>
      <c r="BM340" s="141" t="s">
        <v>1337</v>
      </c>
    </row>
    <row r="341" spans="2:65" s="1" customFormat="1" ht="24.2" customHeight="1">
      <c r="B341" s="28"/>
      <c r="C341" s="129" t="s">
        <v>1338</v>
      </c>
      <c r="D341" s="129" t="s">
        <v>146</v>
      </c>
      <c r="E341" s="130" t="s">
        <v>1339</v>
      </c>
      <c r="F341" s="131" t="s">
        <v>1340</v>
      </c>
      <c r="G341" s="132" t="s">
        <v>251</v>
      </c>
      <c r="H341" s="133">
        <v>7</v>
      </c>
      <c r="I341" s="134"/>
      <c r="J341" s="135">
        <f t="shared" si="120"/>
        <v>0</v>
      </c>
      <c r="K341" s="136"/>
      <c r="L341" s="28"/>
      <c r="M341" s="137" t="s">
        <v>1</v>
      </c>
      <c r="N341" s="138" t="s">
        <v>40</v>
      </c>
      <c r="P341" s="139">
        <f t="shared" si="121"/>
        <v>0</v>
      </c>
      <c r="Q341" s="139">
        <v>0</v>
      </c>
      <c r="R341" s="139">
        <f t="shared" si="122"/>
        <v>0</v>
      </c>
      <c r="S341" s="139">
        <v>0</v>
      </c>
      <c r="T341" s="140">
        <f t="shared" si="123"/>
        <v>0</v>
      </c>
      <c r="AR341" s="141" t="s">
        <v>206</v>
      </c>
      <c r="AT341" s="141" t="s">
        <v>146</v>
      </c>
      <c r="AU341" s="141" t="s">
        <v>85</v>
      </c>
      <c r="AY341" s="13" t="s">
        <v>143</v>
      </c>
      <c r="BE341" s="142">
        <f t="shared" si="124"/>
        <v>0</v>
      </c>
      <c r="BF341" s="142">
        <f t="shared" si="125"/>
        <v>0</v>
      </c>
      <c r="BG341" s="142">
        <f t="shared" si="126"/>
        <v>0</v>
      </c>
      <c r="BH341" s="142">
        <f t="shared" si="127"/>
        <v>0</v>
      </c>
      <c r="BI341" s="142">
        <f t="shared" si="128"/>
        <v>0</v>
      </c>
      <c r="BJ341" s="13" t="s">
        <v>83</v>
      </c>
      <c r="BK341" s="142">
        <f t="shared" si="129"/>
        <v>0</v>
      </c>
      <c r="BL341" s="13" t="s">
        <v>206</v>
      </c>
      <c r="BM341" s="141" t="s">
        <v>1341</v>
      </c>
    </row>
    <row r="342" spans="2:65" s="1" customFormat="1" ht="24.2" customHeight="1">
      <c r="B342" s="28"/>
      <c r="C342" s="143" t="s">
        <v>1342</v>
      </c>
      <c r="D342" s="143" t="s">
        <v>159</v>
      </c>
      <c r="E342" s="144" t="s">
        <v>1343</v>
      </c>
      <c r="F342" s="145" t="s">
        <v>1344</v>
      </c>
      <c r="G342" s="146" t="s">
        <v>251</v>
      </c>
      <c r="H342" s="147">
        <v>4</v>
      </c>
      <c r="I342" s="148"/>
      <c r="J342" s="149">
        <f t="shared" si="120"/>
        <v>0</v>
      </c>
      <c r="K342" s="150"/>
      <c r="L342" s="151"/>
      <c r="M342" s="152" t="s">
        <v>1</v>
      </c>
      <c r="N342" s="153" t="s">
        <v>40</v>
      </c>
      <c r="P342" s="139">
        <f t="shared" si="121"/>
        <v>0</v>
      </c>
      <c r="Q342" s="139">
        <v>1.7500000000000002E-2</v>
      </c>
      <c r="R342" s="139">
        <f t="shared" si="122"/>
        <v>7.0000000000000007E-2</v>
      </c>
      <c r="S342" s="139">
        <v>0</v>
      </c>
      <c r="T342" s="140">
        <f t="shared" si="123"/>
        <v>0</v>
      </c>
      <c r="AR342" s="141" t="s">
        <v>273</v>
      </c>
      <c r="AT342" s="141" t="s">
        <v>159</v>
      </c>
      <c r="AU342" s="141" t="s">
        <v>85</v>
      </c>
      <c r="AY342" s="13" t="s">
        <v>143</v>
      </c>
      <c r="BE342" s="142">
        <f t="shared" si="124"/>
        <v>0</v>
      </c>
      <c r="BF342" s="142">
        <f t="shared" si="125"/>
        <v>0</v>
      </c>
      <c r="BG342" s="142">
        <f t="shared" si="126"/>
        <v>0</v>
      </c>
      <c r="BH342" s="142">
        <f t="shared" si="127"/>
        <v>0</v>
      </c>
      <c r="BI342" s="142">
        <f t="shared" si="128"/>
        <v>0</v>
      </c>
      <c r="BJ342" s="13" t="s">
        <v>83</v>
      </c>
      <c r="BK342" s="142">
        <f t="shared" si="129"/>
        <v>0</v>
      </c>
      <c r="BL342" s="13" t="s">
        <v>206</v>
      </c>
      <c r="BM342" s="141" t="s">
        <v>1345</v>
      </c>
    </row>
    <row r="343" spans="2:65" s="1" customFormat="1" ht="24.2" customHeight="1">
      <c r="B343" s="28"/>
      <c r="C343" s="143" t="s">
        <v>1346</v>
      </c>
      <c r="D343" s="143" t="s">
        <v>159</v>
      </c>
      <c r="E343" s="144" t="s">
        <v>1347</v>
      </c>
      <c r="F343" s="145" t="s">
        <v>1348</v>
      </c>
      <c r="G343" s="146" t="s">
        <v>251</v>
      </c>
      <c r="H343" s="147">
        <v>1</v>
      </c>
      <c r="I343" s="148"/>
      <c r="J343" s="149">
        <f t="shared" si="120"/>
        <v>0</v>
      </c>
      <c r="K343" s="150"/>
      <c r="L343" s="151"/>
      <c r="M343" s="152" t="s">
        <v>1</v>
      </c>
      <c r="N343" s="153" t="s">
        <v>40</v>
      </c>
      <c r="P343" s="139">
        <f t="shared" si="121"/>
        <v>0</v>
      </c>
      <c r="Q343" s="139">
        <v>1.95E-2</v>
      </c>
      <c r="R343" s="139">
        <f t="shared" si="122"/>
        <v>1.95E-2</v>
      </c>
      <c r="S343" s="139">
        <v>0</v>
      </c>
      <c r="T343" s="140">
        <f t="shared" si="123"/>
        <v>0</v>
      </c>
      <c r="AR343" s="141" t="s">
        <v>273</v>
      </c>
      <c r="AT343" s="141" t="s">
        <v>159</v>
      </c>
      <c r="AU343" s="141" t="s">
        <v>85</v>
      </c>
      <c r="AY343" s="13" t="s">
        <v>143</v>
      </c>
      <c r="BE343" s="142">
        <f t="shared" si="124"/>
        <v>0</v>
      </c>
      <c r="BF343" s="142">
        <f t="shared" si="125"/>
        <v>0</v>
      </c>
      <c r="BG343" s="142">
        <f t="shared" si="126"/>
        <v>0</v>
      </c>
      <c r="BH343" s="142">
        <f t="shared" si="127"/>
        <v>0</v>
      </c>
      <c r="BI343" s="142">
        <f t="shared" si="128"/>
        <v>0</v>
      </c>
      <c r="BJ343" s="13" t="s">
        <v>83</v>
      </c>
      <c r="BK343" s="142">
        <f t="shared" si="129"/>
        <v>0</v>
      </c>
      <c r="BL343" s="13" t="s">
        <v>206</v>
      </c>
      <c r="BM343" s="141" t="s">
        <v>1349</v>
      </c>
    </row>
    <row r="344" spans="2:65" s="1" customFormat="1" ht="24.2" customHeight="1">
      <c r="B344" s="28"/>
      <c r="C344" s="143" t="s">
        <v>1350</v>
      </c>
      <c r="D344" s="143" t="s">
        <v>159</v>
      </c>
      <c r="E344" s="144" t="s">
        <v>1351</v>
      </c>
      <c r="F344" s="145" t="s">
        <v>1352</v>
      </c>
      <c r="G344" s="146" t="s">
        <v>251</v>
      </c>
      <c r="H344" s="147">
        <v>2</v>
      </c>
      <c r="I344" s="148"/>
      <c r="J344" s="149">
        <f t="shared" si="120"/>
        <v>0</v>
      </c>
      <c r="K344" s="150"/>
      <c r="L344" s="151"/>
      <c r="M344" s="152" t="s">
        <v>1</v>
      </c>
      <c r="N344" s="153" t="s">
        <v>40</v>
      </c>
      <c r="P344" s="139">
        <f t="shared" si="121"/>
        <v>0</v>
      </c>
      <c r="Q344" s="139">
        <v>1.6E-2</v>
      </c>
      <c r="R344" s="139">
        <f t="shared" si="122"/>
        <v>3.2000000000000001E-2</v>
      </c>
      <c r="S344" s="139">
        <v>0</v>
      </c>
      <c r="T344" s="140">
        <f t="shared" si="123"/>
        <v>0</v>
      </c>
      <c r="AR344" s="141" t="s">
        <v>273</v>
      </c>
      <c r="AT344" s="141" t="s">
        <v>159</v>
      </c>
      <c r="AU344" s="141" t="s">
        <v>85</v>
      </c>
      <c r="AY344" s="13" t="s">
        <v>143</v>
      </c>
      <c r="BE344" s="142">
        <f t="shared" si="124"/>
        <v>0</v>
      </c>
      <c r="BF344" s="142">
        <f t="shared" si="125"/>
        <v>0</v>
      </c>
      <c r="BG344" s="142">
        <f t="shared" si="126"/>
        <v>0</v>
      </c>
      <c r="BH344" s="142">
        <f t="shared" si="127"/>
        <v>0</v>
      </c>
      <c r="BI344" s="142">
        <f t="shared" si="128"/>
        <v>0</v>
      </c>
      <c r="BJ344" s="13" t="s">
        <v>83</v>
      </c>
      <c r="BK344" s="142">
        <f t="shared" si="129"/>
        <v>0</v>
      </c>
      <c r="BL344" s="13" t="s">
        <v>206</v>
      </c>
      <c r="BM344" s="141" t="s">
        <v>1353</v>
      </c>
    </row>
    <row r="345" spans="2:65" s="1" customFormat="1" ht="21.75" customHeight="1">
      <c r="B345" s="28"/>
      <c r="C345" s="129" t="s">
        <v>1354</v>
      </c>
      <c r="D345" s="129" t="s">
        <v>146</v>
      </c>
      <c r="E345" s="130" t="s">
        <v>1355</v>
      </c>
      <c r="F345" s="131" t="s">
        <v>1356</v>
      </c>
      <c r="G345" s="132" t="s">
        <v>251</v>
      </c>
      <c r="H345" s="133">
        <v>1</v>
      </c>
      <c r="I345" s="134"/>
      <c r="J345" s="135">
        <f t="shared" si="120"/>
        <v>0</v>
      </c>
      <c r="K345" s="136"/>
      <c r="L345" s="28"/>
      <c r="M345" s="137" t="s">
        <v>1</v>
      </c>
      <c r="N345" s="138" t="s">
        <v>40</v>
      </c>
      <c r="P345" s="139">
        <f t="shared" si="121"/>
        <v>0</v>
      </c>
      <c r="Q345" s="139">
        <v>0</v>
      </c>
      <c r="R345" s="139">
        <f t="shared" si="122"/>
        <v>0</v>
      </c>
      <c r="S345" s="139">
        <v>0</v>
      </c>
      <c r="T345" s="140">
        <f t="shared" si="123"/>
        <v>0</v>
      </c>
      <c r="AR345" s="141" t="s">
        <v>206</v>
      </c>
      <c r="AT345" s="141" t="s">
        <v>146</v>
      </c>
      <c r="AU345" s="141" t="s">
        <v>85</v>
      </c>
      <c r="AY345" s="13" t="s">
        <v>143</v>
      </c>
      <c r="BE345" s="142">
        <f t="shared" si="124"/>
        <v>0</v>
      </c>
      <c r="BF345" s="142">
        <f t="shared" si="125"/>
        <v>0</v>
      </c>
      <c r="BG345" s="142">
        <f t="shared" si="126"/>
        <v>0</v>
      </c>
      <c r="BH345" s="142">
        <f t="shared" si="127"/>
        <v>0</v>
      </c>
      <c r="BI345" s="142">
        <f t="shared" si="128"/>
        <v>0</v>
      </c>
      <c r="BJ345" s="13" t="s">
        <v>83</v>
      </c>
      <c r="BK345" s="142">
        <f t="shared" si="129"/>
        <v>0</v>
      </c>
      <c r="BL345" s="13" t="s">
        <v>206</v>
      </c>
      <c r="BM345" s="141" t="s">
        <v>1357</v>
      </c>
    </row>
    <row r="346" spans="2:65" s="1" customFormat="1" ht="21.75" customHeight="1">
      <c r="B346" s="28"/>
      <c r="C346" s="143" t="s">
        <v>1358</v>
      </c>
      <c r="D346" s="143" t="s">
        <v>159</v>
      </c>
      <c r="E346" s="144" t="s">
        <v>1359</v>
      </c>
      <c r="F346" s="145" t="s">
        <v>1360</v>
      </c>
      <c r="G346" s="146" t="s">
        <v>1361</v>
      </c>
      <c r="H346" s="147">
        <v>1</v>
      </c>
      <c r="I346" s="148"/>
      <c r="J346" s="149">
        <f t="shared" si="120"/>
        <v>0</v>
      </c>
      <c r="K346" s="150"/>
      <c r="L346" s="151"/>
      <c r="M346" s="152" t="s">
        <v>1</v>
      </c>
      <c r="N346" s="153" t="s">
        <v>40</v>
      </c>
      <c r="P346" s="139">
        <f t="shared" si="121"/>
        <v>0</v>
      </c>
      <c r="Q346" s="139">
        <v>1.2999999999999999E-2</v>
      </c>
      <c r="R346" s="139">
        <f t="shared" si="122"/>
        <v>1.2999999999999999E-2</v>
      </c>
      <c r="S346" s="139">
        <v>0</v>
      </c>
      <c r="T346" s="140">
        <f t="shared" si="123"/>
        <v>0</v>
      </c>
      <c r="AR346" s="141" t="s">
        <v>273</v>
      </c>
      <c r="AT346" s="141" t="s">
        <v>159</v>
      </c>
      <c r="AU346" s="141" t="s">
        <v>85</v>
      </c>
      <c r="AY346" s="13" t="s">
        <v>143</v>
      </c>
      <c r="BE346" s="142">
        <f t="shared" si="124"/>
        <v>0</v>
      </c>
      <c r="BF346" s="142">
        <f t="shared" si="125"/>
        <v>0</v>
      </c>
      <c r="BG346" s="142">
        <f t="shared" si="126"/>
        <v>0</v>
      </c>
      <c r="BH346" s="142">
        <f t="shared" si="127"/>
        <v>0</v>
      </c>
      <c r="BI346" s="142">
        <f t="shared" si="128"/>
        <v>0</v>
      </c>
      <c r="BJ346" s="13" t="s">
        <v>83</v>
      </c>
      <c r="BK346" s="142">
        <f t="shared" si="129"/>
        <v>0</v>
      </c>
      <c r="BL346" s="13" t="s">
        <v>206</v>
      </c>
      <c r="BM346" s="141" t="s">
        <v>1362</v>
      </c>
    </row>
    <row r="347" spans="2:65" s="1" customFormat="1" ht="16.5" customHeight="1">
      <c r="B347" s="28"/>
      <c r="C347" s="129" t="s">
        <v>1363</v>
      </c>
      <c r="D347" s="129" t="s">
        <v>146</v>
      </c>
      <c r="E347" s="130" t="s">
        <v>1364</v>
      </c>
      <c r="F347" s="131" t="s">
        <v>1365</v>
      </c>
      <c r="G347" s="132" t="s">
        <v>251</v>
      </c>
      <c r="H347" s="133">
        <v>7</v>
      </c>
      <c r="I347" s="134"/>
      <c r="J347" s="135">
        <f t="shared" si="120"/>
        <v>0</v>
      </c>
      <c r="K347" s="136"/>
      <c r="L347" s="28"/>
      <c r="M347" s="137" t="s">
        <v>1</v>
      </c>
      <c r="N347" s="138" t="s">
        <v>40</v>
      </c>
      <c r="P347" s="139">
        <f t="shared" si="121"/>
        <v>0</v>
      </c>
      <c r="Q347" s="139">
        <v>0</v>
      </c>
      <c r="R347" s="139">
        <f t="shared" si="122"/>
        <v>0</v>
      </c>
      <c r="S347" s="139">
        <v>0</v>
      </c>
      <c r="T347" s="140">
        <f t="shared" si="123"/>
        <v>0</v>
      </c>
      <c r="AR347" s="141" t="s">
        <v>206</v>
      </c>
      <c r="AT347" s="141" t="s">
        <v>146</v>
      </c>
      <c r="AU347" s="141" t="s">
        <v>85</v>
      </c>
      <c r="AY347" s="13" t="s">
        <v>143</v>
      </c>
      <c r="BE347" s="142">
        <f t="shared" si="124"/>
        <v>0</v>
      </c>
      <c r="BF347" s="142">
        <f t="shared" si="125"/>
        <v>0</v>
      </c>
      <c r="BG347" s="142">
        <f t="shared" si="126"/>
        <v>0</v>
      </c>
      <c r="BH347" s="142">
        <f t="shared" si="127"/>
        <v>0</v>
      </c>
      <c r="BI347" s="142">
        <f t="shared" si="128"/>
        <v>0</v>
      </c>
      <c r="BJ347" s="13" t="s">
        <v>83</v>
      </c>
      <c r="BK347" s="142">
        <f t="shared" si="129"/>
        <v>0</v>
      </c>
      <c r="BL347" s="13" t="s">
        <v>206</v>
      </c>
      <c r="BM347" s="141" t="s">
        <v>1366</v>
      </c>
    </row>
    <row r="348" spans="2:65" s="1" customFormat="1" ht="21.75" customHeight="1">
      <c r="B348" s="28"/>
      <c r="C348" s="143" t="s">
        <v>1367</v>
      </c>
      <c r="D348" s="143" t="s">
        <v>159</v>
      </c>
      <c r="E348" s="144" t="s">
        <v>1368</v>
      </c>
      <c r="F348" s="145" t="s">
        <v>1369</v>
      </c>
      <c r="G348" s="146" t="s">
        <v>251</v>
      </c>
      <c r="H348" s="147">
        <v>7</v>
      </c>
      <c r="I348" s="148"/>
      <c r="J348" s="149">
        <f t="shared" si="120"/>
        <v>0</v>
      </c>
      <c r="K348" s="150"/>
      <c r="L348" s="151"/>
      <c r="M348" s="152" t="s">
        <v>1</v>
      </c>
      <c r="N348" s="153" t="s">
        <v>40</v>
      </c>
      <c r="P348" s="139">
        <f t="shared" si="121"/>
        <v>0</v>
      </c>
      <c r="Q348" s="139">
        <v>1.4999999999999999E-4</v>
      </c>
      <c r="R348" s="139">
        <f t="shared" si="122"/>
        <v>1.0499999999999999E-3</v>
      </c>
      <c r="S348" s="139">
        <v>0</v>
      </c>
      <c r="T348" s="140">
        <f t="shared" si="123"/>
        <v>0</v>
      </c>
      <c r="AR348" s="141" t="s">
        <v>273</v>
      </c>
      <c r="AT348" s="141" t="s">
        <v>159</v>
      </c>
      <c r="AU348" s="141" t="s">
        <v>85</v>
      </c>
      <c r="AY348" s="13" t="s">
        <v>143</v>
      </c>
      <c r="BE348" s="142">
        <f t="shared" si="124"/>
        <v>0</v>
      </c>
      <c r="BF348" s="142">
        <f t="shared" si="125"/>
        <v>0</v>
      </c>
      <c r="BG348" s="142">
        <f t="shared" si="126"/>
        <v>0</v>
      </c>
      <c r="BH348" s="142">
        <f t="shared" si="127"/>
        <v>0</v>
      </c>
      <c r="BI348" s="142">
        <f t="shared" si="128"/>
        <v>0</v>
      </c>
      <c r="BJ348" s="13" t="s">
        <v>83</v>
      </c>
      <c r="BK348" s="142">
        <f t="shared" si="129"/>
        <v>0</v>
      </c>
      <c r="BL348" s="13" t="s">
        <v>206</v>
      </c>
      <c r="BM348" s="141" t="s">
        <v>1370</v>
      </c>
    </row>
    <row r="349" spans="2:65" s="1" customFormat="1" ht="21.75" customHeight="1">
      <c r="B349" s="28"/>
      <c r="C349" s="129" t="s">
        <v>1371</v>
      </c>
      <c r="D349" s="129" t="s">
        <v>146</v>
      </c>
      <c r="E349" s="130" t="s">
        <v>1372</v>
      </c>
      <c r="F349" s="131" t="s">
        <v>1373</v>
      </c>
      <c r="G349" s="132" t="s">
        <v>251</v>
      </c>
      <c r="H349" s="133">
        <v>7</v>
      </c>
      <c r="I349" s="134"/>
      <c r="J349" s="135">
        <f t="shared" si="120"/>
        <v>0</v>
      </c>
      <c r="K349" s="136"/>
      <c r="L349" s="28"/>
      <c r="M349" s="137" t="s">
        <v>1</v>
      </c>
      <c r="N349" s="138" t="s">
        <v>40</v>
      </c>
      <c r="P349" s="139">
        <f t="shared" si="121"/>
        <v>0</v>
      </c>
      <c r="Q349" s="139">
        <v>0</v>
      </c>
      <c r="R349" s="139">
        <f t="shared" si="122"/>
        <v>0</v>
      </c>
      <c r="S349" s="139">
        <v>0</v>
      </c>
      <c r="T349" s="140">
        <f t="shared" si="123"/>
        <v>0</v>
      </c>
      <c r="AR349" s="141" t="s">
        <v>206</v>
      </c>
      <c r="AT349" s="141" t="s">
        <v>146</v>
      </c>
      <c r="AU349" s="141" t="s">
        <v>85</v>
      </c>
      <c r="AY349" s="13" t="s">
        <v>143</v>
      </c>
      <c r="BE349" s="142">
        <f t="shared" si="124"/>
        <v>0</v>
      </c>
      <c r="BF349" s="142">
        <f t="shared" si="125"/>
        <v>0</v>
      </c>
      <c r="BG349" s="142">
        <f t="shared" si="126"/>
        <v>0</v>
      </c>
      <c r="BH349" s="142">
        <f t="shared" si="127"/>
        <v>0</v>
      </c>
      <c r="BI349" s="142">
        <f t="shared" si="128"/>
        <v>0</v>
      </c>
      <c r="BJ349" s="13" t="s">
        <v>83</v>
      </c>
      <c r="BK349" s="142">
        <f t="shared" si="129"/>
        <v>0</v>
      </c>
      <c r="BL349" s="13" t="s">
        <v>206</v>
      </c>
      <c r="BM349" s="141" t="s">
        <v>1374</v>
      </c>
    </row>
    <row r="350" spans="2:65" s="1" customFormat="1" ht="24.2" customHeight="1">
      <c r="B350" s="28"/>
      <c r="C350" s="143" t="s">
        <v>1375</v>
      </c>
      <c r="D350" s="143" t="s">
        <v>159</v>
      </c>
      <c r="E350" s="144" t="s">
        <v>1376</v>
      </c>
      <c r="F350" s="145" t="s">
        <v>1377</v>
      </c>
      <c r="G350" s="146" t="s">
        <v>251</v>
      </c>
      <c r="H350" s="147">
        <v>7</v>
      </c>
      <c r="I350" s="148"/>
      <c r="J350" s="149">
        <f t="shared" si="120"/>
        <v>0</v>
      </c>
      <c r="K350" s="150"/>
      <c r="L350" s="151"/>
      <c r="M350" s="152" t="s">
        <v>1</v>
      </c>
      <c r="N350" s="153" t="s">
        <v>40</v>
      </c>
      <c r="P350" s="139">
        <f t="shared" si="121"/>
        <v>0</v>
      </c>
      <c r="Q350" s="139">
        <v>1.1999999999999999E-3</v>
      </c>
      <c r="R350" s="139">
        <f t="shared" si="122"/>
        <v>8.3999999999999995E-3</v>
      </c>
      <c r="S350" s="139">
        <v>0</v>
      </c>
      <c r="T350" s="140">
        <f t="shared" si="123"/>
        <v>0</v>
      </c>
      <c r="AR350" s="141" t="s">
        <v>273</v>
      </c>
      <c r="AT350" s="141" t="s">
        <v>159</v>
      </c>
      <c r="AU350" s="141" t="s">
        <v>85</v>
      </c>
      <c r="AY350" s="13" t="s">
        <v>143</v>
      </c>
      <c r="BE350" s="142">
        <f t="shared" si="124"/>
        <v>0</v>
      </c>
      <c r="BF350" s="142">
        <f t="shared" si="125"/>
        <v>0</v>
      </c>
      <c r="BG350" s="142">
        <f t="shared" si="126"/>
        <v>0</v>
      </c>
      <c r="BH350" s="142">
        <f t="shared" si="127"/>
        <v>0</v>
      </c>
      <c r="BI350" s="142">
        <f t="shared" si="128"/>
        <v>0</v>
      </c>
      <c r="BJ350" s="13" t="s">
        <v>83</v>
      </c>
      <c r="BK350" s="142">
        <f t="shared" si="129"/>
        <v>0</v>
      </c>
      <c r="BL350" s="13" t="s">
        <v>206</v>
      </c>
      <c r="BM350" s="141" t="s">
        <v>1378</v>
      </c>
    </row>
    <row r="351" spans="2:65" s="1" customFormat="1" ht="24.2" customHeight="1">
      <c r="B351" s="28"/>
      <c r="C351" s="129" t="s">
        <v>1379</v>
      </c>
      <c r="D351" s="129" t="s">
        <v>146</v>
      </c>
      <c r="E351" s="130" t="s">
        <v>1380</v>
      </c>
      <c r="F351" s="131" t="s">
        <v>1381</v>
      </c>
      <c r="G351" s="132" t="s">
        <v>251</v>
      </c>
      <c r="H351" s="133">
        <v>7</v>
      </c>
      <c r="I351" s="134"/>
      <c r="J351" s="135">
        <f t="shared" si="120"/>
        <v>0</v>
      </c>
      <c r="K351" s="136"/>
      <c r="L351" s="28"/>
      <c r="M351" s="137" t="s">
        <v>1</v>
      </c>
      <c r="N351" s="138" t="s">
        <v>40</v>
      </c>
      <c r="P351" s="139">
        <f t="shared" si="121"/>
        <v>0</v>
      </c>
      <c r="Q351" s="139">
        <v>4.6000000000000001E-4</v>
      </c>
      <c r="R351" s="139">
        <f t="shared" si="122"/>
        <v>3.2200000000000002E-3</v>
      </c>
      <c r="S351" s="139">
        <v>0</v>
      </c>
      <c r="T351" s="140">
        <f t="shared" si="123"/>
        <v>0</v>
      </c>
      <c r="AR351" s="141" t="s">
        <v>206</v>
      </c>
      <c r="AT351" s="141" t="s">
        <v>146</v>
      </c>
      <c r="AU351" s="141" t="s">
        <v>85</v>
      </c>
      <c r="AY351" s="13" t="s">
        <v>143</v>
      </c>
      <c r="BE351" s="142">
        <f t="shared" si="124"/>
        <v>0</v>
      </c>
      <c r="BF351" s="142">
        <f t="shared" si="125"/>
        <v>0</v>
      </c>
      <c r="BG351" s="142">
        <f t="shared" si="126"/>
        <v>0</v>
      </c>
      <c r="BH351" s="142">
        <f t="shared" si="127"/>
        <v>0</v>
      </c>
      <c r="BI351" s="142">
        <f t="shared" si="128"/>
        <v>0</v>
      </c>
      <c r="BJ351" s="13" t="s">
        <v>83</v>
      </c>
      <c r="BK351" s="142">
        <f t="shared" si="129"/>
        <v>0</v>
      </c>
      <c r="BL351" s="13" t="s">
        <v>206</v>
      </c>
      <c r="BM351" s="141" t="s">
        <v>1382</v>
      </c>
    </row>
    <row r="352" spans="2:65" s="1" customFormat="1" ht="24.2" customHeight="1">
      <c r="B352" s="28"/>
      <c r="C352" s="143" t="s">
        <v>1383</v>
      </c>
      <c r="D352" s="143" t="s">
        <v>159</v>
      </c>
      <c r="E352" s="144" t="s">
        <v>1384</v>
      </c>
      <c r="F352" s="145" t="s">
        <v>1385</v>
      </c>
      <c r="G352" s="146" t="s">
        <v>251</v>
      </c>
      <c r="H352" s="147">
        <v>7</v>
      </c>
      <c r="I352" s="148"/>
      <c r="J352" s="149">
        <f t="shared" si="120"/>
        <v>0</v>
      </c>
      <c r="K352" s="150"/>
      <c r="L352" s="151"/>
      <c r="M352" s="152" t="s">
        <v>1</v>
      </c>
      <c r="N352" s="153" t="s">
        <v>40</v>
      </c>
      <c r="P352" s="139">
        <f t="shared" si="121"/>
        <v>0</v>
      </c>
      <c r="Q352" s="139">
        <v>2.5999999999999999E-2</v>
      </c>
      <c r="R352" s="139">
        <f t="shared" si="122"/>
        <v>0.182</v>
      </c>
      <c r="S352" s="139">
        <v>0</v>
      </c>
      <c r="T352" s="140">
        <f t="shared" si="123"/>
        <v>0</v>
      </c>
      <c r="AR352" s="141" t="s">
        <v>273</v>
      </c>
      <c r="AT352" s="141" t="s">
        <v>159</v>
      </c>
      <c r="AU352" s="141" t="s">
        <v>85</v>
      </c>
      <c r="AY352" s="13" t="s">
        <v>143</v>
      </c>
      <c r="BE352" s="142">
        <f t="shared" si="124"/>
        <v>0</v>
      </c>
      <c r="BF352" s="142">
        <f t="shared" si="125"/>
        <v>0</v>
      </c>
      <c r="BG352" s="142">
        <f t="shared" si="126"/>
        <v>0</v>
      </c>
      <c r="BH352" s="142">
        <f t="shared" si="127"/>
        <v>0</v>
      </c>
      <c r="BI352" s="142">
        <f t="shared" si="128"/>
        <v>0</v>
      </c>
      <c r="BJ352" s="13" t="s">
        <v>83</v>
      </c>
      <c r="BK352" s="142">
        <f t="shared" si="129"/>
        <v>0</v>
      </c>
      <c r="BL352" s="13" t="s">
        <v>206</v>
      </c>
      <c r="BM352" s="141" t="s">
        <v>1386</v>
      </c>
    </row>
    <row r="353" spans="2:65" s="1" customFormat="1" ht="24.2" customHeight="1">
      <c r="B353" s="28"/>
      <c r="C353" s="129" t="s">
        <v>1387</v>
      </c>
      <c r="D353" s="129" t="s">
        <v>146</v>
      </c>
      <c r="E353" s="130" t="s">
        <v>1388</v>
      </c>
      <c r="F353" s="131" t="s">
        <v>1389</v>
      </c>
      <c r="G353" s="132" t="s">
        <v>337</v>
      </c>
      <c r="H353" s="133">
        <v>0.35599999999999998</v>
      </c>
      <c r="I353" s="134"/>
      <c r="J353" s="135">
        <f t="shared" si="120"/>
        <v>0</v>
      </c>
      <c r="K353" s="136"/>
      <c r="L353" s="28"/>
      <c r="M353" s="137" t="s">
        <v>1</v>
      </c>
      <c r="N353" s="138" t="s">
        <v>40</v>
      </c>
      <c r="P353" s="139">
        <f t="shared" si="121"/>
        <v>0</v>
      </c>
      <c r="Q353" s="139">
        <v>0</v>
      </c>
      <c r="R353" s="139">
        <f t="shared" si="122"/>
        <v>0</v>
      </c>
      <c r="S353" s="139">
        <v>0</v>
      </c>
      <c r="T353" s="140">
        <f t="shared" si="123"/>
        <v>0</v>
      </c>
      <c r="AR353" s="141" t="s">
        <v>206</v>
      </c>
      <c r="AT353" s="141" t="s">
        <v>146</v>
      </c>
      <c r="AU353" s="141" t="s">
        <v>85</v>
      </c>
      <c r="AY353" s="13" t="s">
        <v>143</v>
      </c>
      <c r="BE353" s="142">
        <f t="shared" si="124"/>
        <v>0</v>
      </c>
      <c r="BF353" s="142">
        <f t="shared" si="125"/>
        <v>0</v>
      </c>
      <c r="BG353" s="142">
        <f t="shared" si="126"/>
        <v>0</v>
      </c>
      <c r="BH353" s="142">
        <f t="shared" si="127"/>
        <v>0</v>
      </c>
      <c r="BI353" s="142">
        <f t="shared" si="128"/>
        <v>0</v>
      </c>
      <c r="BJ353" s="13" t="s">
        <v>83</v>
      </c>
      <c r="BK353" s="142">
        <f t="shared" si="129"/>
        <v>0</v>
      </c>
      <c r="BL353" s="13" t="s">
        <v>206</v>
      </c>
      <c r="BM353" s="141" t="s">
        <v>1390</v>
      </c>
    </row>
    <row r="354" spans="2:65" s="1" customFormat="1" ht="24.2" customHeight="1">
      <c r="B354" s="28"/>
      <c r="C354" s="129" t="s">
        <v>1391</v>
      </c>
      <c r="D354" s="129" t="s">
        <v>146</v>
      </c>
      <c r="E354" s="130" t="s">
        <v>1392</v>
      </c>
      <c r="F354" s="131" t="s">
        <v>1393</v>
      </c>
      <c r="G354" s="132" t="s">
        <v>337</v>
      </c>
      <c r="H354" s="133">
        <v>0.35599999999999998</v>
      </c>
      <c r="I354" s="134"/>
      <c r="J354" s="135">
        <f t="shared" si="120"/>
        <v>0</v>
      </c>
      <c r="K354" s="136"/>
      <c r="L354" s="28"/>
      <c r="M354" s="137" t="s">
        <v>1</v>
      </c>
      <c r="N354" s="138" t="s">
        <v>40</v>
      </c>
      <c r="P354" s="139">
        <f t="shared" si="121"/>
        <v>0</v>
      </c>
      <c r="Q354" s="139">
        <v>0</v>
      </c>
      <c r="R354" s="139">
        <f t="shared" si="122"/>
        <v>0</v>
      </c>
      <c r="S354" s="139">
        <v>0</v>
      </c>
      <c r="T354" s="140">
        <f t="shared" si="123"/>
        <v>0</v>
      </c>
      <c r="AR354" s="141" t="s">
        <v>206</v>
      </c>
      <c r="AT354" s="141" t="s">
        <v>146</v>
      </c>
      <c r="AU354" s="141" t="s">
        <v>85</v>
      </c>
      <c r="AY354" s="13" t="s">
        <v>143</v>
      </c>
      <c r="BE354" s="142">
        <f t="shared" si="124"/>
        <v>0</v>
      </c>
      <c r="BF354" s="142">
        <f t="shared" si="125"/>
        <v>0</v>
      </c>
      <c r="BG354" s="142">
        <f t="shared" si="126"/>
        <v>0</v>
      </c>
      <c r="BH354" s="142">
        <f t="shared" si="127"/>
        <v>0</v>
      </c>
      <c r="BI354" s="142">
        <f t="shared" si="128"/>
        <v>0</v>
      </c>
      <c r="BJ354" s="13" t="s">
        <v>83</v>
      </c>
      <c r="BK354" s="142">
        <f t="shared" si="129"/>
        <v>0</v>
      </c>
      <c r="BL354" s="13" t="s">
        <v>206</v>
      </c>
      <c r="BM354" s="141" t="s">
        <v>1394</v>
      </c>
    </row>
    <row r="355" spans="2:65" s="1" customFormat="1" ht="24.2" customHeight="1">
      <c r="B355" s="28"/>
      <c r="C355" s="129" t="s">
        <v>1395</v>
      </c>
      <c r="D355" s="129" t="s">
        <v>146</v>
      </c>
      <c r="E355" s="130" t="s">
        <v>1396</v>
      </c>
      <c r="F355" s="131" t="s">
        <v>1397</v>
      </c>
      <c r="G355" s="132" t="s">
        <v>337</v>
      </c>
      <c r="H355" s="133">
        <v>0.35599999999999998</v>
      </c>
      <c r="I355" s="134"/>
      <c r="J355" s="135">
        <f t="shared" si="120"/>
        <v>0</v>
      </c>
      <c r="K355" s="136"/>
      <c r="L355" s="28"/>
      <c r="M355" s="137" t="s">
        <v>1</v>
      </c>
      <c r="N355" s="138" t="s">
        <v>40</v>
      </c>
      <c r="P355" s="139">
        <f t="shared" si="121"/>
        <v>0</v>
      </c>
      <c r="Q355" s="139">
        <v>0</v>
      </c>
      <c r="R355" s="139">
        <f t="shared" si="122"/>
        <v>0</v>
      </c>
      <c r="S355" s="139">
        <v>0</v>
      </c>
      <c r="T355" s="140">
        <f t="shared" si="123"/>
        <v>0</v>
      </c>
      <c r="AR355" s="141" t="s">
        <v>206</v>
      </c>
      <c r="AT355" s="141" t="s">
        <v>146</v>
      </c>
      <c r="AU355" s="141" t="s">
        <v>85</v>
      </c>
      <c r="AY355" s="13" t="s">
        <v>143</v>
      </c>
      <c r="BE355" s="142">
        <f t="shared" si="124"/>
        <v>0</v>
      </c>
      <c r="BF355" s="142">
        <f t="shared" si="125"/>
        <v>0</v>
      </c>
      <c r="BG355" s="142">
        <f t="shared" si="126"/>
        <v>0</v>
      </c>
      <c r="BH355" s="142">
        <f t="shared" si="127"/>
        <v>0</v>
      </c>
      <c r="BI355" s="142">
        <f t="shared" si="128"/>
        <v>0</v>
      </c>
      <c r="BJ355" s="13" t="s">
        <v>83</v>
      </c>
      <c r="BK355" s="142">
        <f t="shared" si="129"/>
        <v>0</v>
      </c>
      <c r="BL355" s="13" t="s">
        <v>206</v>
      </c>
      <c r="BM355" s="141" t="s">
        <v>1398</v>
      </c>
    </row>
    <row r="356" spans="2:65" s="1" customFormat="1" ht="24.2" customHeight="1">
      <c r="B356" s="28"/>
      <c r="C356" s="129" t="s">
        <v>1399</v>
      </c>
      <c r="D356" s="129" t="s">
        <v>146</v>
      </c>
      <c r="E356" s="130" t="s">
        <v>704</v>
      </c>
      <c r="F356" s="131" t="s">
        <v>1400</v>
      </c>
      <c r="G356" s="132" t="s">
        <v>1157</v>
      </c>
      <c r="H356" s="133">
        <v>25</v>
      </c>
      <c r="I356" s="134"/>
      <c r="J356" s="135">
        <f t="shared" si="120"/>
        <v>0</v>
      </c>
      <c r="K356" s="136"/>
      <c r="L356" s="28"/>
      <c r="M356" s="137" t="s">
        <v>1</v>
      </c>
      <c r="N356" s="138" t="s">
        <v>40</v>
      </c>
      <c r="P356" s="139">
        <f t="shared" si="121"/>
        <v>0</v>
      </c>
      <c r="Q356" s="139">
        <v>0</v>
      </c>
      <c r="R356" s="139">
        <f t="shared" si="122"/>
        <v>0</v>
      </c>
      <c r="S356" s="139">
        <v>0</v>
      </c>
      <c r="T356" s="140">
        <f t="shared" si="123"/>
        <v>0</v>
      </c>
      <c r="AR356" s="141" t="s">
        <v>206</v>
      </c>
      <c r="AT356" s="141" t="s">
        <v>146</v>
      </c>
      <c r="AU356" s="141" t="s">
        <v>85</v>
      </c>
      <c r="AY356" s="13" t="s">
        <v>143</v>
      </c>
      <c r="BE356" s="142">
        <f t="shared" si="124"/>
        <v>0</v>
      </c>
      <c r="BF356" s="142">
        <f t="shared" si="125"/>
        <v>0</v>
      </c>
      <c r="BG356" s="142">
        <f t="shared" si="126"/>
        <v>0</v>
      </c>
      <c r="BH356" s="142">
        <f t="shared" si="127"/>
        <v>0</v>
      </c>
      <c r="BI356" s="142">
        <f t="shared" si="128"/>
        <v>0</v>
      </c>
      <c r="BJ356" s="13" t="s">
        <v>83</v>
      </c>
      <c r="BK356" s="142">
        <f t="shared" si="129"/>
        <v>0</v>
      </c>
      <c r="BL356" s="13" t="s">
        <v>206</v>
      </c>
      <c r="BM356" s="141" t="s">
        <v>1401</v>
      </c>
    </row>
    <row r="357" spans="2:65" s="11" customFormat="1" ht="22.9" customHeight="1">
      <c r="B357" s="117"/>
      <c r="D357" s="118" t="s">
        <v>74</v>
      </c>
      <c r="E357" s="127" t="s">
        <v>721</v>
      </c>
      <c r="F357" s="127" t="s">
        <v>722</v>
      </c>
      <c r="I357" s="120"/>
      <c r="J357" s="128">
        <f>BK357</f>
        <v>0</v>
      </c>
      <c r="L357" s="117"/>
      <c r="M357" s="122"/>
      <c r="P357" s="123">
        <f>SUM(P358:P365)</f>
        <v>0</v>
      </c>
      <c r="R357" s="123">
        <f>SUM(R358:R365)</f>
        <v>3.5640000000000005E-2</v>
      </c>
      <c r="T357" s="124">
        <f>SUM(T358:T365)</f>
        <v>8.2400000000000001E-2</v>
      </c>
      <c r="AR357" s="118" t="s">
        <v>85</v>
      </c>
      <c r="AT357" s="125" t="s">
        <v>74</v>
      </c>
      <c r="AU357" s="125" t="s">
        <v>83</v>
      </c>
      <c r="AY357" s="118" t="s">
        <v>143</v>
      </c>
      <c r="BK357" s="126">
        <f>SUM(BK358:BK365)</f>
        <v>0</v>
      </c>
    </row>
    <row r="358" spans="2:65" s="1" customFormat="1" ht="24.2" customHeight="1">
      <c r="B358" s="28"/>
      <c r="C358" s="129" t="s">
        <v>1402</v>
      </c>
      <c r="D358" s="129" t="s">
        <v>146</v>
      </c>
      <c r="E358" s="130" t="s">
        <v>1403</v>
      </c>
      <c r="F358" s="131" t="s">
        <v>1404</v>
      </c>
      <c r="G358" s="132" t="s">
        <v>197</v>
      </c>
      <c r="H358" s="133">
        <v>12</v>
      </c>
      <c r="I358" s="134"/>
      <c r="J358" s="135">
        <f t="shared" ref="J358:J365" si="130">ROUND(I358*H358,2)</f>
        <v>0</v>
      </c>
      <c r="K358" s="136"/>
      <c r="L358" s="28"/>
      <c r="M358" s="137" t="s">
        <v>1</v>
      </c>
      <c r="N358" s="138" t="s">
        <v>40</v>
      </c>
      <c r="P358" s="139">
        <f t="shared" ref="P358:P365" si="131">O358*H358</f>
        <v>0</v>
      </c>
      <c r="Q358" s="139">
        <v>0</v>
      </c>
      <c r="R358" s="139">
        <f t="shared" ref="R358:R365" si="132">Q358*H358</f>
        <v>0</v>
      </c>
      <c r="S358" s="139">
        <v>0</v>
      </c>
      <c r="T358" s="140">
        <f t="shared" ref="T358:T365" si="133">S358*H358</f>
        <v>0</v>
      </c>
      <c r="AR358" s="141" t="s">
        <v>206</v>
      </c>
      <c r="AT358" s="141" t="s">
        <v>146</v>
      </c>
      <c r="AU358" s="141" t="s">
        <v>85</v>
      </c>
      <c r="AY358" s="13" t="s">
        <v>143</v>
      </c>
      <c r="BE358" s="142">
        <f t="shared" ref="BE358:BE365" si="134">IF(N358="základní",J358,0)</f>
        <v>0</v>
      </c>
      <c r="BF358" s="142">
        <f t="shared" ref="BF358:BF365" si="135">IF(N358="snížená",J358,0)</f>
        <v>0</v>
      </c>
      <c r="BG358" s="142">
        <f t="shared" ref="BG358:BG365" si="136">IF(N358="zákl. přenesená",J358,0)</f>
        <v>0</v>
      </c>
      <c r="BH358" s="142">
        <f t="shared" ref="BH358:BH365" si="137">IF(N358="sníž. přenesená",J358,0)</f>
        <v>0</v>
      </c>
      <c r="BI358" s="142">
        <f t="shared" ref="BI358:BI365" si="138">IF(N358="nulová",J358,0)</f>
        <v>0</v>
      </c>
      <c r="BJ358" s="13" t="s">
        <v>83</v>
      </c>
      <c r="BK358" s="142">
        <f t="shared" ref="BK358:BK365" si="139">ROUND(I358*H358,2)</f>
        <v>0</v>
      </c>
      <c r="BL358" s="13" t="s">
        <v>206</v>
      </c>
      <c r="BM358" s="141" t="s">
        <v>1405</v>
      </c>
    </row>
    <row r="359" spans="2:65" s="1" customFormat="1" ht="21.75" customHeight="1">
      <c r="B359" s="28"/>
      <c r="C359" s="143" t="s">
        <v>1406</v>
      </c>
      <c r="D359" s="143" t="s">
        <v>159</v>
      </c>
      <c r="E359" s="144" t="s">
        <v>1407</v>
      </c>
      <c r="F359" s="145" t="s">
        <v>1408</v>
      </c>
      <c r="G359" s="146" t="s">
        <v>197</v>
      </c>
      <c r="H359" s="147">
        <v>13.2</v>
      </c>
      <c r="I359" s="148"/>
      <c r="J359" s="149">
        <f t="shared" si="130"/>
        <v>0</v>
      </c>
      <c r="K359" s="150"/>
      <c r="L359" s="151"/>
      <c r="M359" s="152" t="s">
        <v>1</v>
      </c>
      <c r="N359" s="153" t="s">
        <v>40</v>
      </c>
      <c r="P359" s="139">
        <f t="shared" si="131"/>
        <v>0</v>
      </c>
      <c r="Q359" s="139">
        <v>2.0000000000000001E-4</v>
      </c>
      <c r="R359" s="139">
        <f t="shared" si="132"/>
        <v>2.64E-3</v>
      </c>
      <c r="S359" s="139">
        <v>0</v>
      </c>
      <c r="T359" s="140">
        <f t="shared" si="133"/>
        <v>0</v>
      </c>
      <c r="AR359" s="141" t="s">
        <v>273</v>
      </c>
      <c r="AT359" s="141" t="s">
        <v>159</v>
      </c>
      <c r="AU359" s="141" t="s">
        <v>85</v>
      </c>
      <c r="AY359" s="13" t="s">
        <v>143</v>
      </c>
      <c r="BE359" s="142">
        <f t="shared" si="134"/>
        <v>0</v>
      </c>
      <c r="BF359" s="142">
        <f t="shared" si="135"/>
        <v>0</v>
      </c>
      <c r="BG359" s="142">
        <f t="shared" si="136"/>
        <v>0</v>
      </c>
      <c r="BH359" s="142">
        <f t="shared" si="137"/>
        <v>0</v>
      </c>
      <c r="BI359" s="142">
        <f t="shared" si="138"/>
        <v>0</v>
      </c>
      <c r="BJ359" s="13" t="s">
        <v>83</v>
      </c>
      <c r="BK359" s="142">
        <f t="shared" si="139"/>
        <v>0</v>
      </c>
      <c r="BL359" s="13" t="s">
        <v>206</v>
      </c>
      <c r="BM359" s="141" t="s">
        <v>1409</v>
      </c>
    </row>
    <row r="360" spans="2:65" s="1" customFormat="1" ht="24.2" customHeight="1">
      <c r="B360" s="28"/>
      <c r="C360" s="129" t="s">
        <v>1410</v>
      </c>
      <c r="D360" s="129" t="s">
        <v>146</v>
      </c>
      <c r="E360" s="130" t="s">
        <v>1411</v>
      </c>
      <c r="F360" s="131" t="s">
        <v>1412</v>
      </c>
      <c r="G360" s="132" t="s">
        <v>251</v>
      </c>
      <c r="H360" s="133">
        <v>2</v>
      </c>
      <c r="I360" s="134"/>
      <c r="J360" s="135">
        <f t="shared" si="130"/>
        <v>0</v>
      </c>
      <c r="K360" s="136"/>
      <c r="L360" s="28"/>
      <c r="M360" s="137" t="s">
        <v>1</v>
      </c>
      <c r="N360" s="138" t="s">
        <v>40</v>
      </c>
      <c r="P360" s="139">
        <f t="shared" si="131"/>
        <v>0</v>
      </c>
      <c r="Q360" s="139">
        <v>0</v>
      </c>
      <c r="R360" s="139">
        <f t="shared" si="132"/>
        <v>0</v>
      </c>
      <c r="S360" s="139">
        <v>0</v>
      </c>
      <c r="T360" s="140">
        <f t="shared" si="133"/>
        <v>0</v>
      </c>
      <c r="AR360" s="141" t="s">
        <v>206</v>
      </c>
      <c r="AT360" s="141" t="s">
        <v>146</v>
      </c>
      <c r="AU360" s="141" t="s">
        <v>85</v>
      </c>
      <c r="AY360" s="13" t="s">
        <v>143</v>
      </c>
      <c r="BE360" s="142">
        <f t="shared" si="134"/>
        <v>0</v>
      </c>
      <c r="BF360" s="142">
        <f t="shared" si="135"/>
        <v>0</v>
      </c>
      <c r="BG360" s="142">
        <f t="shared" si="136"/>
        <v>0</v>
      </c>
      <c r="BH360" s="142">
        <f t="shared" si="137"/>
        <v>0</v>
      </c>
      <c r="BI360" s="142">
        <f t="shared" si="138"/>
        <v>0</v>
      </c>
      <c r="BJ360" s="13" t="s">
        <v>83</v>
      </c>
      <c r="BK360" s="142">
        <f t="shared" si="139"/>
        <v>0</v>
      </c>
      <c r="BL360" s="13" t="s">
        <v>206</v>
      </c>
      <c r="BM360" s="141" t="s">
        <v>1413</v>
      </c>
    </row>
    <row r="361" spans="2:65" s="1" customFormat="1" ht="24.2" customHeight="1">
      <c r="B361" s="28"/>
      <c r="C361" s="143" t="s">
        <v>1414</v>
      </c>
      <c r="D361" s="143" t="s">
        <v>159</v>
      </c>
      <c r="E361" s="144" t="s">
        <v>1415</v>
      </c>
      <c r="F361" s="145" t="s">
        <v>1416</v>
      </c>
      <c r="G361" s="146" t="s">
        <v>149</v>
      </c>
      <c r="H361" s="147">
        <v>2.2000000000000002</v>
      </c>
      <c r="I361" s="148"/>
      <c r="J361" s="149">
        <f t="shared" si="130"/>
        <v>0</v>
      </c>
      <c r="K361" s="150"/>
      <c r="L361" s="151"/>
      <c r="M361" s="152" t="s">
        <v>1</v>
      </c>
      <c r="N361" s="153" t="s">
        <v>40</v>
      </c>
      <c r="P361" s="139">
        <f t="shared" si="131"/>
        <v>0</v>
      </c>
      <c r="Q361" s="139">
        <v>1.2E-2</v>
      </c>
      <c r="R361" s="139">
        <f t="shared" si="132"/>
        <v>2.6400000000000003E-2</v>
      </c>
      <c r="S361" s="139">
        <v>0</v>
      </c>
      <c r="T361" s="140">
        <f t="shared" si="133"/>
        <v>0</v>
      </c>
      <c r="AR361" s="141" t="s">
        <v>273</v>
      </c>
      <c r="AT361" s="141" t="s">
        <v>159</v>
      </c>
      <c r="AU361" s="141" t="s">
        <v>85</v>
      </c>
      <c r="AY361" s="13" t="s">
        <v>143</v>
      </c>
      <c r="BE361" s="142">
        <f t="shared" si="134"/>
        <v>0</v>
      </c>
      <c r="BF361" s="142">
        <f t="shared" si="135"/>
        <v>0</v>
      </c>
      <c r="BG361" s="142">
        <f t="shared" si="136"/>
        <v>0</v>
      </c>
      <c r="BH361" s="142">
        <f t="shared" si="137"/>
        <v>0</v>
      </c>
      <c r="BI361" s="142">
        <f t="shared" si="138"/>
        <v>0</v>
      </c>
      <c r="BJ361" s="13" t="s">
        <v>83</v>
      </c>
      <c r="BK361" s="142">
        <f t="shared" si="139"/>
        <v>0</v>
      </c>
      <c r="BL361" s="13" t="s">
        <v>206</v>
      </c>
      <c r="BM361" s="141" t="s">
        <v>1417</v>
      </c>
    </row>
    <row r="362" spans="2:65" s="1" customFormat="1" ht="24.2" customHeight="1">
      <c r="B362" s="28"/>
      <c r="C362" s="143" t="s">
        <v>1418</v>
      </c>
      <c r="D362" s="143" t="s">
        <v>159</v>
      </c>
      <c r="E362" s="144" t="s">
        <v>1419</v>
      </c>
      <c r="F362" s="145" t="s">
        <v>1420</v>
      </c>
      <c r="G362" s="146" t="s">
        <v>149</v>
      </c>
      <c r="H362" s="147">
        <v>2.2000000000000002</v>
      </c>
      <c r="I362" s="148"/>
      <c r="J362" s="149">
        <f t="shared" si="130"/>
        <v>0</v>
      </c>
      <c r="K362" s="150"/>
      <c r="L362" s="151"/>
      <c r="M362" s="152" t="s">
        <v>1</v>
      </c>
      <c r="N362" s="153" t="s">
        <v>40</v>
      </c>
      <c r="P362" s="139">
        <f t="shared" si="131"/>
        <v>0</v>
      </c>
      <c r="Q362" s="139">
        <v>3.0000000000000001E-3</v>
      </c>
      <c r="R362" s="139">
        <f t="shared" si="132"/>
        <v>6.6000000000000008E-3</v>
      </c>
      <c r="S362" s="139">
        <v>0</v>
      </c>
      <c r="T362" s="140">
        <f t="shared" si="133"/>
        <v>0</v>
      </c>
      <c r="AR362" s="141" t="s">
        <v>273</v>
      </c>
      <c r="AT362" s="141" t="s">
        <v>159</v>
      </c>
      <c r="AU362" s="141" t="s">
        <v>85</v>
      </c>
      <c r="AY362" s="13" t="s">
        <v>143</v>
      </c>
      <c r="BE362" s="142">
        <f t="shared" si="134"/>
        <v>0</v>
      </c>
      <c r="BF362" s="142">
        <f t="shared" si="135"/>
        <v>0</v>
      </c>
      <c r="BG362" s="142">
        <f t="shared" si="136"/>
        <v>0</v>
      </c>
      <c r="BH362" s="142">
        <f t="shared" si="137"/>
        <v>0</v>
      </c>
      <c r="BI362" s="142">
        <f t="shared" si="138"/>
        <v>0</v>
      </c>
      <c r="BJ362" s="13" t="s">
        <v>83</v>
      </c>
      <c r="BK362" s="142">
        <f t="shared" si="139"/>
        <v>0</v>
      </c>
      <c r="BL362" s="13" t="s">
        <v>206</v>
      </c>
      <c r="BM362" s="141" t="s">
        <v>1421</v>
      </c>
    </row>
    <row r="363" spans="2:65" s="1" customFormat="1" ht="24.2" customHeight="1">
      <c r="B363" s="28"/>
      <c r="C363" s="129" t="s">
        <v>1422</v>
      </c>
      <c r="D363" s="129" t="s">
        <v>146</v>
      </c>
      <c r="E363" s="130" t="s">
        <v>1423</v>
      </c>
      <c r="F363" s="131" t="s">
        <v>1424</v>
      </c>
      <c r="G363" s="132" t="s">
        <v>149</v>
      </c>
      <c r="H363" s="133">
        <v>4</v>
      </c>
      <c r="I363" s="134"/>
      <c r="J363" s="135">
        <f t="shared" si="130"/>
        <v>0</v>
      </c>
      <c r="K363" s="136"/>
      <c r="L363" s="28"/>
      <c r="M363" s="137" t="s">
        <v>1</v>
      </c>
      <c r="N363" s="138" t="s">
        <v>40</v>
      </c>
      <c r="P363" s="139">
        <f t="shared" si="131"/>
        <v>0</v>
      </c>
      <c r="Q363" s="139">
        <v>0</v>
      </c>
      <c r="R363" s="139">
        <f t="shared" si="132"/>
        <v>0</v>
      </c>
      <c r="S363" s="139">
        <v>0.02</v>
      </c>
      <c r="T363" s="140">
        <f t="shared" si="133"/>
        <v>0.08</v>
      </c>
      <c r="AR363" s="141" t="s">
        <v>206</v>
      </c>
      <c r="AT363" s="141" t="s">
        <v>146</v>
      </c>
      <c r="AU363" s="141" t="s">
        <v>85</v>
      </c>
      <c r="AY363" s="13" t="s">
        <v>143</v>
      </c>
      <c r="BE363" s="142">
        <f t="shared" si="134"/>
        <v>0</v>
      </c>
      <c r="BF363" s="142">
        <f t="shared" si="135"/>
        <v>0</v>
      </c>
      <c r="BG363" s="142">
        <f t="shared" si="136"/>
        <v>0</v>
      </c>
      <c r="BH363" s="142">
        <f t="shared" si="137"/>
        <v>0</v>
      </c>
      <c r="BI363" s="142">
        <f t="shared" si="138"/>
        <v>0</v>
      </c>
      <c r="BJ363" s="13" t="s">
        <v>83</v>
      </c>
      <c r="BK363" s="142">
        <f t="shared" si="139"/>
        <v>0</v>
      </c>
      <c r="BL363" s="13" t="s">
        <v>206</v>
      </c>
      <c r="BM363" s="141" t="s">
        <v>1425</v>
      </c>
    </row>
    <row r="364" spans="2:65" s="1" customFormat="1" ht="16.5" customHeight="1">
      <c r="B364" s="28"/>
      <c r="C364" s="129" t="s">
        <v>1426</v>
      </c>
      <c r="D364" s="129" t="s">
        <v>146</v>
      </c>
      <c r="E364" s="130" t="s">
        <v>1427</v>
      </c>
      <c r="F364" s="131" t="s">
        <v>1428</v>
      </c>
      <c r="G364" s="132" t="s">
        <v>197</v>
      </c>
      <c r="H364" s="133">
        <v>12</v>
      </c>
      <c r="I364" s="134"/>
      <c r="J364" s="135">
        <f t="shared" si="130"/>
        <v>0</v>
      </c>
      <c r="K364" s="136"/>
      <c r="L364" s="28"/>
      <c r="M364" s="137" t="s">
        <v>1</v>
      </c>
      <c r="N364" s="138" t="s">
        <v>40</v>
      </c>
      <c r="P364" s="139">
        <f t="shared" si="131"/>
        <v>0</v>
      </c>
      <c r="Q364" s="139">
        <v>0</v>
      </c>
      <c r="R364" s="139">
        <f t="shared" si="132"/>
        <v>0</v>
      </c>
      <c r="S364" s="139">
        <v>2.0000000000000001E-4</v>
      </c>
      <c r="T364" s="140">
        <f t="shared" si="133"/>
        <v>2.4000000000000002E-3</v>
      </c>
      <c r="AR364" s="141" t="s">
        <v>206</v>
      </c>
      <c r="AT364" s="141" t="s">
        <v>146</v>
      </c>
      <c r="AU364" s="141" t="s">
        <v>85</v>
      </c>
      <c r="AY364" s="13" t="s">
        <v>143</v>
      </c>
      <c r="BE364" s="142">
        <f t="shared" si="134"/>
        <v>0</v>
      </c>
      <c r="BF364" s="142">
        <f t="shared" si="135"/>
        <v>0</v>
      </c>
      <c r="BG364" s="142">
        <f t="shared" si="136"/>
        <v>0</v>
      </c>
      <c r="BH364" s="142">
        <f t="shared" si="137"/>
        <v>0</v>
      </c>
      <c r="BI364" s="142">
        <f t="shared" si="138"/>
        <v>0</v>
      </c>
      <c r="BJ364" s="13" t="s">
        <v>83</v>
      </c>
      <c r="BK364" s="142">
        <f t="shared" si="139"/>
        <v>0</v>
      </c>
      <c r="BL364" s="13" t="s">
        <v>206</v>
      </c>
      <c r="BM364" s="141" t="s">
        <v>1429</v>
      </c>
    </row>
    <row r="365" spans="2:65" s="1" customFormat="1" ht="24.2" customHeight="1">
      <c r="B365" s="28"/>
      <c r="C365" s="129" t="s">
        <v>1430</v>
      </c>
      <c r="D365" s="129" t="s">
        <v>146</v>
      </c>
      <c r="E365" s="130" t="s">
        <v>1431</v>
      </c>
      <c r="F365" s="131" t="s">
        <v>1432</v>
      </c>
      <c r="G365" s="132" t="s">
        <v>337</v>
      </c>
      <c r="H365" s="133">
        <v>3.5999999999999997E-2</v>
      </c>
      <c r="I365" s="134"/>
      <c r="J365" s="135">
        <f t="shared" si="130"/>
        <v>0</v>
      </c>
      <c r="K365" s="136"/>
      <c r="L365" s="28"/>
      <c r="M365" s="137" t="s">
        <v>1</v>
      </c>
      <c r="N365" s="138" t="s">
        <v>40</v>
      </c>
      <c r="P365" s="139">
        <f t="shared" si="131"/>
        <v>0</v>
      </c>
      <c r="Q365" s="139">
        <v>0</v>
      </c>
      <c r="R365" s="139">
        <f t="shared" si="132"/>
        <v>0</v>
      </c>
      <c r="S365" s="139">
        <v>0</v>
      </c>
      <c r="T365" s="140">
        <f t="shared" si="133"/>
        <v>0</v>
      </c>
      <c r="AR365" s="141" t="s">
        <v>206</v>
      </c>
      <c r="AT365" s="141" t="s">
        <v>146</v>
      </c>
      <c r="AU365" s="141" t="s">
        <v>85</v>
      </c>
      <c r="AY365" s="13" t="s">
        <v>143</v>
      </c>
      <c r="BE365" s="142">
        <f t="shared" si="134"/>
        <v>0</v>
      </c>
      <c r="BF365" s="142">
        <f t="shared" si="135"/>
        <v>0</v>
      </c>
      <c r="BG365" s="142">
        <f t="shared" si="136"/>
        <v>0</v>
      </c>
      <c r="BH365" s="142">
        <f t="shared" si="137"/>
        <v>0</v>
      </c>
      <c r="BI365" s="142">
        <f t="shared" si="138"/>
        <v>0</v>
      </c>
      <c r="BJ365" s="13" t="s">
        <v>83</v>
      </c>
      <c r="BK365" s="142">
        <f t="shared" si="139"/>
        <v>0</v>
      </c>
      <c r="BL365" s="13" t="s">
        <v>206</v>
      </c>
      <c r="BM365" s="141" t="s">
        <v>1433</v>
      </c>
    </row>
    <row r="366" spans="2:65" s="11" customFormat="1" ht="22.9" customHeight="1">
      <c r="B366" s="117"/>
      <c r="D366" s="118" t="s">
        <v>74</v>
      </c>
      <c r="E366" s="127" t="s">
        <v>1434</v>
      </c>
      <c r="F366" s="127" t="s">
        <v>1435</v>
      </c>
      <c r="I366" s="120"/>
      <c r="J366" s="128">
        <f>BK366</f>
        <v>0</v>
      </c>
      <c r="L366" s="117"/>
      <c r="M366" s="122"/>
      <c r="P366" s="123">
        <f>SUM(P367:P376)</f>
        <v>0</v>
      </c>
      <c r="R366" s="123">
        <f>SUM(R367:R376)</f>
        <v>0.76502309499999999</v>
      </c>
      <c r="T366" s="124">
        <f>SUM(T367:T376)</f>
        <v>0.53002950000000004</v>
      </c>
      <c r="AR366" s="118" t="s">
        <v>85</v>
      </c>
      <c r="AT366" s="125" t="s">
        <v>74</v>
      </c>
      <c r="AU366" s="125" t="s">
        <v>83</v>
      </c>
      <c r="AY366" s="118" t="s">
        <v>143</v>
      </c>
      <c r="BK366" s="126">
        <f>SUM(BK367:BK376)</f>
        <v>0</v>
      </c>
    </row>
    <row r="367" spans="2:65" s="1" customFormat="1" ht="16.5" customHeight="1">
      <c r="B367" s="28"/>
      <c r="C367" s="129" t="s">
        <v>1436</v>
      </c>
      <c r="D367" s="129" t="s">
        <v>146</v>
      </c>
      <c r="E367" s="130" t="s">
        <v>1437</v>
      </c>
      <c r="F367" s="131" t="s">
        <v>1438</v>
      </c>
      <c r="G367" s="132" t="s">
        <v>149</v>
      </c>
      <c r="H367" s="133">
        <v>15.015000000000001</v>
      </c>
      <c r="I367" s="134"/>
      <c r="J367" s="135">
        <f t="shared" ref="J367:J376" si="140">ROUND(I367*H367,2)</f>
        <v>0</v>
      </c>
      <c r="K367" s="136"/>
      <c r="L367" s="28"/>
      <c r="M367" s="137" t="s">
        <v>1</v>
      </c>
      <c r="N367" s="138" t="s">
        <v>40</v>
      </c>
      <c r="P367" s="139">
        <f t="shared" ref="P367:P376" si="141">O367*H367</f>
        <v>0</v>
      </c>
      <c r="Q367" s="139">
        <v>0</v>
      </c>
      <c r="R367" s="139">
        <f t="shared" ref="R367:R376" si="142">Q367*H367</f>
        <v>0</v>
      </c>
      <c r="S367" s="139">
        <v>0</v>
      </c>
      <c r="T367" s="140">
        <f t="shared" ref="T367:T376" si="143">S367*H367</f>
        <v>0</v>
      </c>
      <c r="AR367" s="141" t="s">
        <v>206</v>
      </c>
      <c r="AT367" s="141" t="s">
        <v>146</v>
      </c>
      <c r="AU367" s="141" t="s">
        <v>85</v>
      </c>
      <c r="AY367" s="13" t="s">
        <v>143</v>
      </c>
      <c r="BE367" s="142">
        <f t="shared" ref="BE367:BE376" si="144">IF(N367="základní",J367,0)</f>
        <v>0</v>
      </c>
      <c r="BF367" s="142">
        <f t="shared" ref="BF367:BF376" si="145">IF(N367="snížená",J367,0)</f>
        <v>0</v>
      </c>
      <c r="BG367" s="142">
        <f t="shared" ref="BG367:BG376" si="146">IF(N367="zákl. přenesená",J367,0)</f>
        <v>0</v>
      </c>
      <c r="BH367" s="142">
        <f t="shared" ref="BH367:BH376" si="147">IF(N367="sníž. přenesená",J367,0)</f>
        <v>0</v>
      </c>
      <c r="BI367" s="142">
        <f t="shared" ref="BI367:BI376" si="148">IF(N367="nulová",J367,0)</f>
        <v>0</v>
      </c>
      <c r="BJ367" s="13" t="s">
        <v>83</v>
      </c>
      <c r="BK367" s="142">
        <f t="shared" ref="BK367:BK376" si="149">ROUND(I367*H367,2)</f>
        <v>0</v>
      </c>
      <c r="BL367" s="13" t="s">
        <v>206</v>
      </c>
      <c r="BM367" s="141" t="s">
        <v>1439</v>
      </c>
    </row>
    <row r="368" spans="2:65" s="1" customFormat="1" ht="16.5" customHeight="1">
      <c r="B368" s="28"/>
      <c r="C368" s="129" t="s">
        <v>1440</v>
      </c>
      <c r="D368" s="129" t="s">
        <v>146</v>
      </c>
      <c r="E368" s="130" t="s">
        <v>1441</v>
      </c>
      <c r="F368" s="131" t="s">
        <v>1442</v>
      </c>
      <c r="G368" s="132" t="s">
        <v>149</v>
      </c>
      <c r="H368" s="133">
        <v>15.015000000000001</v>
      </c>
      <c r="I368" s="134"/>
      <c r="J368" s="135">
        <f t="shared" si="140"/>
        <v>0</v>
      </c>
      <c r="K368" s="136"/>
      <c r="L368" s="28"/>
      <c r="M368" s="137" t="s">
        <v>1</v>
      </c>
      <c r="N368" s="138" t="s">
        <v>40</v>
      </c>
      <c r="P368" s="139">
        <f t="shared" si="141"/>
        <v>0</v>
      </c>
      <c r="Q368" s="139">
        <v>2.9999999999999997E-4</v>
      </c>
      <c r="R368" s="139">
        <f t="shared" si="142"/>
        <v>4.5044999999999998E-3</v>
      </c>
      <c r="S368" s="139">
        <v>0</v>
      </c>
      <c r="T368" s="140">
        <f t="shared" si="143"/>
        <v>0</v>
      </c>
      <c r="AR368" s="141" t="s">
        <v>206</v>
      </c>
      <c r="AT368" s="141" t="s">
        <v>146</v>
      </c>
      <c r="AU368" s="141" t="s">
        <v>85</v>
      </c>
      <c r="AY368" s="13" t="s">
        <v>143</v>
      </c>
      <c r="BE368" s="142">
        <f t="shared" si="144"/>
        <v>0</v>
      </c>
      <c r="BF368" s="142">
        <f t="shared" si="145"/>
        <v>0</v>
      </c>
      <c r="BG368" s="142">
        <f t="shared" si="146"/>
        <v>0</v>
      </c>
      <c r="BH368" s="142">
        <f t="shared" si="147"/>
        <v>0</v>
      </c>
      <c r="BI368" s="142">
        <f t="shared" si="148"/>
        <v>0</v>
      </c>
      <c r="BJ368" s="13" t="s">
        <v>83</v>
      </c>
      <c r="BK368" s="142">
        <f t="shared" si="149"/>
        <v>0</v>
      </c>
      <c r="BL368" s="13" t="s">
        <v>206</v>
      </c>
      <c r="BM368" s="141" t="s">
        <v>1443</v>
      </c>
    </row>
    <row r="369" spans="2:65" s="1" customFormat="1" ht="24.2" customHeight="1">
      <c r="B369" s="28"/>
      <c r="C369" s="129" t="s">
        <v>1444</v>
      </c>
      <c r="D369" s="129" t="s">
        <v>146</v>
      </c>
      <c r="E369" s="130" t="s">
        <v>1445</v>
      </c>
      <c r="F369" s="131" t="s">
        <v>1446</v>
      </c>
      <c r="G369" s="132" t="s">
        <v>149</v>
      </c>
      <c r="H369" s="133">
        <v>15.015000000000001</v>
      </c>
      <c r="I369" s="134"/>
      <c r="J369" s="135">
        <f t="shared" si="140"/>
        <v>0</v>
      </c>
      <c r="K369" s="136"/>
      <c r="L369" s="28"/>
      <c r="M369" s="137" t="s">
        <v>1</v>
      </c>
      <c r="N369" s="138" t="s">
        <v>40</v>
      </c>
      <c r="P369" s="139">
        <f t="shared" si="141"/>
        <v>0</v>
      </c>
      <c r="Q369" s="139">
        <v>1.4999999999999999E-2</v>
      </c>
      <c r="R369" s="139">
        <f t="shared" si="142"/>
        <v>0.22522500000000001</v>
      </c>
      <c r="S369" s="139">
        <v>0</v>
      </c>
      <c r="T369" s="140">
        <f t="shared" si="143"/>
        <v>0</v>
      </c>
      <c r="AR369" s="141" t="s">
        <v>206</v>
      </c>
      <c r="AT369" s="141" t="s">
        <v>146</v>
      </c>
      <c r="AU369" s="141" t="s">
        <v>85</v>
      </c>
      <c r="AY369" s="13" t="s">
        <v>143</v>
      </c>
      <c r="BE369" s="142">
        <f t="shared" si="144"/>
        <v>0</v>
      </c>
      <c r="BF369" s="142">
        <f t="shared" si="145"/>
        <v>0</v>
      </c>
      <c r="BG369" s="142">
        <f t="shared" si="146"/>
        <v>0</v>
      </c>
      <c r="BH369" s="142">
        <f t="shared" si="147"/>
        <v>0</v>
      </c>
      <c r="BI369" s="142">
        <f t="shared" si="148"/>
        <v>0</v>
      </c>
      <c r="BJ369" s="13" t="s">
        <v>83</v>
      </c>
      <c r="BK369" s="142">
        <f t="shared" si="149"/>
        <v>0</v>
      </c>
      <c r="BL369" s="13" t="s">
        <v>206</v>
      </c>
      <c r="BM369" s="141" t="s">
        <v>1447</v>
      </c>
    </row>
    <row r="370" spans="2:65" s="1" customFormat="1" ht="24.2" customHeight="1">
      <c r="B370" s="28"/>
      <c r="C370" s="129" t="s">
        <v>1448</v>
      </c>
      <c r="D370" s="129" t="s">
        <v>146</v>
      </c>
      <c r="E370" s="130" t="s">
        <v>1449</v>
      </c>
      <c r="F370" s="131" t="s">
        <v>1450</v>
      </c>
      <c r="G370" s="132" t="s">
        <v>197</v>
      </c>
      <c r="H370" s="133">
        <v>2.1</v>
      </c>
      <c r="I370" s="134"/>
      <c r="J370" s="135">
        <f t="shared" si="140"/>
        <v>0</v>
      </c>
      <c r="K370" s="136"/>
      <c r="L370" s="28"/>
      <c r="M370" s="137" t="s">
        <v>1</v>
      </c>
      <c r="N370" s="138" t="s">
        <v>40</v>
      </c>
      <c r="P370" s="139">
        <f t="shared" si="141"/>
        <v>0</v>
      </c>
      <c r="Q370" s="139">
        <v>2.0000000000000001E-4</v>
      </c>
      <c r="R370" s="139">
        <f t="shared" si="142"/>
        <v>4.2000000000000002E-4</v>
      </c>
      <c r="S370" s="139">
        <v>0</v>
      </c>
      <c r="T370" s="140">
        <f t="shared" si="143"/>
        <v>0</v>
      </c>
      <c r="AR370" s="141" t="s">
        <v>206</v>
      </c>
      <c r="AT370" s="141" t="s">
        <v>146</v>
      </c>
      <c r="AU370" s="141" t="s">
        <v>85</v>
      </c>
      <c r="AY370" s="13" t="s">
        <v>143</v>
      </c>
      <c r="BE370" s="142">
        <f t="shared" si="144"/>
        <v>0</v>
      </c>
      <c r="BF370" s="142">
        <f t="shared" si="145"/>
        <v>0</v>
      </c>
      <c r="BG370" s="142">
        <f t="shared" si="146"/>
        <v>0</v>
      </c>
      <c r="BH370" s="142">
        <f t="shared" si="147"/>
        <v>0</v>
      </c>
      <c r="BI370" s="142">
        <f t="shared" si="148"/>
        <v>0</v>
      </c>
      <c r="BJ370" s="13" t="s">
        <v>83</v>
      </c>
      <c r="BK370" s="142">
        <f t="shared" si="149"/>
        <v>0</v>
      </c>
      <c r="BL370" s="13" t="s">
        <v>206</v>
      </c>
      <c r="BM370" s="141" t="s">
        <v>1451</v>
      </c>
    </row>
    <row r="371" spans="2:65" s="1" customFormat="1" ht="21.75" customHeight="1">
      <c r="B371" s="28"/>
      <c r="C371" s="143" t="s">
        <v>1452</v>
      </c>
      <c r="D371" s="143" t="s">
        <v>159</v>
      </c>
      <c r="E371" s="144" t="s">
        <v>1453</v>
      </c>
      <c r="F371" s="145" t="s">
        <v>1454</v>
      </c>
      <c r="G371" s="146" t="s">
        <v>197</v>
      </c>
      <c r="H371" s="147">
        <v>2.31</v>
      </c>
      <c r="I371" s="148"/>
      <c r="J371" s="149">
        <f t="shared" si="140"/>
        <v>0</v>
      </c>
      <c r="K371" s="150"/>
      <c r="L371" s="151"/>
      <c r="M371" s="152" t="s">
        <v>1</v>
      </c>
      <c r="N371" s="153" t="s">
        <v>40</v>
      </c>
      <c r="P371" s="139">
        <f t="shared" si="141"/>
        <v>0</v>
      </c>
      <c r="Q371" s="139">
        <v>2.5999999999999998E-4</v>
      </c>
      <c r="R371" s="139">
        <f t="shared" si="142"/>
        <v>6.0059999999999996E-4</v>
      </c>
      <c r="S371" s="139">
        <v>0</v>
      </c>
      <c r="T371" s="140">
        <f t="shared" si="143"/>
        <v>0</v>
      </c>
      <c r="AR371" s="141" t="s">
        <v>273</v>
      </c>
      <c r="AT371" s="141" t="s">
        <v>159</v>
      </c>
      <c r="AU371" s="141" t="s">
        <v>85</v>
      </c>
      <c r="AY371" s="13" t="s">
        <v>143</v>
      </c>
      <c r="BE371" s="142">
        <f t="shared" si="144"/>
        <v>0</v>
      </c>
      <c r="BF371" s="142">
        <f t="shared" si="145"/>
        <v>0</v>
      </c>
      <c r="BG371" s="142">
        <f t="shared" si="146"/>
        <v>0</v>
      </c>
      <c r="BH371" s="142">
        <f t="shared" si="147"/>
        <v>0</v>
      </c>
      <c r="BI371" s="142">
        <f t="shared" si="148"/>
        <v>0</v>
      </c>
      <c r="BJ371" s="13" t="s">
        <v>83</v>
      </c>
      <c r="BK371" s="142">
        <f t="shared" si="149"/>
        <v>0</v>
      </c>
      <c r="BL371" s="13" t="s">
        <v>206</v>
      </c>
      <c r="BM371" s="141" t="s">
        <v>1455</v>
      </c>
    </row>
    <row r="372" spans="2:65" s="1" customFormat="1" ht="16.5" customHeight="1">
      <c r="B372" s="28"/>
      <c r="C372" s="129" t="s">
        <v>1456</v>
      </c>
      <c r="D372" s="129" t="s">
        <v>146</v>
      </c>
      <c r="E372" s="130" t="s">
        <v>1457</v>
      </c>
      <c r="F372" s="131" t="s">
        <v>1458</v>
      </c>
      <c r="G372" s="132" t="s">
        <v>149</v>
      </c>
      <c r="H372" s="133">
        <v>15.015000000000001</v>
      </c>
      <c r="I372" s="134"/>
      <c r="J372" s="135">
        <f t="shared" si="140"/>
        <v>0</v>
      </c>
      <c r="K372" s="136"/>
      <c r="L372" s="28"/>
      <c r="M372" s="137" t="s">
        <v>1</v>
      </c>
      <c r="N372" s="138" t="s">
        <v>40</v>
      </c>
      <c r="P372" s="139">
        <f t="shared" si="141"/>
        <v>0</v>
      </c>
      <c r="Q372" s="139">
        <v>0</v>
      </c>
      <c r="R372" s="139">
        <f t="shared" si="142"/>
        <v>0</v>
      </c>
      <c r="S372" s="139">
        <v>3.5299999999999998E-2</v>
      </c>
      <c r="T372" s="140">
        <f t="shared" si="143"/>
        <v>0.53002950000000004</v>
      </c>
      <c r="AR372" s="141" t="s">
        <v>206</v>
      </c>
      <c r="AT372" s="141" t="s">
        <v>146</v>
      </c>
      <c r="AU372" s="141" t="s">
        <v>85</v>
      </c>
      <c r="AY372" s="13" t="s">
        <v>143</v>
      </c>
      <c r="BE372" s="142">
        <f t="shared" si="144"/>
        <v>0</v>
      </c>
      <c r="BF372" s="142">
        <f t="shared" si="145"/>
        <v>0</v>
      </c>
      <c r="BG372" s="142">
        <f t="shared" si="146"/>
        <v>0</v>
      </c>
      <c r="BH372" s="142">
        <f t="shared" si="147"/>
        <v>0</v>
      </c>
      <c r="BI372" s="142">
        <f t="shared" si="148"/>
        <v>0</v>
      </c>
      <c r="BJ372" s="13" t="s">
        <v>83</v>
      </c>
      <c r="BK372" s="142">
        <f t="shared" si="149"/>
        <v>0</v>
      </c>
      <c r="BL372" s="13" t="s">
        <v>206</v>
      </c>
      <c r="BM372" s="141" t="s">
        <v>1459</v>
      </c>
    </row>
    <row r="373" spans="2:65" s="1" customFormat="1" ht="33" customHeight="1">
      <c r="B373" s="28"/>
      <c r="C373" s="129" t="s">
        <v>1460</v>
      </c>
      <c r="D373" s="129" t="s">
        <v>146</v>
      </c>
      <c r="E373" s="130" t="s">
        <v>1461</v>
      </c>
      <c r="F373" s="131" t="s">
        <v>1462</v>
      </c>
      <c r="G373" s="132" t="s">
        <v>149</v>
      </c>
      <c r="H373" s="133">
        <v>15.015000000000001</v>
      </c>
      <c r="I373" s="134"/>
      <c r="J373" s="135">
        <f t="shared" si="140"/>
        <v>0</v>
      </c>
      <c r="K373" s="136"/>
      <c r="L373" s="28"/>
      <c r="M373" s="137" t="s">
        <v>1</v>
      </c>
      <c r="N373" s="138" t="s">
        <v>40</v>
      </c>
      <c r="P373" s="139">
        <f t="shared" si="141"/>
        <v>0</v>
      </c>
      <c r="Q373" s="139">
        <v>9.0880000000000006E-3</v>
      </c>
      <c r="R373" s="139">
        <f t="shared" si="142"/>
        <v>0.13645632000000002</v>
      </c>
      <c r="S373" s="139">
        <v>0</v>
      </c>
      <c r="T373" s="140">
        <f t="shared" si="143"/>
        <v>0</v>
      </c>
      <c r="AR373" s="141" t="s">
        <v>206</v>
      </c>
      <c r="AT373" s="141" t="s">
        <v>146</v>
      </c>
      <c r="AU373" s="141" t="s">
        <v>85</v>
      </c>
      <c r="AY373" s="13" t="s">
        <v>143</v>
      </c>
      <c r="BE373" s="142">
        <f t="shared" si="144"/>
        <v>0</v>
      </c>
      <c r="BF373" s="142">
        <f t="shared" si="145"/>
        <v>0</v>
      </c>
      <c r="BG373" s="142">
        <f t="shared" si="146"/>
        <v>0</v>
      </c>
      <c r="BH373" s="142">
        <f t="shared" si="147"/>
        <v>0</v>
      </c>
      <c r="BI373" s="142">
        <f t="shared" si="148"/>
        <v>0</v>
      </c>
      <c r="BJ373" s="13" t="s">
        <v>83</v>
      </c>
      <c r="BK373" s="142">
        <f t="shared" si="149"/>
        <v>0</v>
      </c>
      <c r="BL373" s="13" t="s">
        <v>206</v>
      </c>
      <c r="BM373" s="141" t="s">
        <v>1463</v>
      </c>
    </row>
    <row r="374" spans="2:65" s="1" customFormat="1" ht="24.2" customHeight="1">
      <c r="B374" s="28"/>
      <c r="C374" s="143" t="s">
        <v>1464</v>
      </c>
      <c r="D374" s="143" t="s">
        <v>159</v>
      </c>
      <c r="E374" s="144" t="s">
        <v>1465</v>
      </c>
      <c r="F374" s="145" t="s">
        <v>1466</v>
      </c>
      <c r="G374" s="146" t="s">
        <v>149</v>
      </c>
      <c r="H374" s="147">
        <v>17.266999999999999</v>
      </c>
      <c r="I374" s="148"/>
      <c r="J374" s="149">
        <f t="shared" si="140"/>
        <v>0</v>
      </c>
      <c r="K374" s="150"/>
      <c r="L374" s="151"/>
      <c r="M374" s="152" t="s">
        <v>1</v>
      </c>
      <c r="N374" s="153" t="s">
        <v>40</v>
      </c>
      <c r="P374" s="139">
        <f t="shared" si="141"/>
        <v>0</v>
      </c>
      <c r="Q374" s="139">
        <v>2.3E-2</v>
      </c>
      <c r="R374" s="139">
        <f t="shared" si="142"/>
        <v>0.39714099999999997</v>
      </c>
      <c r="S374" s="139">
        <v>0</v>
      </c>
      <c r="T374" s="140">
        <f t="shared" si="143"/>
        <v>0</v>
      </c>
      <c r="AR374" s="141" t="s">
        <v>273</v>
      </c>
      <c r="AT374" s="141" t="s">
        <v>159</v>
      </c>
      <c r="AU374" s="141" t="s">
        <v>85</v>
      </c>
      <c r="AY374" s="13" t="s">
        <v>143</v>
      </c>
      <c r="BE374" s="142">
        <f t="shared" si="144"/>
        <v>0</v>
      </c>
      <c r="BF374" s="142">
        <f t="shared" si="145"/>
        <v>0</v>
      </c>
      <c r="BG374" s="142">
        <f t="shared" si="146"/>
        <v>0</v>
      </c>
      <c r="BH374" s="142">
        <f t="shared" si="147"/>
        <v>0</v>
      </c>
      <c r="BI374" s="142">
        <f t="shared" si="148"/>
        <v>0</v>
      </c>
      <c r="BJ374" s="13" t="s">
        <v>83</v>
      </c>
      <c r="BK374" s="142">
        <f t="shared" si="149"/>
        <v>0</v>
      </c>
      <c r="BL374" s="13" t="s">
        <v>206</v>
      </c>
      <c r="BM374" s="141" t="s">
        <v>1467</v>
      </c>
    </row>
    <row r="375" spans="2:65" s="1" customFormat="1" ht="24.2" customHeight="1">
      <c r="B375" s="28"/>
      <c r="C375" s="129" t="s">
        <v>1468</v>
      </c>
      <c r="D375" s="129" t="s">
        <v>146</v>
      </c>
      <c r="E375" s="130" t="s">
        <v>1469</v>
      </c>
      <c r="F375" s="131" t="s">
        <v>1470</v>
      </c>
      <c r="G375" s="132" t="s">
        <v>149</v>
      </c>
      <c r="H375" s="133">
        <v>15.015000000000001</v>
      </c>
      <c r="I375" s="134"/>
      <c r="J375" s="135">
        <f t="shared" si="140"/>
        <v>0</v>
      </c>
      <c r="K375" s="136"/>
      <c r="L375" s="28"/>
      <c r="M375" s="137" t="s">
        <v>1</v>
      </c>
      <c r="N375" s="138" t="s">
        <v>40</v>
      </c>
      <c r="P375" s="139">
        <f t="shared" si="141"/>
        <v>0</v>
      </c>
      <c r="Q375" s="139">
        <v>4.5000000000000003E-5</v>
      </c>
      <c r="R375" s="139">
        <f t="shared" si="142"/>
        <v>6.7567500000000004E-4</v>
      </c>
      <c r="S375" s="139">
        <v>0</v>
      </c>
      <c r="T375" s="140">
        <f t="shared" si="143"/>
        <v>0</v>
      </c>
      <c r="AR375" s="141" t="s">
        <v>206</v>
      </c>
      <c r="AT375" s="141" t="s">
        <v>146</v>
      </c>
      <c r="AU375" s="141" t="s">
        <v>85</v>
      </c>
      <c r="AY375" s="13" t="s">
        <v>143</v>
      </c>
      <c r="BE375" s="142">
        <f t="shared" si="144"/>
        <v>0</v>
      </c>
      <c r="BF375" s="142">
        <f t="shared" si="145"/>
        <v>0</v>
      </c>
      <c r="BG375" s="142">
        <f t="shared" si="146"/>
        <v>0</v>
      </c>
      <c r="BH375" s="142">
        <f t="shared" si="147"/>
        <v>0</v>
      </c>
      <c r="BI375" s="142">
        <f t="shared" si="148"/>
        <v>0</v>
      </c>
      <c r="BJ375" s="13" t="s">
        <v>83</v>
      </c>
      <c r="BK375" s="142">
        <f t="shared" si="149"/>
        <v>0</v>
      </c>
      <c r="BL375" s="13" t="s">
        <v>206</v>
      </c>
      <c r="BM375" s="141" t="s">
        <v>1471</v>
      </c>
    </row>
    <row r="376" spans="2:65" s="1" customFormat="1" ht="24.2" customHeight="1">
      <c r="B376" s="28"/>
      <c r="C376" s="129" t="s">
        <v>1472</v>
      </c>
      <c r="D376" s="129" t="s">
        <v>146</v>
      </c>
      <c r="E376" s="130" t="s">
        <v>1473</v>
      </c>
      <c r="F376" s="131" t="s">
        <v>1474</v>
      </c>
      <c r="G376" s="132" t="s">
        <v>337</v>
      </c>
      <c r="H376" s="133">
        <v>0.76500000000000001</v>
      </c>
      <c r="I376" s="134"/>
      <c r="J376" s="135">
        <f t="shared" si="140"/>
        <v>0</v>
      </c>
      <c r="K376" s="136"/>
      <c r="L376" s="28"/>
      <c r="M376" s="137" t="s">
        <v>1</v>
      </c>
      <c r="N376" s="138" t="s">
        <v>40</v>
      </c>
      <c r="P376" s="139">
        <f t="shared" si="141"/>
        <v>0</v>
      </c>
      <c r="Q376" s="139">
        <v>0</v>
      </c>
      <c r="R376" s="139">
        <f t="shared" si="142"/>
        <v>0</v>
      </c>
      <c r="S376" s="139">
        <v>0</v>
      </c>
      <c r="T376" s="140">
        <f t="shared" si="143"/>
        <v>0</v>
      </c>
      <c r="AR376" s="141" t="s">
        <v>206</v>
      </c>
      <c r="AT376" s="141" t="s">
        <v>146</v>
      </c>
      <c r="AU376" s="141" t="s">
        <v>85</v>
      </c>
      <c r="AY376" s="13" t="s">
        <v>143</v>
      </c>
      <c r="BE376" s="142">
        <f t="shared" si="144"/>
        <v>0</v>
      </c>
      <c r="BF376" s="142">
        <f t="shared" si="145"/>
        <v>0</v>
      </c>
      <c r="BG376" s="142">
        <f t="shared" si="146"/>
        <v>0</v>
      </c>
      <c r="BH376" s="142">
        <f t="shared" si="147"/>
        <v>0</v>
      </c>
      <c r="BI376" s="142">
        <f t="shared" si="148"/>
        <v>0</v>
      </c>
      <c r="BJ376" s="13" t="s">
        <v>83</v>
      </c>
      <c r="BK376" s="142">
        <f t="shared" si="149"/>
        <v>0</v>
      </c>
      <c r="BL376" s="13" t="s">
        <v>206</v>
      </c>
      <c r="BM376" s="141" t="s">
        <v>1475</v>
      </c>
    </row>
    <row r="377" spans="2:65" s="11" customFormat="1" ht="22.9" customHeight="1">
      <c r="B377" s="117"/>
      <c r="D377" s="118" t="s">
        <v>74</v>
      </c>
      <c r="E377" s="127" t="s">
        <v>1476</v>
      </c>
      <c r="F377" s="127" t="s">
        <v>1477</v>
      </c>
      <c r="I377" s="120"/>
      <c r="J377" s="128">
        <f>BK377</f>
        <v>0</v>
      </c>
      <c r="L377" s="117"/>
      <c r="M377" s="122"/>
      <c r="P377" s="123">
        <f>SUM(P378:P388)</f>
        <v>0</v>
      </c>
      <c r="R377" s="123">
        <f>SUM(R378:R388)</f>
        <v>3.0435129239999998</v>
      </c>
      <c r="T377" s="124">
        <f>SUM(T378:T388)</f>
        <v>1.4976320000000001</v>
      </c>
      <c r="AR377" s="118" t="s">
        <v>85</v>
      </c>
      <c r="AT377" s="125" t="s">
        <v>74</v>
      </c>
      <c r="AU377" s="125" t="s">
        <v>83</v>
      </c>
      <c r="AY377" s="118" t="s">
        <v>143</v>
      </c>
      <c r="BK377" s="126">
        <f>SUM(BK378:BK388)</f>
        <v>0</v>
      </c>
    </row>
    <row r="378" spans="2:65" s="1" customFormat="1" ht="16.5" customHeight="1">
      <c r="B378" s="28"/>
      <c r="C378" s="129" t="s">
        <v>1478</v>
      </c>
      <c r="D378" s="129" t="s">
        <v>146</v>
      </c>
      <c r="E378" s="130" t="s">
        <v>1479</v>
      </c>
      <c r="F378" s="131" t="s">
        <v>1480</v>
      </c>
      <c r="G378" s="132" t="s">
        <v>149</v>
      </c>
      <c r="H378" s="133">
        <v>81.628</v>
      </c>
      <c r="I378" s="134"/>
      <c r="J378" s="135">
        <f t="shared" ref="J378:J388" si="150">ROUND(I378*H378,2)</f>
        <v>0</v>
      </c>
      <c r="K378" s="136"/>
      <c r="L378" s="28"/>
      <c r="M378" s="137" t="s">
        <v>1</v>
      </c>
      <c r="N378" s="138" t="s">
        <v>40</v>
      </c>
      <c r="P378" s="139">
        <f t="shared" ref="P378:P388" si="151">O378*H378</f>
        <v>0</v>
      </c>
      <c r="Q378" s="139">
        <v>0</v>
      </c>
      <c r="R378" s="139">
        <f t="shared" ref="R378:R388" si="152">Q378*H378</f>
        <v>0</v>
      </c>
      <c r="S378" s="139">
        <v>0</v>
      </c>
      <c r="T378" s="140">
        <f t="shared" ref="T378:T388" si="153">S378*H378</f>
        <v>0</v>
      </c>
      <c r="AR378" s="141" t="s">
        <v>206</v>
      </c>
      <c r="AT378" s="141" t="s">
        <v>146</v>
      </c>
      <c r="AU378" s="141" t="s">
        <v>85</v>
      </c>
      <c r="AY378" s="13" t="s">
        <v>143</v>
      </c>
      <c r="BE378" s="142">
        <f t="shared" ref="BE378:BE388" si="154">IF(N378="základní",J378,0)</f>
        <v>0</v>
      </c>
      <c r="BF378" s="142">
        <f t="shared" ref="BF378:BF388" si="155">IF(N378="snížená",J378,0)</f>
        <v>0</v>
      </c>
      <c r="BG378" s="142">
        <f t="shared" ref="BG378:BG388" si="156">IF(N378="zákl. přenesená",J378,0)</f>
        <v>0</v>
      </c>
      <c r="BH378" s="142">
        <f t="shared" ref="BH378:BH388" si="157">IF(N378="sníž. přenesená",J378,0)</f>
        <v>0</v>
      </c>
      <c r="BI378" s="142">
        <f t="shared" ref="BI378:BI388" si="158">IF(N378="nulová",J378,0)</f>
        <v>0</v>
      </c>
      <c r="BJ378" s="13" t="s">
        <v>83</v>
      </c>
      <c r="BK378" s="142">
        <f t="shared" ref="BK378:BK388" si="159">ROUND(I378*H378,2)</f>
        <v>0</v>
      </c>
      <c r="BL378" s="13" t="s">
        <v>206</v>
      </c>
      <c r="BM378" s="141" t="s">
        <v>1481</v>
      </c>
    </row>
    <row r="379" spans="2:65" s="1" customFormat="1" ht="16.5" customHeight="1">
      <c r="B379" s="28"/>
      <c r="C379" s="129" t="s">
        <v>1482</v>
      </c>
      <c r="D379" s="129" t="s">
        <v>146</v>
      </c>
      <c r="E379" s="130" t="s">
        <v>1483</v>
      </c>
      <c r="F379" s="131" t="s">
        <v>1484</v>
      </c>
      <c r="G379" s="132" t="s">
        <v>149</v>
      </c>
      <c r="H379" s="133">
        <v>81.628</v>
      </c>
      <c r="I379" s="134"/>
      <c r="J379" s="135">
        <f t="shared" si="150"/>
        <v>0</v>
      </c>
      <c r="K379" s="136"/>
      <c r="L379" s="28"/>
      <c r="M379" s="137" t="s">
        <v>1</v>
      </c>
      <c r="N379" s="138" t="s">
        <v>40</v>
      </c>
      <c r="P379" s="139">
        <f t="shared" si="151"/>
        <v>0</v>
      </c>
      <c r="Q379" s="139">
        <v>2.9999999999999997E-4</v>
      </c>
      <c r="R379" s="139">
        <f t="shared" si="152"/>
        <v>2.4488399999999997E-2</v>
      </c>
      <c r="S379" s="139">
        <v>0</v>
      </c>
      <c r="T379" s="140">
        <f t="shared" si="153"/>
        <v>0</v>
      </c>
      <c r="AR379" s="141" t="s">
        <v>206</v>
      </c>
      <c r="AT379" s="141" t="s">
        <v>146</v>
      </c>
      <c r="AU379" s="141" t="s">
        <v>85</v>
      </c>
      <c r="AY379" s="13" t="s">
        <v>143</v>
      </c>
      <c r="BE379" s="142">
        <f t="shared" si="154"/>
        <v>0</v>
      </c>
      <c r="BF379" s="142">
        <f t="shared" si="155"/>
        <v>0</v>
      </c>
      <c r="BG379" s="142">
        <f t="shared" si="156"/>
        <v>0</v>
      </c>
      <c r="BH379" s="142">
        <f t="shared" si="157"/>
        <v>0</v>
      </c>
      <c r="BI379" s="142">
        <f t="shared" si="158"/>
        <v>0</v>
      </c>
      <c r="BJ379" s="13" t="s">
        <v>83</v>
      </c>
      <c r="BK379" s="142">
        <f t="shared" si="159"/>
        <v>0</v>
      </c>
      <c r="BL379" s="13" t="s">
        <v>206</v>
      </c>
      <c r="BM379" s="141" t="s">
        <v>1485</v>
      </c>
    </row>
    <row r="380" spans="2:65" s="1" customFormat="1" ht="16.5" customHeight="1">
      <c r="B380" s="28"/>
      <c r="C380" s="129" t="s">
        <v>1486</v>
      </c>
      <c r="D380" s="129" t="s">
        <v>146</v>
      </c>
      <c r="E380" s="130" t="s">
        <v>1487</v>
      </c>
      <c r="F380" s="131" t="s">
        <v>1488</v>
      </c>
      <c r="G380" s="132" t="s">
        <v>149</v>
      </c>
      <c r="H380" s="133">
        <v>81.628</v>
      </c>
      <c r="I380" s="134"/>
      <c r="J380" s="135">
        <f t="shared" si="150"/>
        <v>0</v>
      </c>
      <c r="K380" s="136"/>
      <c r="L380" s="28"/>
      <c r="M380" s="137" t="s">
        <v>1</v>
      </c>
      <c r="N380" s="138" t="s">
        <v>40</v>
      </c>
      <c r="P380" s="139">
        <f t="shared" si="151"/>
        <v>0</v>
      </c>
      <c r="Q380" s="139">
        <v>4.4999999999999997E-3</v>
      </c>
      <c r="R380" s="139">
        <f t="shared" si="152"/>
        <v>0.36732599999999999</v>
      </c>
      <c r="S380" s="139">
        <v>0</v>
      </c>
      <c r="T380" s="140">
        <f t="shared" si="153"/>
        <v>0</v>
      </c>
      <c r="AR380" s="141" t="s">
        <v>206</v>
      </c>
      <c r="AT380" s="141" t="s">
        <v>146</v>
      </c>
      <c r="AU380" s="141" t="s">
        <v>85</v>
      </c>
      <c r="AY380" s="13" t="s">
        <v>143</v>
      </c>
      <c r="BE380" s="142">
        <f t="shared" si="154"/>
        <v>0</v>
      </c>
      <c r="BF380" s="142">
        <f t="shared" si="155"/>
        <v>0</v>
      </c>
      <c r="BG380" s="142">
        <f t="shared" si="156"/>
        <v>0</v>
      </c>
      <c r="BH380" s="142">
        <f t="shared" si="157"/>
        <v>0</v>
      </c>
      <c r="BI380" s="142">
        <f t="shared" si="158"/>
        <v>0</v>
      </c>
      <c r="BJ380" s="13" t="s">
        <v>83</v>
      </c>
      <c r="BK380" s="142">
        <f t="shared" si="159"/>
        <v>0</v>
      </c>
      <c r="BL380" s="13" t="s">
        <v>206</v>
      </c>
      <c r="BM380" s="141" t="s">
        <v>1489</v>
      </c>
    </row>
    <row r="381" spans="2:65" s="1" customFormat="1" ht="24.2" customHeight="1">
      <c r="B381" s="28"/>
      <c r="C381" s="129" t="s">
        <v>1490</v>
      </c>
      <c r="D381" s="129" t="s">
        <v>146</v>
      </c>
      <c r="E381" s="130" t="s">
        <v>1491</v>
      </c>
      <c r="F381" s="131" t="s">
        <v>1492</v>
      </c>
      <c r="G381" s="132" t="s">
        <v>149</v>
      </c>
      <c r="H381" s="133">
        <v>55.06</v>
      </c>
      <c r="I381" s="134"/>
      <c r="J381" s="135">
        <f t="shared" si="150"/>
        <v>0</v>
      </c>
      <c r="K381" s="136"/>
      <c r="L381" s="28"/>
      <c r="M381" s="137" t="s">
        <v>1</v>
      </c>
      <c r="N381" s="138" t="s">
        <v>40</v>
      </c>
      <c r="P381" s="139">
        <f t="shared" si="151"/>
        <v>0</v>
      </c>
      <c r="Q381" s="139">
        <v>0</v>
      </c>
      <c r="R381" s="139">
        <f t="shared" si="152"/>
        <v>0</v>
      </c>
      <c r="S381" s="139">
        <v>2.7199999999999998E-2</v>
      </c>
      <c r="T381" s="140">
        <f t="shared" si="153"/>
        <v>1.4976320000000001</v>
      </c>
      <c r="AR381" s="141" t="s">
        <v>206</v>
      </c>
      <c r="AT381" s="141" t="s">
        <v>146</v>
      </c>
      <c r="AU381" s="141" t="s">
        <v>85</v>
      </c>
      <c r="AY381" s="13" t="s">
        <v>143</v>
      </c>
      <c r="BE381" s="142">
        <f t="shared" si="154"/>
        <v>0</v>
      </c>
      <c r="BF381" s="142">
        <f t="shared" si="155"/>
        <v>0</v>
      </c>
      <c r="BG381" s="142">
        <f t="shared" si="156"/>
        <v>0</v>
      </c>
      <c r="BH381" s="142">
        <f t="shared" si="157"/>
        <v>0</v>
      </c>
      <c r="BI381" s="142">
        <f t="shared" si="158"/>
        <v>0</v>
      </c>
      <c r="BJ381" s="13" t="s">
        <v>83</v>
      </c>
      <c r="BK381" s="142">
        <f t="shared" si="159"/>
        <v>0</v>
      </c>
      <c r="BL381" s="13" t="s">
        <v>206</v>
      </c>
      <c r="BM381" s="141" t="s">
        <v>1493</v>
      </c>
    </row>
    <row r="382" spans="2:65" s="1" customFormat="1" ht="37.9" customHeight="1">
      <c r="B382" s="28"/>
      <c r="C382" s="129" t="s">
        <v>1494</v>
      </c>
      <c r="D382" s="129" t="s">
        <v>146</v>
      </c>
      <c r="E382" s="130" t="s">
        <v>1495</v>
      </c>
      <c r="F382" s="131" t="s">
        <v>1496</v>
      </c>
      <c r="G382" s="132" t="s">
        <v>149</v>
      </c>
      <c r="H382" s="133">
        <v>81.628</v>
      </c>
      <c r="I382" s="134"/>
      <c r="J382" s="135">
        <f t="shared" si="150"/>
        <v>0</v>
      </c>
      <c r="K382" s="136"/>
      <c r="L382" s="28"/>
      <c r="M382" s="137" t="s">
        <v>1</v>
      </c>
      <c r="N382" s="138" t="s">
        <v>40</v>
      </c>
      <c r="P382" s="139">
        <f t="shared" si="151"/>
        <v>0</v>
      </c>
      <c r="Q382" s="139">
        <v>9.0880000000000006E-3</v>
      </c>
      <c r="R382" s="139">
        <f t="shared" si="152"/>
        <v>0.74183526399999999</v>
      </c>
      <c r="S382" s="139">
        <v>0</v>
      </c>
      <c r="T382" s="140">
        <f t="shared" si="153"/>
        <v>0</v>
      </c>
      <c r="AR382" s="141" t="s">
        <v>206</v>
      </c>
      <c r="AT382" s="141" t="s">
        <v>146</v>
      </c>
      <c r="AU382" s="141" t="s">
        <v>85</v>
      </c>
      <c r="AY382" s="13" t="s">
        <v>143</v>
      </c>
      <c r="BE382" s="142">
        <f t="shared" si="154"/>
        <v>0</v>
      </c>
      <c r="BF382" s="142">
        <f t="shared" si="155"/>
        <v>0</v>
      </c>
      <c r="BG382" s="142">
        <f t="shared" si="156"/>
        <v>0</v>
      </c>
      <c r="BH382" s="142">
        <f t="shared" si="157"/>
        <v>0</v>
      </c>
      <c r="BI382" s="142">
        <f t="shared" si="158"/>
        <v>0</v>
      </c>
      <c r="BJ382" s="13" t="s">
        <v>83</v>
      </c>
      <c r="BK382" s="142">
        <f t="shared" si="159"/>
        <v>0</v>
      </c>
      <c r="BL382" s="13" t="s">
        <v>206</v>
      </c>
      <c r="BM382" s="141" t="s">
        <v>1497</v>
      </c>
    </row>
    <row r="383" spans="2:65" s="1" customFormat="1" ht="24.2" customHeight="1">
      <c r="B383" s="28"/>
      <c r="C383" s="143" t="s">
        <v>1498</v>
      </c>
      <c r="D383" s="143" t="s">
        <v>159</v>
      </c>
      <c r="E383" s="144" t="s">
        <v>1499</v>
      </c>
      <c r="F383" s="145" t="s">
        <v>1500</v>
      </c>
      <c r="G383" s="146" t="s">
        <v>149</v>
      </c>
      <c r="H383" s="147">
        <v>93.872</v>
      </c>
      <c r="I383" s="148"/>
      <c r="J383" s="149">
        <f t="shared" si="150"/>
        <v>0</v>
      </c>
      <c r="K383" s="150"/>
      <c r="L383" s="151"/>
      <c r="M383" s="152" t="s">
        <v>1</v>
      </c>
      <c r="N383" s="153" t="s">
        <v>40</v>
      </c>
      <c r="P383" s="139">
        <f t="shared" si="151"/>
        <v>0</v>
      </c>
      <c r="Q383" s="139">
        <v>0.02</v>
      </c>
      <c r="R383" s="139">
        <f t="shared" si="152"/>
        <v>1.87744</v>
      </c>
      <c r="S383" s="139">
        <v>0</v>
      </c>
      <c r="T383" s="140">
        <f t="shared" si="153"/>
        <v>0</v>
      </c>
      <c r="AR383" s="141" t="s">
        <v>273</v>
      </c>
      <c r="AT383" s="141" t="s">
        <v>159</v>
      </c>
      <c r="AU383" s="141" t="s">
        <v>85</v>
      </c>
      <c r="AY383" s="13" t="s">
        <v>143</v>
      </c>
      <c r="BE383" s="142">
        <f t="shared" si="154"/>
        <v>0</v>
      </c>
      <c r="BF383" s="142">
        <f t="shared" si="155"/>
        <v>0</v>
      </c>
      <c r="BG383" s="142">
        <f t="shared" si="156"/>
        <v>0</v>
      </c>
      <c r="BH383" s="142">
        <f t="shared" si="157"/>
        <v>0</v>
      </c>
      <c r="BI383" s="142">
        <f t="shared" si="158"/>
        <v>0</v>
      </c>
      <c r="BJ383" s="13" t="s">
        <v>83</v>
      </c>
      <c r="BK383" s="142">
        <f t="shared" si="159"/>
        <v>0</v>
      </c>
      <c r="BL383" s="13" t="s">
        <v>206</v>
      </c>
      <c r="BM383" s="141" t="s">
        <v>1501</v>
      </c>
    </row>
    <row r="384" spans="2:65" s="1" customFormat="1" ht="21.75" customHeight="1">
      <c r="B384" s="28"/>
      <c r="C384" s="129" t="s">
        <v>1502</v>
      </c>
      <c r="D384" s="129" t="s">
        <v>146</v>
      </c>
      <c r="E384" s="130" t="s">
        <v>1503</v>
      </c>
      <c r="F384" s="131" t="s">
        <v>1504</v>
      </c>
      <c r="G384" s="132" t="s">
        <v>197</v>
      </c>
      <c r="H384" s="133">
        <v>12</v>
      </c>
      <c r="I384" s="134"/>
      <c r="J384" s="135">
        <f t="shared" si="150"/>
        <v>0</v>
      </c>
      <c r="K384" s="136"/>
      <c r="L384" s="28"/>
      <c r="M384" s="137" t="s">
        <v>1</v>
      </c>
      <c r="N384" s="138" t="s">
        <v>40</v>
      </c>
      <c r="P384" s="139">
        <f t="shared" si="151"/>
        <v>0</v>
      </c>
      <c r="Q384" s="139">
        <v>5.5000000000000003E-4</v>
      </c>
      <c r="R384" s="139">
        <f t="shared" si="152"/>
        <v>6.6E-3</v>
      </c>
      <c r="S384" s="139">
        <v>0</v>
      </c>
      <c r="T384" s="140">
        <f t="shared" si="153"/>
        <v>0</v>
      </c>
      <c r="AR384" s="141" t="s">
        <v>206</v>
      </c>
      <c r="AT384" s="141" t="s">
        <v>146</v>
      </c>
      <c r="AU384" s="141" t="s">
        <v>85</v>
      </c>
      <c r="AY384" s="13" t="s">
        <v>143</v>
      </c>
      <c r="BE384" s="142">
        <f t="shared" si="154"/>
        <v>0</v>
      </c>
      <c r="BF384" s="142">
        <f t="shared" si="155"/>
        <v>0</v>
      </c>
      <c r="BG384" s="142">
        <f t="shared" si="156"/>
        <v>0</v>
      </c>
      <c r="BH384" s="142">
        <f t="shared" si="157"/>
        <v>0</v>
      </c>
      <c r="BI384" s="142">
        <f t="shared" si="158"/>
        <v>0</v>
      </c>
      <c r="BJ384" s="13" t="s">
        <v>83</v>
      </c>
      <c r="BK384" s="142">
        <f t="shared" si="159"/>
        <v>0</v>
      </c>
      <c r="BL384" s="13" t="s">
        <v>206</v>
      </c>
      <c r="BM384" s="141" t="s">
        <v>1505</v>
      </c>
    </row>
    <row r="385" spans="2:65" s="1" customFormat="1" ht="21.75" customHeight="1">
      <c r="B385" s="28"/>
      <c r="C385" s="129" t="s">
        <v>1506</v>
      </c>
      <c r="D385" s="129" t="s">
        <v>146</v>
      </c>
      <c r="E385" s="130" t="s">
        <v>1507</v>
      </c>
      <c r="F385" s="131" t="s">
        <v>1508</v>
      </c>
      <c r="G385" s="132" t="s">
        <v>197</v>
      </c>
      <c r="H385" s="133">
        <v>44.3</v>
      </c>
      <c r="I385" s="134"/>
      <c r="J385" s="135">
        <f t="shared" si="150"/>
        <v>0</v>
      </c>
      <c r="K385" s="136"/>
      <c r="L385" s="28"/>
      <c r="M385" s="137" t="s">
        <v>1</v>
      </c>
      <c r="N385" s="138" t="s">
        <v>40</v>
      </c>
      <c r="P385" s="139">
        <f t="shared" si="151"/>
        <v>0</v>
      </c>
      <c r="Q385" s="139">
        <v>5.0000000000000001E-4</v>
      </c>
      <c r="R385" s="139">
        <f t="shared" si="152"/>
        <v>2.215E-2</v>
      </c>
      <c r="S385" s="139">
        <v>0</v>
      </c>
      <c r="T385" s="140">
        <f t="shared" si="153"/>
        <v>0</v>
      </c>
      <c r="AR385" s="141" t="s">
        <v>206</v>
      </c>
      <c r="AT385" s="141" t="s">
        <v>146</v>
      </c>
      <c r="AU385" s="141" t="s">
        <v>85</v>
      </c>
      <c r="AY385" s="13" t="s">
        <v>143</v>
      </c>
      <c r="BE385" s="142">
        <f t="shared" si="154"/>
        <v>0</v>
      </c>
      <c r="BF385" s="142">
        <f t="shared" si="155"/>
        <v>0</v>
      </c>
      <c r="BG385" s="142">
        <f t="shared" si="156"/>
        <v>0</v>
      </c>
      <c r="BH385" s="142">
        <f t="shared" si="157"/>
        <v>0</v>
      </c>
      <c r="BI385" s="142">
        <f t="shared" si="158"/>
        <v>0</v>
      </c>
      <c r="BJ385" s="13" t="s">
        <v>83</v>
      </c>
      <c r="BK385" s="142">
        <f t="shared" si="159"/>
        <v>0</v>
      </c>
      <c r="BL385" s="13" t="s">
        <v>206</v>
      </c>
      <c r="BM385" s="141" t="s">
        <v>1509</v>
      </c>
    </row>
    <row r="386" spans="2:65" s="1" customFormat="1" ht="16.5" customHeight="1">
      <c r="B386" s="28"/>
      <c r="C386" s="129" t="s">
        <v>1510</v>
      </c>
      <c r="D386" s="129" t="s">
        <v>146</v>
      </c>
      <c r="E386" s="130" t="s">
        <v>1511</v>
      </c>
      <c r="F386" s="131" t="s">
        <v>1512</v>
      </c>
      <c r="G386" s="132" t="s">
        <v>251</v>
      </c>
      <c r="H386" s="133">
        <v>15</v>
      </c>
      <c r="I386" s="134"/>
      <c r="J386" s="135">
        <f t="shared" si="150"/>
        <v>0</v>
      </c>
      <c r="K386" s="136"/>
      <c r="L386" s="28"/>
      <c r="M386" s="137" t="s">
        <v>1</v>
      </c>
      <c r="N386" s="138" t="s">
        <v>40</v>
      </c>
      <c r="P386" s="139">
        <f t="shared" si="151"/>
        <v>0</v>
      </c>
      <c r="Q386" s="139">
        <v>0</v>
      </c>
      <c r="R386" s="139">
        <f t="shared" si="152"/>
        <v>0</v>
      </c>
      <c r="S386" s="139">
        <v>0</v>
      </c>
      <c r="T386" s="140">
        <f t="shared" si="153"/>
        <v>0</v>
      </c>
      <c r="AR386" s="141" t="s">
        <v>206</v>
      </c>
      <c r="AT386" s="141" t="s">
        <v>146</v>
      </c>
      <c r="AU386" s="141" t="s">
        <v>85</v>
      </c>
      <c r="AY386" s="13" t="s">
        <v>143</v>
      </c>
      <c r="BE386" s="142">
        <f t="shared" si="154"/>
        <v>0</v>
      </c>
      <c r="BF386" s="142">
        <f t="shared" si="155"/>
        <v>0</v>
      </c>
      <c r="BG386" s="142">
        <f t="shared" si="156"/>
        <v>0</v>
      </c>
      <c r="BH386" s="142">
        <f t="shared" si="157"/>
        <v>0</v>
      </c>
      <c r="BI386" s="142">
        <f t="shared" si="158"/>
        <v>0</v>
      </c>
      <c r="BJ386" s="13" t="s">
        <v>83</v>
      </c>
      <c r="BK386" s="142">
        <f t="shared" si="159"/>
        <v>0</v>
      </c>
      <c r="BL386" s="13" t="s">
        <v>206</v>
      </c>
      <c r="BM386" s="141" t="s">
        <v>1513</v>
      </c>
    </row>
    <row r="387" spans="2:65" s="1" customFormat="1" ht="24.2" customHeight="1">
      <c r="B387" s="28"/>
      <c r="C387" s="129" t="s">
        <v>1514</v>
      </c>
      <c r="D387" s="129" t="s">
        <v>146</v>
      </c>
      <c r="E387" s="130" t="s">
        <v>1515</v>
      </c>
      <c r="F387" s="131" t="s">
        <v>1516</v>
      </c>
      <c r="G387" s="132" t="s">
        <v>149</v>
      </c>
      <c r="H387" s="133">
        <v>81.628</v>
      </c>
      <c r="I387" s="134"/>
      <c r="J387" s="135">
        <f t="shared" si="150"/>
        <v>0</v>
      </c>
      <c r="K387" s="136"/>
      <c r="L387" s="28"/>
      <c r="M387" s="137" t="s">
        <v>1</v>
      </c>
      <c r="N387" s="138" t="s">
        <v>40</v>
      </c>
      <c r="P387" s="139">
        <f t="shared" si="151"/>
        <v>0</v>
      </c>
      <c r="Q387" s="139">
        <v>4.5000000000000003E-5</v>
      </c>
      <c r="R387" s="139">
        <f t="shared" si="152"/>
        <v>3.6732600000000002E-3</v>
      </c>
      <c r="S387" s="139">
        <v>0</v>
      </c>
      <c r="T387" s="140">
        <f t="shared" si="153"/>
        <v>0</v>
      </c>
      <c r="AR387" s="141" t="s">
        <v>206</v>
      </c>
      <c r="AT387" s="141" t="s">
        <v>146</v>
      </c>
      <c r="AU387" s="141" t="s">
        <v>85</v>
      </c>
      <c r="AY387" s="13" t="s">
        <v>143</v>
      </c>
      <c r="BE387" s="142">
        <f t="shared" si="154"/>
        <v>0</v>
      </c>
      <c r="BF387" s="142">
        <f t="shared" si="155"/>
        <v>0</v>
      </c>
      <c r="BG387" s="142">
        <f t="shared" si="156"/>
        <v>0</v>
      </c>
      <c r="BH387" s="142">
        <f t="shared" si="157"/>
        <v>0</v>
      </c>
      <c r="BI387" s="142">
        <f t="shared" si="158"/>
        <v>0</v>
      </c>
      <c r="BJ387" s="13" t="s">
        <v>83</v>
      </c>
      <c r="BK387" s="142">
        <f t="shared" si="159"/>
        <v>0</v>
      </c>
      <c r="BL387" s="13" t="s">
        <v>206</v>
      </c>
      <c r="BM387" s="141" t="s">
        <v>1517</v>
      </c>
    </row>
    <row r="388" spans="2:65" s="1" customFormat="1" ht="24.2" customHeight="1">
      <c r="B388" s="28"/>
      <c r="C388" s="129" t="s">
        <v>1518</v>
      </c>
      <c r="D388" s="129" t="s">
        <v>146</v>
      </c>
      <c r="E388" s="130" t="s">
        <v>1519</v>
      </c>
      <c r="F388" s="131" t="s">
        <v>1520</v>
      </c>
      <c r="G388" s="132" t="s">
        <v>337</v>
      </c>
      <c r="H388" s="133">
        <v>3.044</v>
      </c>
      <c r="I388" s="134"/>
      <c r="J388" s="135">
        <f t="shared" si="150"/>
        <v>0</v>
      </c>
      <c r="K388" s="136"/>
      <c r="L388" s="28"/>
      <c r="M388" s="137" t="s">
        <v>1</v>
      </c>
      <c r="N388" s="138" t="s">
        <v>40</v>
      </c>
      <c r="P388" s="139">
        <f t="shared" si="151"/>
        <v>0</v>
      </c>
      <c r="Q388" s="139">
        <v>0</v>
      </c>
      <c r="R388" s="139">
        <f t="shared" si="152"/>
        <v>0</v>
      </c>
      <c r="S388" s="139">
        <v>0</v>
      </c>
      <c r="T388" s="140">
        <f t="shared" si="153"/>
        <v>0</v>
      </c>
      <c r="AR388" s="141" t="s">
        <v>206</v>
      </c>
      <c r="AT388" s="141" t="s">
        <v>146</v>
      </c>
      <c r="AU388" s="141" t="s">
        <v>85</v>
      </c>
      <c r="AY388" s="13" t="s">
        <v>143</v>
      </c>
      <c r="BE388" s="142">
        <f t="shared" si="154"/>
        <v>0</v>
      </c>
      <c r="BF388" s="142">
        <f t="shared" si="155"/>
        <v>0</v>
      </c>
      <c r="BG388" s="142">
        <f t="shared" si="156"/>
        <v>0</v>
      </c>
      <c r="BH388" s="142">
        <f t="shared" si="157"/>
        <v>0</v>
      </c>
      <c r="BI388" s="142">
        <f t="shared" si="158"/>
        <v>0</v>
      </c>
      <c r="BJ388" s="13" t="s">
        <v>83</v>
      </c>
      <c r="BK388" s="142">
        <f t="shared" si="159"/>
        <v>0</v>
      </c>
      <c r="BL388" s="13" t="s">
        <v>206</v>
      </c>
      <c r="BM388" s="141" t="s">
        <v>1521</v>
      </c>
    </row>
    <row r="389" spans="2:65" s="11" customFormat="1" ht="22.9" customHeight="1">
      <c r="B389" s="117"/>
      <c r="D389" s="118" t="s">
        <v>74</v>
      </c>
      <c r="E389" s="127" t="s">
        <v>1522</v>
      </c>
      <c r="F389" s="127" t="s">
        <v>1523</v>
      </c>
      <c r="I389" s="120"/>
      <c r="J389" s="128">
        <f>BK389</f>
        <v>0</v>
      </c>
      <c r="L389" s="117"/>
      <c r="M389" s="122"/>
      <c r="P389" s="123">
        <f>SUM(P390:P400)</f>
        <v>0</v>
      </c>
      <c r="R389" s="123">
        <f>SUM(R390:R400)</f>
        <v>4.5659709000000007E-3</v>
      </c>
      <c r="T389" s="124">
        <f>SUM(T390:T400)</f>
        <v>0</v>
      </c>
      <c r="AR389" s="118" t="s">
        <v>85</v>
      </c>
      <c r="AT389" s="125" t="s">
        <v>74</v>
      </c>
      <c r="AU389" s="125" t="s">
        <v>83</v>
      </c>
      <c r="AY389" s="118" t="s">
        <v>143</v>
      </c>
      <c r="BK389" s="126">
        <f>SUM(BK390:BK400)</f>
        <v>0</v>
      </c>
    </row>
    <row r="390" spans="2:65" s="1" customFormat="1" ht="21.75" customHeight="1">
      <c r="B390" s="28"/>
      <c r="C390" s="129" t="s">
        <v>1524</v>
      </c>
      <c r="D390" s="129" t="s">
        <v>146</v>
      </c>
      <c r="E390" s="130" t="s">
        <v>1525</v>
      </c>
      <c r="F390" s="131" t="s">
        <v>1526</v>
      </c>
      <c r="G390" s="132" t="s">
        <v>251</v>
      </c>
      <c r="H390" s="133">
        <v>8</v>
      </c>
      <c r="I390" s="134"/>
      <c r="J390" s="135">
        <f>ROUND(I390*H390,2)</f>
        <v>0</v>
      </c>
      <c r="K390" s="136"/>
      <c r="L390" s="28"/>
      <c r="M390" s="137" t="s">
        <v>1</v>
      </c>
      <c r="N390" s="138" t="s">
        <v>40</v>
      </c>
      <c r="P390" s="139">
        <f>O390*H390</f>
        <v>0</v>
      </c>
      <c r="Q390" s="139">
        <v>6.0000000000000002E-5</v>
      </c>
      <c r="R390" s="139">
        <f>Q390*H390</f>
        <v>4.8000000000000001E-4</v>
      </c>
      <c r="S390" s="139">
        <v>0</v>
      </c>
      <c r="T390" s="140">
        <f>S390*H390</f>
        <v>0</v>
      </c>
      <c r="AR390" s="141" t="s">
        <v>206</v>
      </c>
      <c r="AT390" s="141" t="s">
        <v>146</v>
      </c>
      <c r="AU390" s="141" t="s">
        <v>85</v>
      </c>
      <c r="AY390" s="13" t="s">
        <v>143</v>
      </c>
      <c r="BE390" s="142">
        <f>IF(N390="základní",J390,0)</f>
        <v>0</v>
      </c>
      <c r="BF390" s="142">
        <f>IF(N390="snížená",J390,0)</f>
        <v>0</v>
      </c>
      <c r="BG390" s="142">
        <f>IF(N390="zákl. přenesená",J390,0)</f>
        <v>0</v>
      </c>
      <c r="BH390" s="142">
        <f>IF(N390="sníž. přenesená",J390,0)</f>
        <v>0</v>
      </c>
      <c r="BI390" s="142">
        <f>IF(N390="nulová",J390,0)</f>
        <v>0</v>
      </c>
      <c r="BJ390" s="13" t="s">
        <v>83</v>
      </c>
      <c r="BK390" s="142">
        <f>ROUND(I390*H390,2)</f>
        <v>0</v>
      </c>
      <c r="BL390" s="13" t="s">
        <v>206</v>
      </c>
      <c r="BM390" s="141" t="s">
        <v>1527</v>
      </c>
    </row>
    <row r="391" spans="2:65" s="1" customFormat="1" ht="19.5">
      <c r="B391" s="28"/>
      <c r="D391" s="154" t="s">
        <v>246</v>
      </c>
      <c r="F391" s="155" t="s">
        <v>1528</v>
      </c>
      <c r="I391" s="156"/>
      <c r="L391" s="28"/>
      <c r="M391" s="157"/>
      <c r="T391" s="52"/>
      <c r="AT391" s="13" t="s">
        <v>246</v>
      </c>
      <c r="AU391" s="13" t="s">
        <v>85</v>
      </c>
    </row>
    <row r="392" spans="2:65" s="1" customFormat="1" ht="16.5" customHeight="1">
      <c r="B392" s="28"/>
      <c r="C392" s="129" t="s">
        <v>1529</v>
      </c>
      <c r="D392" s="129" t="s">
        <v>146</v>
      </c>
      <c r="E392" s="130" t="s">
        <v>1530</v>
      </c>
      <c r="F392" s="131" t="s">
        <v>1531</v>
      </c>
      <c r="G392" s="132" t="s">
        <v>661</v>
      </c>
      <c r="H392" s="133">
        <v>1</v>
      </c>
      <c r="I392" s="134"/>
      <c r="J392" s="135">
        <f t="shared" ref="J392:J400" si="160">ROUND(I392*H392,2)</f>
        <v>0</v>
      </c>
      <c r="K392" s="136"/>
      <c r="L392" s="28"/>
      <c r="M392" s="137" t="s">
        <v>1</v>
      </c>
      <c r="N392" s="138" t="s">
        <v>40</v>
      </c>
      <c r="P392" s="139">
        <f t="shared" ref="P392:P400" si="161">O392*H392</f>
        <v>0</v>
      </c>
      <c r="Q392" s="139">
        <v>0</v>
      </c>
      <c r="R392" s="139">
        <f t="shared" ref="R392:R400" si="162">Q392*H392</f>
        <v>0</v>
      </c>
      <c r="S392" s="139">
        <v>0</v>
      </c>
      <c r="T392" s="140">
        <f t="shared" ref="T392:T400" si="163">S392*H392</f>
        <v>0</v>
      </c>
      <c r="AR392" s="141" t="s">
        <v>206</v>
      </c>
      <c r="AT392" s="141" t="s">
        <v>146</v>
      </c>
      <c r="AU392" s="141" t="s">
        <v>85</v>
      </c>
      <c r="AY392" s="13" t="s">
        <v>143</v>
      </c>
      <c r="BE392" s="142">
        <f t="shared" ref="BE392:BE400" si="164">IF(N392="základní",J392,0)</f>
        <v>0</v>
      </c>
      <c r="BF392" s="142">
        <f t="shared" ref="BF392:BF400" si="165">IF(N392="snížená",J392,0)</f>
        <v>0</v>
      </c>
      <c r="BG392" s="142">
        <f t="shared" ref="BG392:BG400" si="166">IF(N392="zákl. přenesená",J392,0)</f>
        <v>0</v>
      </c>
      <c r="BH392" s="142">
        <f t="shared" ref="BH392:BH400" si="167">IF(N392="sníž. přenesená",J392,0)</f>
        <v>0</v>
      </c>
      <c r="BI392" s="142">
        <f t="shared" ref="BI392:BI400" si="168">IF(N392="nulová",J392,0)</f>
        <v>0</v>
      </c>
      <c r="BJ392" s="13" t="s">
        <v>83</v>
      </c>
      <c r="BK392" s="142">
        <f t="shared" ref="BK392:BK400" si="169">ROUND(I392*H392,2)</f>
        <v>0</v>
      </c>
      <c r="BL392" s="13" t="s">
        <v>206</v>
      </c>
      <c r="BM392" s="141" t="s">
        <v>1532</v>
      </c>
    </row>
    <row r="393" spans="2:65" s="1" customFormat="1" ht="24.2" customHeight="1">
      <c r="B393" s="28"/>
      <c r="C393" s="129" t="s">
        <v>1533</v>
      </c>
      <c r="D393" s="129" t="s">
        <v>146</v>
      </c>
      <c r="E393" s="130" t="s">
        <v>1534</v>
      </c>
      <c r="F393" s="131" t="s">
        <v>1535</v>
      </c>
      <c r="G393" s="132" t="s">
        <v>149</v>
      </c>
      <c r="H393" s="133">
        <v>3.375</v>
      </c>
      <c r="I393" s="134"/>
      <c r="J393" s="135">
        <f t="shared" si="160"/>
        <v>0</v>
      </c>
      <c r="K393" s="136"/>
      <c r="L393" s="28"/>
      <c r="M393" s="137" t="s">
        <v>1</v>
      </c>
      <c r="N393" s="138" t="s">
        <v>40</v>
      </c>
      <c r="P393" s="139">
        <f t="shared" si="161"/>
        <v>0</v>
      </c>
      <c r="Q393" s="139">
        <v>2.0000000000000002E-5</v>
      </c>
      <c r="R393" s="139">
        <f t="shared" si="162"/>
        <v>6.7500000000000001E-5</v>
      </c>
      <c r="S393" s="139">
        <v>0</v>
      </c>
      <c r="T393" s="140">
        <f t="shared" si="163"/>
        <v>0</v>
      </c>
      <c r="AR393" s="141" t="s">
        <v>206</v>
      </c>
      <c r="AT393" s="141" t="s">
        <v>146</v>
      </c>
      <c r="AU393" s="141" t="s">
        <v>85</v>
      </c>
      <c r="AY393" s="13" t="s">
        <v>143</v>
      </c>
      <c r="BE393" s="142">
        <f t="shared" si="164"/>
        <v>0</v>
      </c>
      <c r="BF393" s="142">
        <f t="shared" si="165"/>
        <v>0</v>
      </c>
      <c r="BG393" s="142">
        <f t="shared" si="166"/>
        <v>0</v>
      </c>
      <c r="BH393" s="142">
        <f t="shared" si="167"/>
        <v>0</v>
      </c>
      <c r="BI393" s="142">
        <f t="shared" si="168"/>
        <v>0</v>
      </c>
      <c r="BJ393" s="13" t="s">
        <v>83</v>
      </c>
      <c r="BK393" s="142">
        <f t="shared" si="169"/>
        <v>0</v>
      </c>
      <c r="BL393" s="13" t="s">
        <v>206</v>
      </c>
      <c r="BM393" s="141" t="s">
        <v>1536</v>
      </c>
    </row>
    <row r="394" spans="2:65" s="1" customFormat="1" ht="24.2" customHeight="1">
      <c r="B394" s="28"/>
      <c r="C394" s="129" t="s">
        <v>1537</v>
      </c>
      <c r="D394" s="129" t="s">
        <v>146</v>
      </c>
      <c r="E394" s="130" t="s">
        <v>1538</v>
      </c>
      <c r="F394" s="131" t="s">
        <v>1539</v>
      </c>
      <c r="G394" s="132" t="s">
        <v>149</v>
      </c>
      <c r="H394" s="133">
        <v>3.375</v>
      </c>
      <c r="I394" s="134"/>
      <c r="J394" s="135">
        <f t="shared" si="160"/>
        <v>0</v>
      </c>
      <c r="K394" s="136"/>
      <c r="L394" s="28"/>
      <c r="M394" s="137" t="s">
        <v>1</v>
      </c>
      <c r="N394" s="138" t="s">
        <v>40</v>
      </c>
      <c r="P394" s="139">
        <f t="shared" si="161"/>
        <v>0</v>
      </c>
      <c r="Q394" s="139">
        <v>2.0000000000000002E-5</v>
      </c>
      <c r="R394" s="139">
        <f t="shared" si="162"/>
        <v>6.7500000000000001E-5</v>
      </c>
      <c r="S394" s="139">
        <v>0</v>
      </c>
      <c r="T394" s="140">
        <f t="shared" si="163"/>
        <v>0</v>
      </c>
      <c r="AR394" s="141" t="s">
        <v>206</v>
      </c>
      <c r="AT394" s="141" t="s">
        <v>146</v>
      </c>
      <c r="AU394" s="141" t="s">
        <v>85</v>
      </c>
      <c r="AY394" s="13" t="s">
        <v>143</v>
      </c>
      <c r="BE394" s="142">
        <f t="shared" si="164"/>
        <v>0</v>
      </c>
      <c r="BF394" s="142">
        <f t="shared" si="165"/>
        <v>0</v>
      </c>
      <c r="BG394" s="142">
        <f t="shared" si="166"/>
        <v>0</v>
      </c>
      <c r="BH394" s="142">
        <f t="shared" si="167"/>
        <v>0</v>
      </c>
      <c r="BI394" s="142">
        <f t="shared" si="168"/>
        <v>0</v>
      </c>
      <c r="BJ394" s="13" t="s">
        <v>83</v>
      </c>
      <c r="BK394" s="142">
        <f t="shared" si="169"/>
        <v>0</v>
      </c>
      <c r="BL394" s="13" t="s">
        <v>206</v>
      </c>
      <c r="BM394" s="141" t="s">
        <v>1540</v>
      </c>
    </row>
    <row r="395" spans="2:65" s="1" customFormat="1" ht="24.2" customHeight="1">
      <c r="B395" s="28"/>
      <c r="C395" s="129" t="s">
        <v>1541</v>
      </c>
      <c r="D395" s="129" t="s">
        <v>146</v>
      </c>
      <c r="E395" s="130" t="s">
        <v>1542</v>
      </c>
      <c r="F395" s="131" t="s">
        <v>1543</v>
      </c>
      <c r="G395" s="132" t="s">
        <v>149</v>
      </c>
      <c r="H395" s="133">
        <v>3.375</v>
      </c>
      <c r="I395" s="134"/>
      <c r="J395" s="135">
        <f t="shared" si="160"/>
        <v>0</v>
      </c>
      <c r="K395" s="136"/>
      <c r="L395" s="28"/>
      <c r="M395" s="137" t="s">
        <v>1</v>
      </c>
      <c r="N395" s="138" t="s">
        <v>40</v>
      </c>
      <c r="P395" s="139">
        <f t="shared" si="161"/>
        <v>0</v>
      </c>
      <c r="Q395" s="139">
        <v>0</v>
      </c>
      <c r="R395" s="139">
        <f t="shared" si="162"/>
        <v>0</v>
      </c>
      <c r="S395" s="139">
        <v>0</v>
      </c>
      <c r="T395" s="140">
        <f t="shared" si="163"/>
        <v>0</v>
      </c>
      <c r="AR395" s="141" t="s">
        <v>206</v>
      </c>
      <c r="AT395" s="141" t="s">
        <v>146</v>
      </c>
      <c r="AU395" s="141" t="s">
        <v>85</v>
      </c>
      <c r="AY395" s="13" t="s">
        <v>143</v>
      </c>
      <c r="BE395" s="142">
        <f t="shared" si="164"/>
        <v>0</v>
      </c>
      <c r="BF395" s="142">
        <f t="shared" si="165"/>
        <v>0</v>
      </c>
      <c r="BG395" s="142">
        <f t="shared" si="166"/>
        <v>0</v>
      </c>
      <c r="BH395" s="142">
        <f t="shared" si="167"/>
        <v>0</v>
      </c>
      <c r="BI395" s="142">
        <f t="shared" si="168"/>
        <v>0</v>
      </c>
      <c r="BJ395" s="13" t="s">
        <v>83</v>
      </c>
      <c r="BK395" s="142">
        <f t="shared" si="169"/>
        <v>0</v>
      </c>
      <c r="BL395" s="13" t="s">
        <v>206</v>
      </c>
      <c r="BM395" s="141" t="s">
        <v>1544</v>
      </c>
    </row>
    <row r="396" spans="2:65" s="1" customFormat="1" ht="24.2" customHeight="1">
      <c r="B396" s="28"/>
      <c r="C396" s="129" t="s">
        <v>1545</v>
      </c>
      <c r="D396" s="129" t="s">
        <v>146</v>
      </c>
      <c r="E396" s="130" t="s">
        <v>1546</v>
      </c>
      <c r="F396" s="131" t="s">
        <v>1547</v>
      </c>
      <c r="G396" s="132" t="s">
        <v>149</v>
      </c>
      <c r="H396" s="133">
        <v>3.375</v>
      </c>
      <c r="I396" s="134"/>
      <c r="J396" s="135">
        <f t="shared" si="160"/>
        <v>0</v>
      </c>
      <c r="K396" s="136"/>
      <c r="L396" s="28"/>
      <c r="M396" s="137" t="s">
        <v>1</v>
      </c>
      <c r="N396" s="138" t="s">
        <v>40</v>
      </c>
      <c r="P396" s="139">
        <f t="shared" si="161"/>
        <v>0</v>
      </c>
      <c r="Q396" s="139">
        <v>1.2999999999999999E-4</v>
      </c>
      <c r="R396" s="139">
        <f t="shared" si="162"/>
        <v>4.3874999999999996E-4</v>
      </c>
      <c r="S396" s="139">
        <v>0</v>
      </c>
      <c r="T396" s="140">
        <f t="shared" si="163"/>
        <v>0</v>
      </c>
      <c r="AR396" s="141" t="s">
        <v>206</v>
      </c>
      <c r="AT396" s="141" t="s">
        <v>146</v>
      </c>
      <c r="AU396" s="141" t="s">
        <v>85</v>
      </c>
      <c r="AY396" s="13" t="s">
        <v>143</v>
      </c>
      <c r="BE396" s="142">
        <f t="shared" si="164"/>
        <v>0</v>
      </c>
      <c r="BF396" s="142">
        <f t="shared" si="165"/>
        <v>0</v>
      </c>
      <c r="BG396" s="142">
        <f t="shared" si="166"/>
        <v>0</v>
      </c>
      <c r="BH396" s="142">
        <f t="shared" si="167"/>
        <v>0</v>
      </c>
      <c r="BI396" s="142">
        <f t="shared" si="168"/>
        <v>0</v>
      </c>
      <c r="BJ396" s="13" t="s">
        <v>83</v>
      </c>
      <c r="BK396" s="142">
        <f t="shared" si="169"/>
        <v>0</v>
      </c>
      <c r="BL396" s="13" t="s">
        <v>206</v>
      </c>
      <c r="BM396" s="141" t="s">
        <v>1548</v>
      </c>
    </row>
    <row r="397" spans="2:65" s="1" customFormat="1" ht="24.2" customHeight="1">
      <c r="B397" s="28"/>
      <c r="C397" s="129" t="s">
        <v>1549</v>
      </c>
      <c r="D397" s="129" t="s">
        <v>146</v>
      </c>
      <c r="E397" s="130" t="s">
        <v>1550</v>
      </c>
      <c r="F397" s="131" t="s">
        <v>1551</v>
      </c>
      <c r="G397" s="132" t="s">
        <v>149</v>
      </c>
      <c r="H397" s="133">
        <v>3.375</v>
      </c>
      <c r="I397" s="134"/>
      <c r="J397" s="135">
        <f t="shared" si="160"/>
        <v>0</v>
      </c>
      <c r="K397" s="136"/>
      <c r="L397" s="28"/>
      <c r="M397" s="137" t="s">
        <v>1</v>
      </c>
      <c r="N397" s="138" t="s">
        <v>40</v>
      </c>
      <c r="P397" s="139">
        <f t="shared" si="161"/>
        <v>0</v>
      </c>
      <c r="Q397" s="139">
        <v>2.9E-4</v>
      </c>
      <c r="R397" s="139">
        <f t="shared" si="162"/>
        <v>9.7875000000000002E-4</v>
      </c>
      <c r="S397" s="139">
        <v>0</v>
      </c>
      <c r="T397" s="140">
        <f t="shared" si="163"/>
        <v>0</v>
      </c>
      <c r="AR397" s="141" t="s">
        <v>206</v>
      </c>
      <c r="AT397" s="141" t="s">
        <v>146</v>
      </c>
      <c r="AU397" s="141" t="s">
        <v>85</v>
      </c>
      <c r="AY397" s="13" t="s">
        <v>143</v>
      </c>
      <c r="BE397" s="142">
        <f t="shared" si="164"/>
        <v>0</v>
      </c>
      <c r="BF397" s="142">
        <f t="shared" si="165"/>
        <v>0</v>
      </c>
      <c r="BG397" s="142">
        <f t="shared" si="166"/>
        <v>0</v>
      </c>
      <c r="BH397" s="142">
        <f t="shared" si="167"/>
        <v>0</v>
      </c>
      <c r="BI397" s="142">
        <f t="shared" si="168"/>
        <v>0</v>
      </c>
      <c r="BJ397" s="13" t="s">
        <v>83</v>
      </c>
      <c r="BK397" s="142">
        <f t="shared" si="169"/>
        <v>0</v>
      </c>
      <c r="BL397" s="13" t="s">
        <v>206</v>
      </c>
      <c r="BM397" s="141" t="s">
        <v>1552</v>
      </c>
    </row>
    <row r="398" spans="2:65" s="1" customFormat="1" ht="24.2" customHeight="1">
      <c r="B398" s="28"/>
      <c r="C398" s="129" t="s">
        <v>1553</v>
      </c>
      <c r="D398" s="129" t="s">
        <v>146</v>
      </c>
      <c r="E398" s="130" t="s">
        <v>1554</v>
      </c>
      <c r="F398" s="131" t="s">
        <v>1555</v>
      </c>
      <c r="G398" s="132" t="s">
        <v>149</v>
      </c>
      <c r="H398" s="133">
        <v>7.7690000000000001</v>
      </c>
      <c r="I398" s="134"/>
      <c r="J398" s="135">
        <f t="shared" si="160"/>
        <v>0</v>
      </c>
      <c r="K398" s="136"/>
      <c r="L398" s="28"/>
      <c r="M398" s="137" t="s">
        <v>1</v>
      </c>
      <c r="N398" s="138" t="s">
        <v>40</v>
      </c>
      <c r="P398" s="139">
        <f t="shared" si="161"/>
        <v>0</v>
      </c>
      <c r="Q398" s="139">
        <v>8.0000000000000007E-5</v>
      </c>
      <c r="R398" s="139">
        <f t="shared" si="162"/>
        <v>6.2152000000000008E-4</v>
      </c>
      <c r="S398" s="139">
        <v>0</v>
      </c>
      <c r="T398" s="140">
        <f t="shared" si="163"/>
        <v>0</v>
      </c>
      <c r="AR398" s="141" t="s">
        <v>206</v>
      </c>
      <c r="AT398" s="141" t="s">
        <v>146</v>
      </c>
      <c r="AU398" s="141" t="s">
        <v>85</v>
      </c>
      <c r="AY398" s="13" t="s">
        <v>143</v>
      </c>
      <c r="BE398" s="142">
        <f t="shared" si="164"/>
        <v>0</v>
      </c>
      <c r="BF398" s="142">
        <f t="shared" si="165"/>
        <v>0</v>
      </c>
      <c r="BG398" s="142">
        <f t="shared" si="166"/>
        <v>0</v>
      </c>
      <c r="BH398" s="142">
        <f t="shared" si="167"/>
        <v>0</v>
      </c>
      <c r="BI398" s="142">
        <f t="shared" si="168"/>
        <v>0</v>
      </c>
      <c r="BJ398" s="13" t="s">
        <v>83</v>
      </c>
      <c r="BK398" s="142">
        <f t="shared" si="169"/>
        <v>0</v>
      </c>
      <c r="BL398" s="13" t="s">
        <v>206</v>
      </c>
      <c r="BM398" s="141" t="s">
        <v>1556</v>
      </c>
    </row>
    <row r="399" spans="2:65" s="1" customFormat="1" ht="24.2" customHeight="1">
      <c r="B399" s="28"/>
      <c r="C399" s="129" t="s">
        <v>1557</v>
      </c>
      <c r="D399" s="129" t="s">
        <v>146</v>
      </c>
      <c r="E399" s="130" t="s">
        <v>1558</v>
      </c>
      <c r="F399" s="131" t="s">
        <v>1559</v>
      </c>
      <c r="G399" s="132" t="s">
        <v>149</v>
      </c>
      <c r="H399" s="133">
        <v>7.7690000000000001</v>
      </c>
      <c r="I399" s="134"/>
      <c r="J399" s="135">
        <f t="shared" si="160"/>
        <v>0</v>
      </c>
      <c r="K399" s="136"/>
      <c r="L399" s="28"/>
      <c r="M399" s="137" t="s">
        <v>1</v>
      </c>
      <c r="N399" s="138" t="s">
        <v>40</v>
      </c>
      <c r="P399" s="139">
        <f t="shared" si="161"/>
        <v>0</v>
      </c>
      <c r="Q399" s="139">
        <v>1.2305000000000001E-4</v>
      </c>
      <c r="R399" s="139">
        <f t="shared" si="162"/>
        <v>9.5597545000000012E-4</v>
      </c>
      <c r="S399" s="139">
        <v>0</v>
      </c>
      <c r="T399" s="140">
        <f t="shared" si="163"/>
        <v>0</v>
      </c>
      <c r="AR399" s="141" t="s">
        <v>206</v>
      </c>
      <c r="AT399" s="141" t="s">
        <v>146</v>
      </c>
      <c r="AU399" s="141" t="s">
        <v>85</v>
      </c>
      <c r="AY399" s="13" t="s">
        <v>143</v>
      </c>
      <c r="BE399" s="142">
        <f t="shared" si="164"/>
        <v>0</v>
      </c>
      <c r="BF399" s="142">
        <f t="shared" si="165"/>
        <v>0</v>
      </c>
      <c r="BG399" s="142">
        <f t="shared" si="166"/>
        <v>0</v>
      </c>
      <c r="BH399" s="142">
        <f t="shared" si="167"/>
        <v>0</v>
      </c>
      <c r="BI399" s="142">
        <f t="shared" si="168"/>
        <v>0</v>
      </c>
      <c r="BJ399" s="13" t="s">
        <v>83</v>
      </c>
      <c r="BK399" s="142">
        <f t="shared" si="169"/>
        <v>0</v>
      </c>
      <c r="BL399" s="13" t="s">
        <v>206</v>
      </c>
      <c r="BM399" s="141" t="s">
        <v>1560</v>
      </c>
    </row>
    <row r="400" spans="2:65" s="1" customFormat="1" ht="24.2" customHeight="1">
      <c r="B400" s="28"/>
      <c r="C400" s="129" t="s">
        <v>1561</v>
      </c>
      <c r="D400" s="129" t="s">
        <v>146</v>
      </c>
      <c r="E400" s="130" t="s">
        <v>1562</v>
      </c>
      <c r="F400" s="131" t="s">
        <v>1563</v>
      </c>
      <c r="G400" s="132" t="s">
        <v>149</v>
      </c>
      <c r="H400" s="133">
        <v>7.7690000000000001</v>
      </c>
      <c r="I400" s="134"/>
      <c r="J400" s="135">
        <f t="shared" si="160"/>
        <v>0</v>
      </c>
      <c r="K400" s="136"/>
      <c r="L400" s="28"/>
      <c r="M400" s="137" t="s">
        <v>1</v>
      </c>
      <c r="N400" s="138" t="s">
        <v>40</v>
      </c>
      <c r="P400" s="139">
        <f t="shared" si="161"/>
        <v>0</v>
      </c>
      <c r="Q400" s="139">
        <v>1.2305000000000001E-4</v>
      </c>
      <c r="R400" s="139">
        <f t="shared" si="162"/>
        <v>9.5597545000000012E-4</v>
      </c>
      <c r="S400" s="139">
        <v>0</v>
      </c>
      <c r="T400" s="140">
        <f t="shared" si="163"/>
        <v>0</v>
      </c>
      <c r="AR400" s="141" t="s">
        <v>206</v>
      </c>
      <c r="AT400" s="141" t="s">
        <v>146</v>
      </c>
      <c r="AU400" s="141" t="s">
        <v>85</v>
      </c>
      <c r="AY400" s="13" t="s">
        <v>143</v>
      </c>
      <c r="BE400" s="142">
        <f t="shared" si="164"/>
        <v>0</v>
      </c>
      <c r="BF400" s="142">
        <f t="shared" si="165"/>
        <v>0</v>
      </c>
      <c r="BG400" s="142">
        <f t="shared" si="166"/>
        <v>0</v>
      </c>
      <c r="BH400" s="142">
        <f t="shared" si="167"/>
        <v>0</v>
      </c>
      <c r="BI400" s="142">
        <f t="shared" si="168"/>
        <v>0</v>
      </c>
      <c r="BJ400" s="13" t="s">
        <v>83</v>
      </c>
      <c r="BK400" s="142">
        <f t="shared" si="169"/>
        <v>0</v>
      </c>
      <c r="BL400" s="13" t="s">
        <v>206</v>
      </c>
      <c r="BM400" s="141" t="s">
        <v>1564</v>
      </c>
    </row>
    <row r="401" spans="2:65" s="11" customFormat="1" ht="22.9" customHeight="1">
      <c r="B401" s="117"/>
      <c r="D401" s="118" t="s">
        <v>74</v>
      </c>
      <c r="E401" s="127" t="s">
        <v>1565</v>
      </c>
      <c r="F401" s="127" t="s">
        <v>1566</v>
      </c>
      <c r="I401" s="120"/>
      <c r="J401" s="128">
        <f>BK401</f>
        <v>0</v>
      </c>
      <c r="L401" s="117"/>
      <c r="M401" s="122"/>
      <c r="P401" s="123">
        <f>SUM(P402:P408)</f>
        <v>0</v>
      </c>
      <c r="R401" s="123">
        <f>SUM(R402:R408)</f>
        <v>0.63372213099999997</v>
      </c>
      <c r="T401" s="124">
        <f>SUM(T402:T408)</f>
        <v>0</v>
      </c>
      <c r="AR401" s="118" t="s">
        <v>85</v>
      </c>
      <c r="AT401" s="125" t="s">
        <v>74</v>
      </c>
      <c r="AU401" s="125" t="s">
        <v>83</v>
      </c>
      <c r="AY401" s="118" t="s">
        <v>143</v>
      </c>
      <c r="BK401" s="126">
        <f>SUM(BK402:BK408)</f>
        <v>0</v>
      </c>
    </row>
    <row r="402" spans="2:65" s="1" customFormat="1" ht="33" customHeight="1">
      <c r="B402" s="28"/>
      <c r="C402" s="129" t="s">
        <v>1567</v>
      </c>
      <c r="D402" s="129" t="s">
        <v>146</v>
      </c>
      <c r="E402" s="130" t="s">
        <v>1568</v>
      </c>
      <c r="F402" s="131" t="s">
        <v>1569</v>
      </c>
      <c r="G402" s="132" t="s">
        <v>251</v>
      </c>
      <c r="H402" s="133">
        <v>50</v>
      </c>
      <c r="I402" s="134"/>
      <c r="J402" s="135">
        <f t="shared" ref="J402:J407" si="170">ROUND(I402*H402,2)</f>
        <v>0</v>
      </c>
      <c r="K402" s="136"/>
      <c r="L402" s="28"/>
      <c r="M402" s="137" t="s">
        <v>1</v>
      </c>
      <c r="N402" s="138" t="s">
        <v>40</v>
      </c>
      <c r="P402" s="139">
        <f t="shared" ref="P402:P407" si="171">O402*H402</f>
        <v>0</v>
      </c>
      <c r="Q402" s="139">
        <v>1.1999999999999999E-3</v>
      </c>
      <c r="R402" s="139">
        <f t="shared" ref="R402:R407" si="172">Q402*H402</f>
        <v>0.06</v>
      </c>
      <c r="S402" s="139">
        <v>0</v>
      </c>
      <c r="T402" s="140">
        <f t="shared" ref="T402:T407" si="173">S402*H402</f>
        <v>0</v>
      </c>
      <c r="AR402" s="141" t="s">
        <v>206</v>
      </c>
      <c r="AT402" s="141" t="s">
        <v>146</v>
      </c>
      <c r="AU402" s="141" t="s">
        <v>85</v>
      </c>
      <c r="AY402" s="13" t="s">
        <v>143</v>
      </c>
      <c r="BE402" s="142">
        <f t="shared" ref="BE402:BE407" si="174">IF(N402="základní",J402,0)</f>
        <v>0</v>
      </c>
      <c r="BF402" s="142">
        <f t="shared" ref="BF402:BF407" si="175">IF(N402="snížená",J402,0)</f>
        <v>0</v>
      </c>
      <c r="BG402" s="142">
        <f t="shared" ref="BG402:BG407" si="176">IF(N402="zákl. přenesená",J402,0)</f>
        <v>0</v>
      </c>
      <c r="BH402" s="142">
        <f t="shared" ref="BH402:BH407" si="177">IF(N402="sníž. přenesená",J402,0)</f>
        <v>0</v>
      </c>
      <c r="BI402" s="142">
        <f t="shared" ref="BI402:BI407" si="178">IF(N402="nulová",J402,0)</f>
        <v>0</v>
      </c>
      <c r="BJ402" s="13" t="s">
        <v>83</v>
      </c>
      <c r="BK402" s="142">
        <f t="shared" ref="BK402:BK407" si="179">ROUND(I402*H402,2)</f>
        <v>0</v>
      </c>
      <c r="BL402" s="13" t="s">
        <v>206</v>
      </c>
      <c r="BM402" s="141" t="s">
        <v>1570</v>
      </c>
    </row>
    <row r="403" spans="2:65" s="1" customFormat="1" ht="24.2" customHeight="1">
      <c r="B403" s="28"/>
      <c r="C403" s="129" t="s">
        <v>1571</v>
      </c>
      <c r="D403" s="129" t="s">
        <v>146</v>
      </c>
      <c r="E403" s="130" t="s">
        <v>1572</v>
      </c>
      <c r="F403" s="131" t="s">
        <v>1573</v>
      </c>
      <c r="G403" s="132" t="s">
        <v>149</v>
      </c>
      <c r="H403" s="133">
        <v>747.69299999999998</v>
      </c>
      <c r="I403" s="134"/>
      <c r="J403" s="135">
        <f t="shared" si="170"/>
        <v>0</v>
      </c>
      <c r="K403" s="136"/>
      <c r="L403" s="28"/>
      <c r="M403" s="137" t="s">
        <v>1</v>
      </c>
      <c r="N403" s="138" t="s">
        <v>40</v>
      </c>
      <c r="P403" s="139">
        <f t="shared" si="171"/>
        <v>0</v>
      </c>
      <c r="Q403" s="139">
        <v>2.0799999999999999E-4</v>
      </c>
      <c r="R403" s="139">
        <f t="shared" si="172"/>
        <v>0.155520144</v>
      </c>
      <c r="S403" s="139">
        <v>0</v>
      </c>
      <c r="T403" s="140">
        <f t="shared" si="173"/>
        <v>0</v>
      </c>
      <c r="AR403" s="141" t="s">
        <v>206</v>
      </c>
      <c r="AT403" s="141" t="s">
        <v>146</v>
      </c>
      <c r="AU403" s="141" t="s">
        <v>85</v>
      </c>
      <c r="AY403" s="13" t="s">
        <v>143</v>
      </c>
      <c r="BE403" s="142">
        <f t="shared" si="174"/>
        <v>0</v>
      </c>
      <c r="BF403" s="142">
        <f t="shared" si="175"/>
        <v>0</v>
      </c>
      <c r="BG403" s="142">
        <f t="shared" si="176"/>
        <v>0</v>
      </c>
      <c r="BH403" s="142">
        <f t="shared" si="177"/>
        <v>0</v>
      </c>
      <c r="BI403" s="142">
        <f t="shared" si="178"/>
        <v>0</v>
      </c>
      <c r="BJ403" s="13" t="s">
        <v>83</v>
      </c>
      <c r="BK403" s="142">
        <f t="shared" si="179"/>
        <v>0</v>
      </c>
      <c r="BL403" s="13" t="s">
        <v>206</v>
      </c>
      <c r="BM403" s="141" t="s">
        <v>1574</v>
      </c>
    </row>
    <row r="404" spans="2:65" s="1" customFormat="1" ht="24.2" customHeight="1">
      <c r="B404" s="28"/>
      <c r="C404" s="129" t="s">
        <v>1575</v>
      </c>
      <c r="D404" s="129" t="s">
        <v>146</v>
      </c>
      <c r="E404" s="130" t="s">
        <v>1576</v>
      </c>
      <c r="F404" s="131" t="s">
        <v>1577</v>
      </c>
      <c r="G404" s="132" t="s">
        <v>149</v>
      </c>
      <c r="H404" s="133">
        <v>91.066999999999993</v>
      </c>
      <c r="I404" s="134"/>
      <c r="J404" s="135">
        <f t="shared" si="170"/>
        <v>0</v>
      </c>
      <c r="K404" s="136"/>
      <c r="L404" s="28"/>
      <c r="M404" s="137" t="s">
        <v>1</v>
      </c>
      <c r="N404" s="138" t="s">
        <v>40</v>
      </c>
      <c r="P404" s="139">
        <f t="shared" si="171"/>
        <v>0</v>
      </c>
      <c r="Q404" s="139">
        <v>7.3999999999999999E-4</v>
      </c>
      <c r="R404" s="139">
        <f t="shared" si="172"/>
        <v>6.7389579999999991E-2</v>
      </c>
      <c r="S404" s="139">
        <v>0</v>
      </c>
      <c r="T404" s="140">
        <f t="shared" si="173"/>
        <v>0</v>
      </c>
      <c r="AR404" s="141" t="s">
        <v>206</v>
      </c>
      <c r="AT404" s="141" t="s">
        <v>146</v>
      </c>
      <c r="AU404" s="141" t="s">
        <v>85</v>
      </c>
      <c r="AY404" s="13" t="s">
        <v>143</v>
      </c>
      <c r="BE404" s="142">
        <f t="shared" si="174"/>
        <v>0</v>
      </c>
      <c r="BF404" s="142">
        <f t="shared" si="175"/>
        <v>0</v>
      </c>
      <c r="BG404" s="142">
        <f t="shared" si="176"/>
        <v>0</v>
      </c>
      <c r="BH404" s="142">
        <f t="shared" si="177"/>
        <v>0</v>
      </c>
      <c r="BI404" s="142">
        <f t="shared" si="178"/>
        <v>0</v>
      </c>
      <c r="BJ404" s="13" t="s">
        <v>83</v>
      </c>
      <c r="BK404" s="142">
        <f t="shared" si="179"/>
        <v>0</v>
      </c>
      <c r="BL404" s="13" t="s">
        <v>206</v>
      </c>
      <c r="BM404" s="141" t="s">
        <v>1578</v>
      </c>
    </row>
    <row r="405" spans="2:65" s="1" customFormat="1" ht="24.2" customHeight="1">
      <c r="B405" s="28"/>
      <c r="C405" s="129" t="s">
        <v>1579</v>
      </c>
      <c r="D405" s="129" t="s">
        <v>146</v>
      </c>
      <c r="E405" s="130" t="s">
        <v>1580</v>
      </c>
      <c r="F405" s="131" t="s">
        <v>1581</v>
      </c>
      <c r="G405" s="132" t="s">
        <v>149</v>
      </c>
      <c r="H405" s="133">
        <v>747.69299999999998</v>
      </c>
      <c r="I405" s="134"/>
      <c r="J405" s="135">
        <f t="shared" si="170"/>
        <v>0</v>
      </c>
      <c r="K405" s="136"/>
      <c r="L405" s="28"/>
      <c r="M405" s="137" t="s">
        <v>1</v>
      </c>
      <c r="N405" s="138" t="s">
        <v>40</v>
      </c>
      <c r="P405" s="139">
        <f t="shared" si="171"/>
        <v>0</v>
      </c>
      <c r="Q405" s="139">
        <v>1.4300000000000001E-4</v>
      </c>
      <c r="R405" s="139">
        <f t="shared" si="172"/>
        <v>0.106920099</v>
      </c>
      <c r="S405" s="139">
        <v>0</v>
      </c>
      <c r="T405" s="140">
        <f t="shared" si="173"/>
        <v>0</v>
      </c>
      <c r="AR405" s="141" t="s">
        <v>206</v>
      </c>
      <c r="AT405" s="141" t="s">
        <v>146</v>
      </c>
      <c r="AU405" s="141" t="s">
        <v>85</v>
      </c>
      <c r="AY405" s="13" t="s">
        <v>143</v>
      </c>
      <c r="BE405" s="142">
        <f t="shared" si="174"/>
        <v>0</v>
      </c>
      <c r="BF405" s="142">
        <f t="shared" si="175"/>
        <v>0</v>
      </c>
      <c r="BG405" s="142">
        <f t="shared" si="176"/>
        <v>0</v>
      </c>
      <c r="BH405" s="142">
        <f t="shared" si="177"/>
        <v>0</v>
      </c>
      <c r="BI405" s="142">
        <f t="shared" si="178"/>
        <v>0</v>
      </c>
      <c r="BJ405" s="13" t="s">
        <v>83</v>
      </c>
      <c r="BK405" s="142">
        <f t="shared" si="179"/>
        <v>0</v>
      </c>
      <c r="BL405" s="13" t="s">
        <v>206</v>
      </c>
      <c r="BM405" s="141" t="s">
        <v>1582</v>
      </c>
    </row>
    <row r="406" spans="2:65" s="1" customFormat="1" ht="24.2" customHeight="1">
      <c r="B406" s="28"/>
      <c r="C406" s="129" t="s">
        <v>1583</v>
      </c>
      <c r="D406" s="129" t="s">
        <v>146</v>
      </c>
      <c r="E406" s="130" t="s">
        <v>1584</v>
      </c>
      <c r="F406" s="131" t="s">
        <v>1585</v>
      </c>
      <c r="G406" s="132" t="s">
        <v>149</v>
      </c>
      <c r="H406" s="133">
        <v>747.69299999999998</v>
      </c>
      <c r="I406" s="134"/>
      <c r="J406" s="135">
        <f t="shared" si="170"/>
        <v>0</v>
      </c>
      <c r="K406" s="136"/>
      <c r="L406" s="28"/>
      <c r="M406" s="137" t="s">
        <v>1</v>
      </c>
      <c r="N406" s="138" t="s">
        <v>40</v>
      </c>
      <c r="P406" s="139">
        <f t="shared" si="171"/>
        <v>0</v>
      </c>
      <c r="Q406" s="139">
        <v>2.8600000000000001E-4</v>
      </c>
      <c r="R406" s="139">
        <f t="shared" si="172"/>
        <v>0.21384019800000001</v>
      </c>
      <c r="S406" s="139">
        <v>0</v>
      </c>
      <c r="T406" s="140">
        <f t="shared" si="173"/>
        <v>0</v>
      </c>
      <c r="AR406" s="141" t="s">
        <v>206</v>
      </c>
      <c r="AT406" s="141" t="s">
        <v>146</v>
      </c>
      <c r="AU406" s="141" t="s">
        <v>85</v>
      </c>
      <c r="AY406" s="13" t="s">
        <v>143</v>
      </c>
      <c r="BE406" s="142">
        <f t="shared" si="174"/>
        <v>0</v>
      </c>
      <c r="BF406" s="142">
        <f t="shared" si="175"/>
        <v>0</v>
      </c>
      <c r="BG406" s="142">
        <f t="shared" si="176"/>
        <v>0</v>
      </c>
      <c r="BH406" s="142">
        <f t="shared" si="177"/>
        <v>0</v>
      </c>
      <c r="BI406" s="142">
        <f t="shared" si="178"/>
        <v>0</v>
      </c>
      <c r="BJ406" s="13" t="s">
        <v>83</v>
      </c>
      <c r="BK406" s="142">
        <f t="shared" si="179"/>
        <v>0</v>
      </c>
      <c r="BL406" s="13" t="s">
        <v>206</v>
      </c>
      <c r="BM406" s="141" t="s">
        <v>1586</v>
      </c>
    </row>
    <row r="407" spans="2:65" s="1" customFormat="1" ht="24.2" customHeight="1">
      <c r="B407" s="28"/>
      <c r="C407" s="129" t="s">
        <v>1587</v>
      </c>
      <c r="D407" s="129" t="s">
        <v>146</v>
      </c>
      <c r="E407" s="130" t="s">
        <v>1588</v>
      </c>
      <c r="F407" s="131" t="s">
        <v>1589</v>
      </c>
      <c r="G407" s="132" t="s">
        <v>149</v>
      </c>
      <c r="H407" s="133">
        <v>91.066999999999993</v>
      </c>
      <c r="I407" s="134"/>
      <c r="J407" s="135">
        <f t="shared" si="170"/>
        <v>0</v>
      </c>
      <c r="K407" s="136"/>
      <c r="L407" s="28"/>
      <c r="M407" s="137" t="s">
        <v>1</v>
      </c>
      <c r="N407" s="138" t="s">
        <v>40</v>
      </c>
      <c r="P407" s="139">
        <f t="shared" si="171"/>
        <v>0</v>
      </c>
      <c r="Q407" s="139">
        <v>3.3E-4</v>
      </c>
      <c r="R407" s="139">
        <f t="shared" si="172"/>
        <v>3.0052109999999996E-2</v>
      </c>
      <c r="S407" s="139">
        <v>0</v>
      </c>
      <c r="T407" s="140">
        <f t="shared" si="173"/>
        <v>0</v>
      </c>
      <c r="AR407" s="141" t="s">
        <v>206</v>
      </c>
      <c r="AT407" s="141" t="s">
        <v>146</v>
      </c>
      <c r="AU407" s="141" t="s">
        <v>85</v>
      </c>
      <c r="AY407" s="13" t="s">
        <v>143</v>
      </c>
      <c r="BE407" s="142">
        <f t="shared" si="174"/>
        <v>0</v>
      </c>
      <c r="BF407" s="142">
        <f t="shared" si="175"/>
        <v>0</v>
      </c>
      <c r="BG407" s="142">
        <f t="shared" si="176"/>
        <v>0</v>
      </c>
      <c r="BH407" s="142">
        <f t="shared" si="177"/>
        <v>0</v>
      </c>
      <c r="BI407" s="142">
        <f t="shared" si="178"/>
        <v>0</v>
      </c>
      <c r="BJ407" s="13" t="s">
        <v>83</v>
      </c>
      <c r="BK407" s="142">
        <f t="shared" si="179"/>
        <v>0</v>
      </c>
      <c r="BL407" s="13" t="s">
        <v>206</v>
      </c>
      <c r="BM407" s="141" t="s">
        <v>1590</v>
      </c>
    </row>
    <row r="408" spans="2:65" s="1" customFormat="1" ht="19.5">
      <c r="B408" s="28"/>
      <c r="D408" s="154" t="s">
        <v>246</v>
      </c>
      <c r="F408" s="155" t="s">
        <v>1591</v>
      </c>
      <c r="I408" s="156"/>
      <c r="L408" s="28"/>
      <c r="M408" s="164"/>
      <c r="N408" s="161"/>
      <c r="O408" s="161"/>
      <c r="P408" s="161"/>
      <c r="Q408" s="161"/>
      <c r="R408" s="161"/>
      <c r="S408" s="161"/>
      <c r="T408" s="165"/>
      <c r="AT408" s="13" t="s">
        <v>246</v>
      </c>
      <c r="AU408" s="13" t="s">
        <v>85</v>
      </c>
    </row>
    <row r="409" spans="2:65" s="1" customFormat="1" ht="6.95" customHeight="1">
      <c r="B409" s="40"/>
      <c r="C409" s="41"/>
      <c r="D409" s="41"/>
      <c r="E409" s="41"/>
      <c r="F409" s="41"/>
      <c r="G409" s="41"/>
      <c r="H409" s="41"/>
      <c r="I409" s="41"/>
      <c r="J409" s="41"/>
      <c r="K409" s="41"/>
      <c r="L409" s="28"/>
    </row>
  </sheetData>
  <sheetProtection algorithmName="SHA-512" hashValue="7x/1bG80aVqZ4zJkEYsgid7H8fHRdtR57Vl6KLSNAH5QsDRrhb6L/MTdFZMud3+tufT/mPgCECNA/qDHo1tTVQ==" saltValue="Q9yd44jpRWUHmpOwXQQKwKJJ9IdPTXca+s07c48WJ5QH4XxazPcYLzaIFC7RxnPC6PNzVyQ3VnC0gI+Sw1ATVA==" spinCount="100000" sheet="1" objects="1" scenarios="1" formatColumns="0" formatRows="0" autoFilter="0"/>
  <autoFilter ref="C141:K408" xr:uid="{00000000-0009-0000-0000-000002000000}"/>
  <mergeCells count="9">
    <mergeCell ref="E87:H87"/>
    <mergeCell ref="E132:H132"/>
    <mergeCell ref="E134:H134"/>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2:BM228"/>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91</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16.5" hidden="1" customHeight="1">
      <c r="B9" s="28"/>
      <c r="E9" s="166" t="s">
        <v>1592</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1593</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1593</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ROUND(J127,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ROUND((SUM(BE127:BE227)),  2)</f>
        <v>0</v>
      </c>
      <c r="I33" s="88">
        <v>0.21</v>
      </c>
      <c r="J33" s="87">
        <f>ROUND(((SUM(BE127:BE227))*I33),  2)</f>
        <v>0</v>
      </c>
      <c r="L33" s="28"/>
    </row>
    <row r="34" spans="2:12" s="1" customFormat="1" ht="14.45" hidden="1" customHeight="1">
      <c r="B34" s="28"/>
      <c r="E34" s="23" t="s">
        <v>41</v>
      </c>
      <c r="F34" s="87">
        <f>ROUND((SUM(BF127:BF227)),  2)</f>
        <v>0</v>
      </c>
      <c r="I34" s="88">
        <v>0.15</v>
      </c>
      <c r="J34" s="87">
        <f>ROUND(((SUM(BF127:BF227))*I34),  2)</f>
        <v>0</v>
      </c>
      <c r="L34" s="28"/>
    </row>
    <row r="35" spans="2:12" s="1" customFormat="1" ht="14.45" hidden="1" customHeight="1">
      <c r="B35" s="28"/>
      <c r="E35" s="23" t="s">
        <v>42</v>
      </c>
      <c r="F35" s="87">
        <f>ROUND((SUM(BG127:BG227)),  2)</f>
        <v>0</v>
      </c>
      <c r="I35" s="88">
        <v>0.21</v>
      </c>
      <c r="J35" s="87">
        <f>0</f>
        <v>0</v>
      </c>
      <c r="L35" s="28"/>
    </row>
    <row r="36" spans="2:12" s="1" customFormat="1" ht="14.45" hidden="1" customHeight="1">
      <c r="B36" s="28"/>
      <c r="E36" s="23" t="s">
        <v>43</v>
      </c>
      <c r="F36" s="87">
        <f>ROUND((SUM(BH127:BH227)),  2)</f>
        <v>0</v>
      </c>
      <c r="I36" s="88">
        <v>0.15</v>
      </c>
      <c r="J36" s="87">
        <f>0</f>
        <v>0</v>
      </c>
      <c r="L36" s="28"/>
    </row>
    <row r="37" spans="2:12" s="1" customFormat="1" ht="14.45" hidden="1" customHeight="1">
      <c r="B37" s="28"/>
      <c r="E37" s="23" t="s">
        <v>44</v>
      </c>
      <c r="F37" s="87">
        <f>ROUND((SUM(BI127:BI227)),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16.5" customHeight="1">
      <c r="B87" s="28"/>
      <c r="E87" s="166" t="str">
        <f>E9</f>
        <v>02 - Elektroinstalace - uznatelné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Martin Hložek</v>
      </c>
      <c r="L91" s="28"/>
    </row>
    <row r="92" spans="2:47" s="1" customFormat="1" ht="15.2" customHeight="1">
      <c r="B92" s="28"/>
      <c r="C92" s="23" t="s">
        <v>28</v>
      </c>
      <c r="F92" s="21" t="str">
        <f>IF(E18="","",E18)</f>
        <v>Vyplň údaj</v>
      </c>
      <c r="I92" s="23" t="s">
        <v>33</v>
      </c>
      <c r="J92" s="26" t="str">
        <f>E24</f>
        <v>Martin Hložek</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J127</f>
        <v>0</v>
      </c>
      <c r="L96" s="28"/>
      <c r="AU96" s="13" t="s">
        <v>111</v>
      </c>
    </row>
    <row r="97" spans="2:12" s="8" customFormat="1" ht="24.95" customHeight="1">
      <c r="B97" s="100"/>
      <c r="D97" s="101" t="s">
        <v>117</v>
      </c>
      <c r="E97" s="102"/>
      <c r="F97" s="102"/>
      <c r="G97" s="102"/>
      <c r="H97" s="102"/>
      <c r="I97" s="102"/>
      <c r="J97" s="103">
        <f>J128</f>
        <v>0</v>
      </c>
      <c r="L97" s="100"/>
    </row>
    <row r="98" spans="2:12" s="9" customFormat="1" ht="19.899999999999999" customHeight="1">
      <c r="B98" s="104"/>
      <c r="D98" s="105" t="s">
        <v>1594</v>
      </c>
      <c r="E98" s="106"/>
      <c r="F98" s="106"/>
      <c r="G98" s="106"/>
      <c r="H98" s="106"/>
      <c r="I98" s="106"/>
      <c r="J98" s="107">
        <f>J129</f>
        <v>0</v>
      </c>
      <c r="L98" s="104"/>
    </row>
    <row r="99" spans="2:12" s="9" customFormat="1" ht="19.899999999999999" customHeight="1">
      <c r="B99" s="104"/>
      <c r="D99" s="105" t="s">
        <v>1595</v>
      </c>
      <c r="E99" s="106"/>
      <c r="F99" s="106"/>
      <c r="G99" s="106"/>
      <c r="H99" s="106"/>
      <c r="I99" s="106"/>
      <c r="J99" s="107">
        <f>J131</f>
        <v>0</v>
      </c>
      <c r="L99" s="104"/>
    </row>
    <row r="100" spans="2:12" s="9" customFormat="1" ht="19.899999999999999" customHeight="1">
      <c r="B100" s="104"/>
      <c r="D100" s="105" t="s">
        <v>1596</v>
      </c>
      <c r="E100" s="106"/>
      <c r="F100" s="106"/>
      <c r="G100" s="106"/>
      <c r="H100" s="106"/>
      <c r="I100" s="106"/>
      <c r="J100" s="107">
        <f>J145</f>
        <v>0</v>
      </c>
      <c r="L100" s="104"/>
    </row>
    <row r="101" spans="2:12" s="9" customFormat="1" ht="19.899999999999999" customHeight="1">
      <c r="B101" s="104"/>
      <c r="D101" s="105" t="s">
        <v>1597</v>
      </c>
      <c r="E101" s="106"/>
      <c r="F101" s="106"/>
      <c r="G101" s="106"/>
      <c r="H101" s="106"/>
      <c r="I101" s="106"/>
      <c r="J101" s="107">
        <f>J150</f>
        <v>0</v>
      </c>
      <c r="L101" s="104"/>
    </row>
    <row r="102" spans="2:12" s="9" customFormat="1" ht="19.899999999999999" customHeight="1">
      <c r="B102" s="104"/>
      <c r="D102" s="105" t="s">
        <v>1598</v>
      </c>
      <c r="E102" s="106"/>
      <c r="F102" s="106"/>
      <c r="G102" s="106"/>
      <c r="H102" s="106"/>
      <c r="I102" s="106"/>
      <c r="J102" s="107">
        <f>J156</f>
        <v>0</v>
      </c>
      <c r="L102" s="104"/>
    </row>
    <row r="103" spans="2:12" s="9" customFormat="1" ht="19.899999999999999" customHeight="1">
      <c r="B103" s="104"/>
      <c r="D103" s="105" t="s">
        <v>1599</v>
      </c>
      <c r="E103" s="106"/>
      <c r="F103" s="106"/>
      <c r="G103" s="106"/>
      <c r="H103" s="106"/>
      <c r="I103" s="106"/>
      <c r="J103" s="107">
        <f>J175</f>
        <v>0</v>
      </c>
      <c r="L103" s="104"/>
    </row>
    <row r="104" spans="2:12" s="9" customFormat="1" ht="19.899999999999999" customHeight="1">
      <c r="B104" s="104"/>
      <c r="D104" s="105" t="s">
        <v>1600</v>
      </c>
      <c r="E104" s="106"/>
      <c r="F104" s="106"/>
      <c r="G104" s="106"/>
      <c r="H104" s="106"/>
      <c r="I104" s="106"/>
      <c r="J104" s="107">
        <f>J184</f>
        <v>0</v>
      </c>
      <c r="L104" s="104"/>
    </row>
    <row r="105" spans="2:12" s="9" customFormat="1" ht="19.899999999999999" customHeight="1">
      <c r="B105" s="104"/>
      <c r="D105" s="105" t="s">
        <v>1601</v>
      </c>
      <c r="E105" s="106"/>
      <c r="F105" s="106"/>
      <c r="G105" s="106"/>
      <c r="H105" s="106"/>
      <c r="I105" s="106"/>
      <c r="J105" s="107">
        <f>J189</f>
        <v>0</v>
      </c>
      <c r="L105" s="104"/>
    </row>
    <row r="106" spans="2:12" s="8" customFormat="1" ht="24.95" customHeight="1">
      <c r="B106" s="100"/>
      <c r="D106" s="101" t="s">
        <v>1602</v>
      </c>
      <c r="E106" s="102"/>
      <c r="F106" s="102"/>
      <c r="G106" s="102"/>
      <c r="H106" s="102"/>
      <c r="I106" s="102"/>
      <c r="J106" s="103">
        <f>J211</f>
        <v>0</v>
      </c>
      <c r="L106" s="100"/>
    </row>
    <row r="107" spans="2:12" s="9" customFormat="1" ht="19.899999999999999" customHeight="1">
      <c r="B107" s="104"/>
      <c r="D107" s="105" t="s">
        <v>1603</v>
      </c>
      <c r="E107" s="106"/>
      <c r="F107" s="106"/>
      <c r="G107" s="106"/>
      <c r="H107" s="106"/>
      <c r="I107" s="106"/>
      <c r="J107" s="107">
        <f>J212</f>
        <v>0</v>
      </c>
      <c r="L107" s="104"/>
    </row>
    <row r="108" spans="2:12" s="1" customFormat="1" ht="21.75" customHeight="1">
      <c r="B108" s="28"/>
      <c r="L108" s="28"/>
    </row>
    <row r="109" spans="2:12" s="1" customFormat="1" ht="6.95" customHeight="1">
      <c r="B109" s="40"/>
      <c r="C109" s="41"/>
      <c r="D109" s="41"/>
      <c r="E109" s="41"/>
      <c r="F109" s="41"/>
      <c r="G109" s="41"/>
      <c r="H109" s="41"/>
      <c r="I109" s="41"/>
      <c r="J109" s="41"/>
      <c r="K109" s="41"/>
      <c r="L109" s="28"/>
    </row>
    <row r="113" spans="2:63" s="1" customFormat="1" ht="6.95" customHeight="1">
      <c r="B113" s="42"/>
      <c r="C113" s="43"/>
      <c r="D113" s="43"/>
      <c r="E113" s="43"/>
      <c r="F113" s="43"/>
      <c r="G113" s="43"/>
      <c r="H113" s="43"/>
      <c r="I113" s="43"/>
      <c r="J113" s="43"/>
      <c r="K113" s="43"/>
      <c r="L113" s="28"/>
    </row>
    <row r="114" spans="2:63" s="1" customFormat="1" ht="24.95" customHeight="1">
      <c r="B114" s="28"/>
      <c r="C114" s="17" t="s">
        <v>128</v>
      </c>
      <c r="L114" s="28"/>
    </row>
    <row r="115" spans="2:63" s="1" customFormat="1" ht="6.95" customHeight="1">
      <c r="B115" s="28"/>
      <c r="L115" s="28"/>
    </row>
    <row r="116" spans="2:63" s="1" customFormat="1" ht="12" customHeight="1">
      <c r="B116" s="28"/>
      <c r="C116" s="23" t="s">
        <v>16</v>
      </c>
      <c r="L116" s="28"/>
    </row>
    <row r="117" spans="2:63" s="1" customFormat="1" ht="16.5" customHeight="1">
      <c r="B117" s="28"/>
      <c r="E117" s="204" t="str">
        <f>E7</f>
        <v>Stavební úpravy a snížení energetické náročnosti - Knihovna-V2</v>
      </c>
      <c r="F117" s="205"/>
      <c r="G117" s="205"/>
      <c r="H117" s="205"/>
      <c r="L117" s="28"/>
    </row>
    <row r="118" spans="2:63" s="1" customFormat="1" ht="12" customHeight="1">
      <c r="B118" s="28"/>
      <c r="C118" s="23" t="s">
        <v>105</v>
      </c>
      <c r="L118" s="28"/>
    </row>
    <row r="119" spans="2:63" s="1" customFormat="1" ht="16.5" customHeight="1">
      <c r="B119" s="28"/>
      <c r="E119" s="166" t="str">
        <f>E9</f>
        <v>02 - Elektroinstalace - uznatelné náklady</v>
      </c>
      <c r="F119" s="206"/>
      <c r="G119" s="206"/>
      <c r="H119" s="206"/>
      <c r="L119" s="28"/>
    </row>
    <row r="120" spans="2:63" s="1" customFormat="1" ht="6.95" customHeight="1">
      <c r="B120" s="28"/>
      <c r="L120" s="28"/>
    </row>
    <row r="121" spans="2:63" s="1" customFormat="1" ht="12" customHeight="1">
      <c r="B121" s="28"/>
      <c r="C121" s="23" t="s">
        <v>20</v>
      </c>
      <c r="F121" s="21" t="str">
        <f>F12</f>
        <v>p.č. 410, k.ú. Kolovraty</v>
      </c>
      <c r="I121" s="23" t="s">
        <v>22</v>
      </c>
      <c r="J121" s="48" t="str">
        <f>IF(J12="","",J12)</f>
        <v>24. 7. 2025</v>
      </c>
      <c r="L121" s="28"/>
    </row>
    <row r="122" spans="2:63" s="1" customFormat="1" ht="6.95" customHeight="1">
      <c r="B122" s="28"/>
      <c r="L122" s="28"/>
    </row>
    <row r="123" spans="2:63" s="1" customFormat="1" ht="15.2" customHeight="1">
      <c r="B123" s="28"/>
      <c r="C123" s="23" t="s">
        <v>24</v>
      </c>
      <c r="F123" s="21" t="str">
        <f>E15</f>
        <v>Městská část Praha-Kolovraty</v>
      </c>
      <c r="I123" s="23" t="s">
        <v>30</v>
      </c>
      <c r="J123" s="26" t="str">
        <f>E21</f>
        <v>Martin Hložek</v>
      </c>
      <c r="L123" s="28"/>
    </row>
    <row r="124" spans="2:63" s="1" customFormat="1" ht="15.2" customHeight="1">
      <c r="B124" s="28"/>
      <c r="C124" s="23" t="s">
        <v>28</v>
      </c>
      <c r="F124" s="21" t="str">
        <f>IF(E18="","",E18)</f>
        <v>Vyplň údaj</v>
      </c>
      <c r="I124" s="23" t="s">
        <v>33</v>
      </c>
      <c r="J124" s="26" t="str">
        <f>E24</f>
        <v>Martin Hložek</v>
      </c>
      <c r="L124" s="28"/>
    </row>
    <row r="125" spans="2:63" s="1" customFormat="1" ht="10.35" customHeight="1">
      <c r="B125" s="28"/>
      <c r="L125" s="28"/>
    </row>
    <row r="126" spans="2:63" s="10" customFormat="1" ht="29.25" customHeight="1">
      <c r="B126" s="108"/>
      <c r="C126" s="109" t="s">
        <v>129</v>
      </c>
      <c r="D126" s="110" t="s">
        <v>60</v>
      </c>
      <c r="E126" s="110" t="s">
        <v>56</v>
      </c>
      <c r="F126" s="110" t="s">
        <v>57</v>
      </c>
      <c r="G126" s="110" t="s">
        <v>130</v>
      </c>
      <c r="H126" s="110" t="s">
        <v>131</v>
      </c>
      <c r="I126" s="110" t="s">
        <v>132</v>
      </c>
      <c r="J126" s="111" t="s">
        <v>109</v>
      </c>
      <c r="K126" s="112" t="s">
        <v>133</v>
      </c>
      <c r="L126" s="108"/>
      <c r="M126" s="55" t="s">
        <v>1</v>
      </c>
      <c r="N126" s="56" t="s">
        <v>39</v>
      </c>
      <c r="O126" s="56" t="s">
        <v>134</v>
      </c>
      <c r="P126" s="56" t="s">
        <v>135</v>
      </c>
      <c r="Q126" s="56" t="s">
        <v>136</v>
      </c>
      <c r="R126" s="56" t="s">
        <v>137</v>
      </c>
      <c r="S126" s="56" t="s">
        <v>138</v>
      </c>
      <c r="T126" s="57" t="s">
        <v>139</v>
      </c>
    </row>
    <row r="127" spans="2:63" s="1" customFormat="1" ht="22.9" customHeight="1">
      <c r="B127" s="28"/>
      <c r="C127" s="60" t="s">
        <v>140</v>
      </c>
      <c r="J127" s="113">
        <f>BK127</f>
        <v>0</v>
      </c>
      <c r="L127" s="28"/>
      <c r="M127" s="58"/>
      <c r="N127" s="49"/>
      <c r="O127" s="49"/>
      <c r="P127" s="114">
        <f>P128+P211</f>
        <v>0</v>
      </c>
      <c r="Q127" s="49"/>
      <c r="R127" s="114">
        <f>R128+R211</f>
        <v>0.17716999999999999</v>
      </c>
      <c r="S127" s="49"/>
      <c r="T127" s="115">
        <f>T128+T211</f>
        <v>0</v>
      </c>
      <c r="AT127" s="13" t="s">
        <v>74</v>
      </c>
      <c r="AU127" s="13" t="s">
        <v>111</v>
      </c>
      <c r="BK127" s="116">
        <f>BK128+BK211</f>
        <v>0</v>
      </c>
    </row>
    <row r="128" spans="2:63" s="11" customFormat="1" ht="25.9" customHeight="1">
      <c r="B128" s="117"/>
      <c r="D128" s="118" t="s">
        <v>74</v>
      </c>
      <c r="E128" s="119" t="s">
        <v>379</v>
      </c>
      <c r="F128" s="119" t="s">
        <v>380</v>
      </c>
      <c r="I128" s="120"/>
      <c r="J128" s="121">
        <f>BK128</f>
        <v>0</v>
      </c>
      <c r="L128" s="117"/>
      <c r="M128" s="122"/>
      <c r="P128" s="123">
        <f>P129+P131+P145+P150+P156+P175+P184+P189</f>
        <v>0</v>
      </c>
      <c r="R128" s="123">
        <f>R129+R131+R145+R150+R156+R175+R184+R189</f>
        <v>0.17716999999999999</v>
      </c>
      <c r="T128" s="124">
        <f>T129+T131+T145+T150+T156+T175+T184+T189</f>
        <v>0</v>
      </c>
      <c r="AR128" s="118" t="s">
        <v>85</v>
      </c>
      <c r="AT128" s="125" t="s">
        <v>74</v>
      </c>
      <c r="AU128" s="125" t="s">
        <v>75</v>
      </c>
      <c r="AY128" s="118" t="s">
        <v>143</v>
      </c>
      <c r="BK128" s="126">
        <f>BK129+BK131+BK145+BK150+BK156+BK175+BK184+BK189</f>
        <v>0</v>
      </c>
    </row>
    <row r="129" spans="2:65" s="11" customFormat="1" ht="22.9" customHeight="1">
      <c r="B129" s="117"/>
      <c r="D129" s="118" t="s">
        <v>74</v>
      </c>
      <c r="E129" s="127" t="s">
        <v>1604</v>
      </c>
      <c r="F129" s="127" t="s">
        <v>1605</v>
      </c>
      <c r="I129" s="120"/>
      <c r="J129" s="128">
        <f>BK129</f>
        <v>0</v>
      </c>
      <c r="L129" s="117"/>
      <c r="M129" s="122"/>
      <c r="P129" s="123">
        <f>P130</f>
        <v>0</v>
      </c>
      <c r="R129" s="123">
        <f>R130</f>
        <v>0</v>
      </c>
      <c r="T129" s="124">
        <f>T130</f>
        <v>0</v>
      </c>
      <c r="AR129" s="118" t="s">
        <v>85</v>
      </c>
      <c r="AT129" s="125" t="s">
        <v>74</v>
      </c>
      <c r="AU129" s="125" t="s">
        <v>83</v>
      </c>
      <c r="AY129" s="118" t="s">
        <v>143</v>
      </c>
      <c r="BK129" s="126">
        <f>BK130</f>
        <v>0</v>
      </c>
    </row>
    <row r="130" spans="2:65" s="1" customFormat="1" ht="24.2" customHeight="1">
      <c r="B130" s="28"/>
      <c r="C130" s="129" t="s">
        <v>83</v>
      </c>
      <c r="D130" s="129" t="s">
        <v>146</v>
      </c>
      <c r="E130" s="130" t="s">
        <v>1606</v>
      </c>
      <c r="F130" s="131" t="s">
        <v>1607</v>
      </c>
      <c r="G130" s="132" t="s">
        <v>251</v>
      </c>
      <c r="H130" s="133">
        <v>1</v>
      </c>
      <c r="I130" s="134"/>
      <c r="J130" s="135">
        <f>ROUND(I130*H130,2)</f>
        <v>0</v>
      </c>
      <c r="K130" s="136"/>
      <c r="L130" s="28"/>
      <c r="M130" s="137" t="s">
        <v>1</v>
      </c>
      <c r="N130" s="138" t="s">
        <v>40</v>
      </c>
      <c r="P130" s="139">
        <f>O130*H130</f>
        <v>0</v>
      </c>
      <c r="Q130" s="139">
        <v>0</v>
      </c>
      <c r="R130" s="139">
        <f>Q130*H130</f>
        <v>0</v>
      </c>
      <c r="S130" s="139">
        <v>0</v>
      </c>
      <c r="T130" s="140">
        <f>S130*H130</f>
        <v>0</v>
      </c>
      <c r="AR130" s="141" t="s">
        <v>206</v>
      </c>
      <c r="AT130" s="141" t="s">
        <v>146</v>
      </c>
      <c r="AU130" s="141" t="s">
        <v>85</v>
      </c>
      <c r="AY130" s="13" t="s">
        <v>143</v>
      </c>
      <c r="BE130" s="142">
        <f>IF(N130="základní",J130,0)</f>
        <v>0</v>
      </c>
      <c r="BF130" s="142">
        <f>IF(N130="snížená",J130,0)</f>
        <v>0</v>
      </c>
      <c r="BG130" s="142">
        <f>IF(N130="zákl. přenesená",J130,0)</f>
        <v>0</v>
      </c>
      <c r="BH130" s="142">
        <f>IF(N130="sníž. přenesená",J130,0)</f>
        <v>0</v>
      </c>
      <c r="BI130" s="142">
        <f>IF(N130="nulová",J130,0)</f>
        <v>0</v>
      </c>
      <c r="BJ130" s="13" t="s">
        <v>83</v>
      </c>
      <c r="BK130" s="142">
        <f>ROUND(I130*H130,2)</f>
        <v>0</v>
      </c>
      <c r="BL130" s="13" t="s">
        <v>206</v>
      </c>
      <c r="BM130" s="141" t="s">
        <v>85</v>
      </c>
    </row>
    <row r="131" spans="2:65" s="11" customFormat="1" ht="22.9" customHeight="1">
      <c r="B131" s="117"/>
      <c r="D131" s="118" t="s">
        <v>74</v>
      </c>
      <c r="E131" s="127" t="s">
        <v>1608</v>
      </c>
      <c r="F131" s="127" t="s">
        <v>1609</v>
      </c>
      <c r="I131" s="120"/>
      <c r="J131" s="128">
        <f>BK131</f>
        <v>0</v>
      </c>
      <c r="L131" s="117"/>
      <c r="M131" s="122"/>
      <c r="P131" s="123">
        <f>SUM(P132:P144)</f>
        <v>0</v>
      </c>
      <c r="R131" s="123">
        <f>SUM(R132:R144)</f>
        <v>3.0000000000000003E-4</v>
      </c>
      <c r="T131" s="124">
        <f>SUM(T132:T144)</f>
        <v>0</v>
      </c>
      <c r="AR131" s="118" t="s">
        <v>85</v>
      </c>
      <c r="AT131" s="125" t="s">
        <v>74</v>
      </c>
      <c r="AU131" s="125" t="s">
        <v>83</v>
      </c>
      <c r="AY131" s="118" t="s">
        <v>143</v>
      </c>
      <c r="BK131" s="126">
        <f>SUM(BK132:BK144)</f>
        <v>0</v>
      </c>
    </row>
    <row r="132" spans="2:65" s="1" customFormat="1" ht="24.2" customHeight="1">
      <c r="B132" s="28"/>
      <c r="C132" s="143" t="s">
        <v>85</v>
      </c>
      <c r="D132" s="143" t="s">
        <v>159</v>
      </c>
      <c r="E132" s="144" t="s">
        <v>1610</v>
      </c>
      <c r="F132" s="145" t="s">
        <v>1611</v>
      </c>
      <c r="G132" s="146" t="s">
        <v>251</v>
      </c>
      <c r="H132" s="147">
        <v>29</v>
      </c>
      <c r="I132" s="148"/>
      <c r="J132" s="149">
        <f t="shared" ref="J132:J144" si="0">ROUND(I132*H132,2)</f>
        <v>0</v>
      </c>
      <c r="K132" s="150"/>
      <c r="L132" s="151"/>
      <c r="M132" s="152" t="s">
        <v>1</v>
      </c>
      <c r="N132" s="153" t="s">
        <v>40</v>
      </c>
      <c r="P132" s="139">
        <f t="shared" ref="P132:P144" si="1">O132*H132</f>
        <v>0</v>
      </c>
      <c r="Q132" s="139">
        <v>0</v>
      </c>
      <c r="R132" s="139">
        <f t="shared" ref="R132:R144" si="2">Q132*H132</f>
        <v>0</v>
      </c>
      <c r="S132" s="139">
        <v>0</v>
      </c>
      <c r="T132" s="140">
        <f t="shared" ref="T132:T144" si="3">S132*H132</f>
        <v>0</v>
      </c>
      <c r="AR132" s="141" t="s">
        <v>273</v>
      </c>
      <c r="AT132" s="141" t="s">
        <v>159</v>
      </c>
      <c r="AU132" s="141" t="s">
        <v>85</v>
      </c>
      <c r="AY132" s="13" t="s">
        <v>143</v>
      </c>
      <c r="BE132" s="142">
        <f t="shared" ref="BE132:BE144" si="4">IF(N132="základní",J132,0)</f>
        <v>0</v>
      </c>
      <c r="BF132" s="142">
        <f t="shared" ref="BF132:BF144" si="5">IF(N132="snížená",J132,0)</f>
        <v>0</v>
      </c>
      <c r="BG132" s="142">
        <f t="shared" ref="BG132:BG144" si="6">IF(N132="zákl. přenesená",J132,0)</f>
        <v>0</v>
      </c>
      <c r="BH132" s="142">
        <f t="shared" ref="BH132:BH144" si="7">IF(N132="sníž. přenesená",J132,0)</f>
        <v>0</v>
      </c>
      <c r="BI132" s="142">
        <f t="shared" ref="BI132:BI144" si="8">IF(N132="nulová",J132,0)</f>
        <v>0</v>
      </c>
      <c r="BJ132" s="13" t="s">
        <v>83</v>
      </c>
      <c r="BK132" s="142">
        <f t="shared" ref="BK132:BK144" si="9">ROUND(I132*H132,2)</f>
        <v>0</v>
      </c>
      <c r="BL132" s="13" t="s">
        <v>206</v>
      </c>
      <c r="BM132" s="141" t="s">
        <v>150</v>
      </c>
    </row>
    <row r="133" spans="2:65" s="1" customFormat="1" ht="16.5" customHeight="1">
      <c r="B133" s="28"/>
      <c r="C133" s="143" t="s">
        <v>155</v>
      </c>
      <c r="D133" s="143" t="s">
        <v>159</v>
      </c>
      <c r="E133" s="144" t="s">
        <v>1612</v>
      </c>
      <c r="F133" s="145" t="s">
        <v>1613</v>
      </c>
      <c r="G133" s="146" t="s">
        <v>251</v>
      </c>
      <c r="H133" s="147">
        <v>10</v>
      </c>
      <c r="I133" s="148"/>
      <c r="J133" s="149">
        <f t="shared" si="0"/>
        <v>0</v>
      </c>
      <c r="K133" s="150"/>
      <c r="L133" s="151"/>
      <c r="M133" s="152" t="s">
        <v>1</v>
      </c>
      <c r="N133" s="153" t="s">
        <v>40</v>
      </c>
      <c r="P133" s="139">
        <f t="shared" si="1"/>
        <v>0</v>
      </c>
      <c r="Q133" s="139">
        <v>3.0000000000000001E-5</v>
      </c>
      <c r="R133" s="139">
        <f t="shared" si="2"/>
        <v>3.0000000000000003E-4</v>
      </c>
      <c r="S133" s="139">
        <v>0</v>
      </c>
      <c r="T133" s="140">
        <f t="shared" si="3"/>
        <v>0</v>
      </c>
      <c r="AR133" s="141" t="s">
        <v>273</v>
      </c>
      <c r="AT133" s="141" t="s">
        <v>159</v>
      </c>
      <c r="AU133" s="141" t="s">
        <v>85</v>
      </c>
      <c r="AY133" s="13" t="s">
        <v>143</v>
      </c>
      <c r="BE133" s="142">
        <f t="shared" si="4"/>
        <v>0</v>
      </c>
      <c r="BF133" s="142">
        <f t="shared" si="5"/>
        <v>0</v>
      </c>
      <c r="BG133" s="142">
        <f t="shared" si="6"/>
        <v>0</v>
      </c>
      <c r="BH133" s="142">
        <f t="shared" si="7"/>
        <v>0</v>
      </c>
      <c r="BI133" s="142">
        <f t="shared" si="8"/>
        <v>0</v>
      </c>
      <c r="BJ133" s="13" t="s">
        <v>83</v>
      </c>
      <c r="BK133" s="142">
        <f t="shared" si="9"/>
        <v>0</v>
      </c>
      <c r="BL133" s="13" t="s">
        <v>206</v>
      </c>
      <c r="BM133" s="141" t="s">
        <v>144</v>
      </c>
    </row>
    <row r="134" spans="2:65" s="1" customFormat="1" ht="24.2" customHeight="1">
      <c r="B134" s="28"/>
      <c r="C134" s="129" t="s">
        <v>150</v>
      </c>
      <c r="D134" s="129" t="s">
        <v>146</v>
      </c>
      <c r="E134" s="130" t="s">
        <v>1614</v>
      </c>
      <c r="F134" s="131" t="s">
        <v>1615</v>
      </c>
      <c r="G134" s="132" t="s">
        <v>251</v>
      </c>
      <c r="H134" s="133">
        <v>15</v>
      </c>
      <c r="I134" s="134"/>
      <c r="J134" s="135">
        <f t="shared" si="0"/>
        <v>0</v>
      </c>
      <c r="K134" s="136"/>
      <c r="L134" s="28"/>
      <c r="M134" s="137" t="s">
        <v>1</v>
      </c>
      <c r="N134" s="138" t="s">
        <v>40</v>
      </c>
      <c r="P134" s="139">
        <f t="shared" si="1"/>
        <v>0</v>
      </c>
      <c r="Q134" s="139">
        <v>0</v>
      </c>
      <c r="R134" s="139">
        <f t="shared" si="2"/>
        <v>0</v>
      </c>
      <c r="S134" s="139">
        <v>0</v>
      </c>
      <c r="T134" s="140">
        <f t="shared" si="3"/>
        <v>0</v>
      </c>
      <c r="AR134" s="141" t="s">
        <v>206</v>
      </c>
      <c r="AT134" s="141" t="s">
        <v>146</v>
      </c>
      <c r="AU134" s="141" t="s">
        <v>85</v>
      </c>
      <c r="AY134" s="13" t="s">
        <v>143</v>
      </c>
      <c r="BE134" s="142">
        <f t="shared" si="4"/>
        <v>0</v>
      </c>
      <c r="BF134" s="142">
        <f t="shared" si="5"/>
        <v>0</v>
      </c>
      <c r="BG134" s="142">
        <f t="shared" si="6"/>
        <v>0</v>
      </c>
      <c r="BH134" s="142">
        <f t="shared" si="7"/>
        <v>0</v>
      </c>
      <c r="BI134" s="142">
        <f t="shared" si="8"/>
        <v>0</v>
      </c>
      <c r="BJ134" s="13" t="s">
        <v>83</v>
      </c>
      <c r="BK134" s="142">
        <f t="shared" si="9"/>
        <v>0</v>
      </c>
      <c r="BL134" s="13" t="s">
        <v>206</v>
      </c>
      <c r="BM134" s="141" t="s">
        <v>162</v>
      </c>
    </row>
    <row r="135" spans="2:65" s="1" customFormat="1" ht="16.5" customHeight="1">
      <c r="B135" s="28"/>
      <c r="C135" s="143" t="s">
        <v>164</v>
      </c>
      <c r="D135" s="143" t="s">
        <v>159</v>
      </c>
      <c r="E135" s="144" t="s">
        <v>1616</v>
      </c>
      <c r="F135" s="145" t="s">
        <v>1617</v>
      </c>
      <c r="G135" s="146" t="s">
        <v>251</v>
      </c>
      <c r="H135" s="147">
        <v>15</v>
      </c>
      <c r="I135" s="148"/>
      <c r="J135" s="149">
        <f t="shared" si="0"/>
        <v>0</v>
      </c>
      <c r="K135" s="150"/>
      <c r="L135" s="151"/>
      <c r="M135" s="152" t="s">
        <v>1</v>
      </c>
      <c r="N135" s="153" t="s">
        <v>40</v>
      </c>
      <c r="P135" s="139">
        <f t="shared" si="1"/>
        <v>0</v>
      </c>
      <c r="Q135" s="139">
        <v>0</v>
      </c>
      <c r="R135" s="139">
        <f t="shared" si="2"/>
        <v>0</v>
      </c>
      <c r="S135" s="139">
        <v>0</v>
      </c>
      <c r="T135" s="140">
        <f t="shared" si="3"/>
        <v>0</v>
      </c>
      <c r="AR135" s="141" t="s">
        <v>273</v>
      </c>
      <c r="AT135" s="141" t="s">
        <v>159</v>
      </c>
      <c r="AU135" s="141" t="s">
        <v>85</v>
      </c>
      <c r="AY135" s="13" t="s">
        <v>143</v>
      </c>
      <c r="BE135" s="142">
        <f t="shared" si="4"/>
        <v>0</v>
      </c>
      <c r="BF135" s="142">
        <f t="shared" si="5"/>
        <v>0</v>
      </c>
      <c r="BG135" s="142">
        <f t="shared" si="6"/>
        <v>0</v>
      </c>
      <c r="BH135" s="142">
        <f t="shared" si="7"/>
        <v>0</v>
      </c>
      <c r="BI135" s="142">
        <f t="shared" si="8"/>
        <v>0</v>
      </c>
      <c r="BJ135" s="13" t="s">
        <v>83</v>
      </c>
      <c r="BK135" s="142">
        <f t="shared" si="9"/>
        <v>0</v>
      </c>
      <c r="BL135" s="13" t="s">
        <v>206</v>
      </c>
      <c r="BM135" s="141" t="s">
        <v>182</v>
      </c>
    </row>
    <row r="136" spans="2:65" s="1" customFormat="1" ht="21.75" customHeight="1">
      <c r="B136" s="28"/>
      <c r="C136" s="129" t="s">
        <v>144</v>
      </c>
      <c r="D136" s="129" t="s">
        <v>146</v>
      </c>
      <c r="E136" s="130" t="s">
        <v>1618</v>
      </c>
      <c r="F136" s="131" t="s">
        <v>1619</v>
      </c>
      <c r="G136" s="132" t="s">
        <v>251</v>
      </c>
      <c r="H136" s="133">
        <v>6</v>
      </c>
      <c r="I136" s="134"/>
      <c r="J136" s="135">
        <f t="shared" si="0"/>
        <v>0</v>
      </c>
      <c r="K136" s="136"/>
      <c r="L136" s="28"/>
      <c r="M136" s="137" t="s">
        <v>1</v>
      </c>
      <c r="N136" s="138" t="s">
        <v>40</v>
      </c>
      <c r="P136" s="139">
        <f t="shared" si="1"/>
        <v>0</v>
      </c>
      <c r="Q136" s="139">
        <v>0</v>
      </c>
      <c r="R136" s="139">
        <f t="shared" si="2"/>
        <v>0</v>
      </c>
      <c r="S136" s="139">
        <v>0</v>
      </c>
      <c r="T136" s="140">
        <f t="shared" si="3"/>
        <v>0</v>
      </c>
      <c r="AR136" s="141" t="s">
        <v>206</v>
      </c>
      <c r="AT136" s="141" t="s">
        <v>146</v>
      </c>
      <c r="AU136" s="141" t="s">
        <v>85</v>
      </c>
      <c r="AY136" s="13" t="s">
        <v>143</v>
      </c>
      <c r="BE136" s="142">
        <f t="shared" si="4"/>
        <v>0</v>
      </c>
      <c r="BF136" s="142">
        <f t="shared" si="5"/>
        <v>0</v>
      </c>
      <c r="BG136" s="142">
        <f t="shared" si="6"/>
        <v>0</v>
      </c>
      <c r="BH136" s="142">
        <f t="shared" si="7"/>
        <v>0</v>
      </c>
      <c r="BI136" s="142">
        <f t="shared" si="8"/>
        <v>0</v>
      </c>
      <c r="BJ136" s="13" t="s">
        <v>83</v>
      </c>
      <c r="BK136" s="142">
        <f t="shared" si="9"/>
        <v>0</v>
      </c>
      <c r="BL136" s="13" t="s">
        <v>206</v>
      </c>
      <c r="BM136" s="141" t="s">
        <v>190</v>
      </c>
    </row>
    <row r="137" spans="2:65" s="1" customFormat="1" ht="16.5" customHeight="1">
      <c r="B137" s="28"/>
      <c r="C137" s="143" t="s">
        <v>171</v>
      </c>
      <c r="D137" s="143" t="s">
        <v>159</v>
      </c>
      <c r="E137" s="144" t="s">
        <v>1620</v>
      </c>
      <c r="F137" s="145" t="s">
        <v>1621</v>
      </c>
      <c r="G137" s="146" t="s">
        <v>251</v>
      </c>
      <c r="H137" s="147">
        <v>6</v>
      </c>
      <c r="I137" s="148"/>
      <c r="J137" s="149">
        <f t="shared" si="0"/>
        <v>0</v>
      </c>
      <c r="K137" s="150"/>
      <c r="L137" s="151"/>
      <c r="M137" s="152" t="s">
        <v>1</v>
      </c>
      <c r="N137" s="153" t="s">
        <v>40</v>
      </c>
      <c r="P137" s="139">
        <f t="shared" si="1"/>
        <v>0</v>
      </c>
      <c r="Q137" s="139">
        <v>0</v>
      </c>
      <c r="R137" s="139">
        <f t="shared" si="2"/>
        <v>0</v>
      </c>
      <c r="S137" s="139">
        <v>0</v>
      </c>
      <c r="T137" s="140">
        <f t="shared" si="3"/>
        <v>0</v>
      </c>
      <c r="AR137" s="141" t="s">
        <v>273</v>
      </c>
      <c r="AT137" s="141" t="s">
        <v>159</v>
      </c>
      <c r="AU137" s="141" t="s">
        <v>85</v>
      </c>
      <c r="AY137" s="13" t="s">
        <v>143</v>
      </c>
      <c r="BE137" s="142">
        <f t="shared" si="4"/>
        <v>0</v>
      </c>
      <c r="BF137" s="142">
        <f t="shared" si="5"/>
        <v>0</v>
      </c>
      <c r="BG137" s="142">
        <f t="shared" si="6"/>
        <v>0</v>
      </c>
      <c r="BH137" s="142">
        <f t="shared" si="7"/>
        <v>0</v>
      </c>
      <c r="BI137" s="142">
        <f t="shared" si="8"/>
        <v>0</v>
      </c>
      <c r="BJ137" s="13" t="s">
        <v>83</v>
      </c>
      <c r="BK137" s="142">
        <f t="shared" si="9"/>
        <v>0</v>
      </c>
      <c r="BL137" s="13" t="s">
        <v>206</v>
      </c>
      <c r="BM137" s="141" t="s">
        <v>199</v>
      </c>
    </row>
    <row r="138" spans="2:65" s="1" customFormat="1" ht="21.75" customHeight="1">
      <c r="B138" s="28"/>
      <c r="C138" s="129" t="s">
        <v>162</v>
      </c>
      <c r="D138" s="129" t="s">
        <v>146</v>
      </c>
      <c r="E138" s="130" t="s">
        <v>1622</v>
      </c>
      <c r="F138" s="131" t="s">
        <v>1623</v>
      </c>
      <c r="G138" s="132" t="s">
        <v>251</v>
      </c>
      <c r="H138" s="133">
        <v>14</v>
      </c>
      <c r="I138" s="134"/>
      <c r="J138" s="135">
        <f t="shared" si="0"/>
        <v>0</v>
      </c>
      <c r="K138" s="136"/>
      <c r="L138" s="28"/>
      <c r="M138" s="137" t="s">
        <v>1</v>
      </c>
      <c r="N138" s="138" t="s">
        <v>40</v>
      </c>
      <c r="P138" s="139">
        <f t="shared" si="1"/>
        <v>0</v>
      </c>
      <c r="Q138" s="139">
        <v>0</v>
      </c>
      <c r="R138" s="139">
        <f t="shared" si="2"/>
        <v>0</v>
      </c>
      <c r="S138" s="139">
        <v>0</v>
      </c>
      <c r="T138" s="140">
        <f t="shared" si="3"/>
        <v>0</v>
      </c>
      <c r="AR138" s="141" t="s">
        <v>206</v>
      </c>
      <c r="AT138" s="141" t="s">
        <v>146</v>
      </c>
      <c r="AU138" s="141" t="s">
        <v>85</v>
      </c>
      <c r="AY138" s="13" t="s">
        <v>143</v>
      </c>
      <c r="BE138" s="142">
        <f t="shared" si="4"/>
        <v>0</v>
      </c>
      <c r="BF138" s="142">
        <f t="shared" si="5"/>
        <v>0</v>
      </c>
      <c r="BG138" s="142">
        <f t="shared" si="6"/>
        <v>0</v>
      </c>
      <c r="BH138" s="142">
        <f t="shared" si="7"/>
        <v>0</v>
      </c>
      <c r="BI138" s="142">
        <f t="shared" si="8"/>
        <v>0</v>
      </c>
      <c r="BJ138" s="13" t="s">
        <v>83</v>
      </c>
      <c r="BK138" s="142">
        <f t="shared" si="9"/>
        <v>0</v>
      </c>
      <c r="BL138" s="13" t="s">
        <v>206</v>
      </c>
      <c r="BM138" s="141" t="s">
        <v>206</v>
      </c>
    </row>
    <row r="139" spans="2:65" s="1" customFormat="1" ht="16.5" customHeight="1">
      <c r="B139" s="28"/>
      <c r="C139" s="143" t="s">
        <v>178</v>
      </c>
      <c r="D139" s="143" t="s">
        <v>159</v>
      </c>
      <c r="E139" s="144" t="s">
        <v>1624</v>
      </c>
      <c r="F139" s="145" t="s">
        <v>1625</v>
      </c>
      <c r="G139" s="146" t="s">
        <v>251</v>
      </c>
      <c r="H139" s="147">
        <v>14</v>
      </c>
      <c r="I139" s="148"/>
      <c r="J139" s="149">
        <f t="shared" si="0"/>
        <v>0</v>
      </c>
      <c r="K139" s="150"/>
      <c r="L139" s="151"/>
      <c r="M139" s="152" t="s">
        <v>1</v>
      </c>
      <c r="N139" s="153" t="s">
        <v>40</v>
      </c>
      <c r="P139" s="139">
        <f t="shared" si="1"/>
        <v>0</v>
      </c>
      <c r="Q139" s="139">
        <v>0</v>
      </c>
      <c r="R139" s="139">
        <f t="shared" si="2"/>
        <v>0</v>
      </c>
      <c r="S139" s="139">
        <v>0</v>
      </c>
      <c r="T139" s="140">
        <f t="shared" si="3"/>
        <v>0</v>
      </c>
      <c r="AR139" s="141" t="s">
        <v>273</v>
      </c>
      <c r="AT139" s="141" t="s">
        <v>159</v>
      </c>
      <c r="AU139" s="141" t="s">
        <v>85</v>
      </c>
      <c r="AY139" s="13" t="s">
        <v>143</v>
      </c>
      <c r="BE139" s="142">
        <f t="shared" si="4"/>
        <v>0</v>
      </c>
      <c r="BF139" s="142">
        <f t="shared" si="5"/>
        <v>0</v>
      </c>
      <c r="BG139" s="142">
        <f t="shared" si="6"/>
        <v>0</v>
      </c>
      <c r="BH139" s="142">
        <f t="shared" si="7"/>
        <v>0</v>
      </c>
      <c r="BI139" s="142">
        <f t="shared" si="8"/>
        <v>0</v>
      </c>
      <c r="BJ139" s="13" t="s">
        <v>83</v>
      </c>
      <c r="BK139" s="142">
        <f t="shared" si="9"/>
        <v>0</v>
      </c>
      <c r="BL139" s="13" t="s">
        <v>206</v>
      </c>
      <c r="BM139" s="141" t="s">
        <v>214</v>
      </c>
    </row>
    <row r="140" spans="2:65" s="1" customFormat="1" ht="24.2" customHeight="1">
      <c r="B140" s="28"/>
      <c r="C140" s="129" t="s">
        <v>182</v>
      </c>
      <c r="D140" s="129" t="s">
        <v>146</v>
      </c>
      <c r="E140" s="130" t="s">
        <v>1626</v>
      </c>
      <c r="F140" s="131" t="s">
        <v>1627</v>
      </c>
      <c r="G140" s="132" t="s">
        <v>251</v>
      </c>
      <c r="H140" s="133">
        <v>4</v>
      </c>
      <c r="I140" s="134"/>
      <c r="J140" s="135">
        <f t="shared" si="0"/>
        <v>0</v>
      </c>
      <c r="K140" s="136"/>
      <c r="L140" s="28"/>
      <c r="M140" s="137" t="s">
        <v>1</v>
      </c>
      <c r="N140" s="138" t="s">
        <v>40</v>
      </c>
      <c r="P140" s="139">
        <f t="shared" si="1"/>
        <v>0</v>
      </c>
      <c r="Q140" s="139">
        <v>0</v>
      </c>
      <c r="R140" s="139">
        <f t="shared" si="2"/>
        <v>0</v>
      </c>
      <c r="S140" s="139">
        <v>0</v>
      </c>
      <c r="T140" s="140">
        <f t="shared" si="3"/>
        <v>0</v>
      </c>
      <c r="AR140" s="141" t="s">
        <v>206</v>
      </c>
      <c r="AT140" s="141" t="s">
        <v>146</v>
      </c>
      <c r="AU140" s="141" t="s">
        <v>85</v>
      </c>
      <c r="AY140" s="13" t="s">
        <v>143</v>
      </c>
      <c r="BE140" s="142">
        <f t="shared" si="4"/>
        <v>0</v>
      </c>
      <c r="BF140" s="142">
        <f t="shared" si="5"/>
        <v>0</v>
      </c>
      <c r="BG140" s="142">
        <f t="shared" si="6"/>
        <v>0</v>
      </c>
      <c r="BH140" s="142">
        <f t="shared" si="7"/>
        <v>0</v>
      </c>
      <c r="BI140" s="142">
        <f t="shared" si="8"/>
        <v>0</v>
      </c>
      <c r="BJ140" s="13" t="s">
        <v>83</v>
      </c>
      <c r="BK140" s="142">
        <f t="shared" si="9"/>
        <v>0</v>
      </c>
      <c r="BL140" s="13" t="s">
        <v>206</v>
      </c>
      <c r="BM140" s="141" t="s">
        <v>222</v>
      </c>
    </row>
    <row r="141" spans="2:65" s="1" customFormat="1" ht="24.2" customHeight="1">
      <c r="B141" s="28"/>
      <c r="C141" s="143" t="s">
        <v>186</v>
      </c>
      <c r="D141" s="143" t="s">
        <v>159</v>
      </c>
      <c r="E141" s="144" t="s">
        <v>1628</v>
      </c>
      <c r="F141" s="145" t="s">
        <v>1629</v>
      </c>
      <c r="G141" s="146" t="s">
        <v>251</v>
      </c>
      <c r="H141" s="147">
        <v>4</v>
      </c>
      <c r="I141" s="148"/>
      <c r="J141" s="149">
        <f t="shared" si="0"/>
        <v>0</v>
      </c>
      <c r="K141" s="150"/>
      <c r="L141" s="151"/>
      <c r="M141" s="152" t="s">
        <v>1</v>
      </c>
      <c r="N141" s="153" t="s">
        <v>40</v>
      </c>
      <c r="P141" s="139">
        <f t="shared" si="1"/>
        <v>0</v>
      </c>
      <c r="Q141" s="139">
        <v>0</v>
      </c>
      <c r="R141" s="139">
        <f t="shared" si="2"/>
        <v>0</v>
      </c>
      <c r="S141" s="139">
        <v>0</v>
      </c>
      <c r="T141" s="140">
        <f t="shared" si="3"/>
        <v>0</v>
      </c>
      <c r="AR141" s="141" t="s">
        <v>273</v>
      </c>
      <c r="AT141" s="141" t="s">
        <v>159</v>
      </c>
      <c r="AU141" s="141" t="s">
        <v>85</v>
      </c>
      <c r="AY141" s="13" t="s">
        <v>143</v>
      </c>
      <c r="BE141" s="142">
        <f t="shared" si="4"/>
        <v>0</v>
      </c>
      <c r="BF141" s="142">
        <f t="shared" si="5"/>
        <v>0</v>
      </c>
      <c r="BG141" s="142">
        <f t="shared" si="6"/>
        <v>0</v>
      </c>
      <c r="BH141" s="142">
        <f t="shared" si="7"/>
        <v>0</v>
      </c>
      <c r="BI141" s="142">
        <f t="shared" si="8"/>
        <v>0</v>
      </c>
      <c r="BJ141" s="13" t="s">
        <v>83</v>
      </c>
      <c r="BK141" s="142">
        <f t="shared" si="9"/>
        <v>0</v>
      </c>
      <c r="BL141" s="13" t="s">
        <v>206</v>
      </c>
      <c r="BM141" s="141" t="s">
        <v>229</v>
      </c>
    </row>
    <row r="142" spans="2:65" s="1" customFormat="1" ht="16.5" customHeight="1">
      <c r="B142" s="28"/>
      <c r="C142" s="143" t="s">
        <v>190</v>
      </c>
      <c r="D142" s="143" t="s">
        <v>159</v>
      </c>
      <c r="E142" s="144" t="s">
        <v>1630</v>
      </c>
      <c r="F142" s="145" t="s">
        <v>1631</v>
      </c>
      <c r="G142" s="146" t="s">
        <v>251</v>
      </c>
      <c r="H142" s="147">
        <v>39</v>
      </c>
      <c r="I142" s="148"/>
      <c r="J142" s="149">
        <f t="shared" si="0"/>
        <v>0</v>
      </c>
      <c r="K142" s="150"/>
      <c r="L142" s="151"/>
      <c r="M142" s="152" t="s">
        <v>1</v>
      </c>
      <c r="N142" s="153" t="s">
        <v>40</v>
      </c>
      <c r="P142" s="139">
        <f t="shared" si="1"/>
        <v>0</v>
      </c>
      <c r="Q142" s="139">
        <v>0</v>
      </c>
      <c r="R142" s="139">
        <f t="shared" si="2"/>
        <v>0</v>
      </c>
      <c r="S142" s="139">
        <v>0</v>
      </c>
      <c r="T142" s="140">
        <f t="shared" si="3"/>
        <v>0</v>
      </c>
      <c r="AR142" s="141" t="s">
        <v>273</v>
      </c>
      <c r="AT142" s="141" t="s">
        <v>159</v>
      </c>
      <c r="AU142" s="141" t="s">
        <v>85</v>
      </c>
      <c r="AY142" s="13" t="s">
        <v>143</v>
      </c>
      <c r="BE142" s="142">
        <f t="shared" si="4"/>
        <v>0</v>
      </c>
      <c r="BF142" s="142">
        <f t="shared" si="5"/>
        <v>0</v>
      </c>
      <c r="BG142" s="142">
        <f t="shared" si="6"/>
        <v>0</v>
      </c>
      <c r="BH142" s="142">
        <f t="shared" si="7"/>
        <v>0</v>
      </c>
      <c r="BI142" s="142">
        <f t="shared" si="8"/>
        <v>0</v>
      </c>
      <c r="BJ142" s="13" t="s">
        <v>83</v>
      </c>
      <c r="BK142" s="142">
        <f t="shared" si="9"/>
        <v>0</v>
      </c>
      <c r="BL142" s="13" t="s">
        <v>206</v>
      </c>
      <c r="BM142" s="141" t="s">
        <v>238</v>
      </c>
    </row>
    <row r="143" spans="2:65" s="1" customFormat="1" ht="24.2" customHeight="1">
      <c r="B143" s="28"/>
      <c r="C143" s="143" t="s">
        <v>194</v>
      </c>
      <c r="D143" s="143" t="s">
        <v>159</v>
      </c>
      <c r="E143" s="144" t="s">
        <v>1632</v>
      </c>
      <c r="F143" s="145" t="s">
        <v>1633</v>
      </c>
      <c r="G143" s="146" t="s">
        <v>251</v>
      </c>
      <c r="H143" s="147">
        <v>10</v>
      </c>
      <c r="I143" s="148"/>
      <c r="J143" s="149">
        <f t="shared" si="0"/>
        <v>0</v>
      </c>
      <c r="K143" s="150"/>
      <c r="L143" s="151"/>
      <c r="M143" s="152" t="s">
        <v>1</v>
      </c>
      <c r="N143" s="153" t="s">
        <v>40</v>
      </c>
      <c r="P143" s="139">
        <f t="shared" si="1"/>
        <v>0</v>
      </c>
      <c r="Q143" s="139">
        <v>0</v>
      </c>
      <c r="R143" s="139">
        <f t="shared" si="2"/>
        <v>0</v>
      </c>
      <c r="S143" s="139">
        <v>0</v>
      </c>
      <c r="T143" s="140">
        <f t="shared" si="3"/>
        <v>0</v>
      </c>
      <c r="AR143" s="141" t="s">
        <v>273</v>
      </c>
      <c r="AT143" s="141" t="s">
        <v>159</v>
      </c>
      <c r="AU143" s="141" t="s">
        <v>85</v>
      </c>
      <c r="AY143" s="13" t="s">
        <v>143</v>
      </c>
      <c r="BE143" s="142">
        <f t="shared" si="4"/>
        <v>0</v>
      </c>
      <c r="BF143" s="142">
        <f t="shared" si="5"/>
        <v>0</v>
      </c>
      <c r="BG143" s="142">
        <f t="shared" si="6"/>
        <v>0</v>
      </c>
      <c r="BH143" s="142">
        <f t="shared" si="7"/>
        <v>0</v>
      </c>
      <c r="BI143" s="142">
        <f t="shared" si="8"/>
        <v>0</v>
      </c>
      <c r="BJ143" s="13" t="s">
        <v>83</v>
      </c>
      <c r="BK143" s="142">
        <f t="shared" si="9"/>
        <v>0</v>
      </c>
      <c r="BL143" s="13" t="s">
        <v>206</v>
      </c>
      <c r="BM143" s="141" t="s">
        <v>248</v>
      </c>
    </row>
    <row r="144" spans="2:65" s="1" customFormat="1" ht="21.75" customHeight="1">
      <c r="B144" s="28"/>
      <c r="C144" s="143" t="s">
        <v>199</v>
      </c>
      <c r="D144" s="143" t="s">
        <v>159</v>
      </c>
      <c r="E144" s="144" t="s">
        <v>1634</v>
      </c>
      <c r="F144" s="145" t="s">
        <v>1635</v>
      </c>
      <c r="G144" s="146" t="s">
        <v>251</v>
      </c>
      <c r="H144" s="147">
        <v>3</v>
      </c>
      <c r="I144" s="148"/>
      <c r="J144" s="149">
        <f t="shared" si="0"/>
        <v>0</v>
      </c>
      <c r="K144" s="150"/>
      <c r="L144" s="151"/>
      <c r="M144" s="152" t="s">
        <v>1</v>
      </c>
      <c r="N144" s="153" t="s">
        <v>40</v>
      </c>
      <c r="P144" s="139">
        <f t="shared" si="1"/>
        <v>0</v>
      </c>
      <c r="Q144" s="139">
        <v>0</v>
      </c>
      <c r="R144" s="139">
        <f t="shared" si="2"/>
        <v>0</v>
      </c>
      <c r="S144" s="139">
        <v>0</v>
      </c>
      <c r="T144" s="140">
        <f t="shared" si="3"/>
        <v>0</v>
      </c>
      <c r="AR144" s="141" t="s">
        <v>273</v>
      </c>
      <c r="AT144" s="141" t="s">
        <v>159</v>
      </c>
      <c r="AU144" s="141" t="s">
        <v>85</v>
      </c>
      <c r="AY144" s="13" t="s">
        <v>143</v>
      </c>
      <c r="BE144" s="142">
        <f t="shared" si="4"/>
        <v>0</v>
      </c>
      <c r="BF144" s="142">
        <f t="shared" si="5"/>
        <v>0</v>
      </c>
      <c r="BG144" s="142">
        <f t="shared" si="6"/>
        <v>0</v>
      </c>
      <c r="BH144" s="142">
        <f t="shared" si="7"/>
        <v>0</v>
      </c>
      <c r="BI144" s="142">
        <f t="shared" si="8"/>
        <v>0</v>
      </c>
      <c r="BJ144" s="13" t="s">
        <v>83</v>
      </c>
      <c r="BK144" s="142">
        <f t="shared" si="9"/>
        <v>0</v>
      </c>
      <c r="BL144" s="13" t="s">
        <v>206</v>
      </c>
      <c r="BM144" s="141" t="s">
        <v>257</v>
      </c>
    </row>
    <row r="145" spans="2:65" s="11" customFormat="1" ht="22.9" customHeight="1">
      <c r="B145" s="117"/>
      <c r="D145" s="118" t="s">
        <v>74</v>
      </c>
      <c r="E145" s="127" t="s">
        <v>1230</v>
      </c>
      <c r="F145" s="127" t="s">
        <v>1636</v>
      </c>
      <c r="I145" s="120"/>
      <c r="J145" s="128">
        <f>BK145</f>
        <v>0</v>
      </c>
      <c r="L145" s="117"/>
      <c r="M145" s="122"/>
      <c r="P145" s="123">
        <f>SUM(P146:P149)</f>
        <v>0</v>
      </c>
      <c r="R145" s="123">
        <f>SUM(R146:R149)</f>
        <v>0</v>
      </c>
      <c r="T145" s="124">
        <f>SUM(T146:T149)</f>
        <v>0</v>
      </c>
      <c r="AR145" s="118" t="s">
        <v>85</v>
      </c>
      <c r="AT145" s="125" t="s">
        <v>74</v>
      </c>
      <c r="AU145" s="125" t="s">
        <v>83</v>
      </c>
      <c r="AY145" s="118" t="s">
        <v>143</v>
      </c>
      <c r="BK145" s="126">
        <f>SUM(BK146:BK149)</f>
        <v>0</v>
      </c>
    </row>
    <row r="146" spans="2:65" s="1" customFormat="1" ht="24.2" customHeight="1">
      <c r="B146" s="28"/>
      <c r="C146" s="129" t="s">
        <v>8</v>
      </c>
      <c r="D146" s="129" t="s">
        <v>146</v>
      </c>
      <c r="E146" s="130" t="s">
        <v>1637</v>
      </c>
      <c r="F146" s="131" t="s">
        <v>1638</v>
      </c>
      <c r="G146" s="132" t="s">
        <v>251</v>
      </c>
      <c r="H146" s="133">
        <v>1</v>
      </c>
      <c r="I146" s="134"/>
      <c r="J146" s="135">
        <f>ROUND(I146*H146,2)</f>
        <v>0</v>
      </c>
      <c r="K146" s="136"/>
      <c r="L146" s="28"/>
      <c r="M146" s="137" t="s">
        <v>1</v>
      </c>
      <c r="N146" s="138" t="s">
        <v>40</v>
      </c>
      <c r="P146" s="139">
        <f>O146*H146</f>
        <v>0</v>
      </c>
      <c r="Q146" s="139">
        <v>0</v>
      </c>
      <c r="R146" s="139">
        <f>Q146*H146</f>
        <v>0</v>
      </c>
      <c r="S146" s="139">
        <v>0</v>
      </c>
      <c r="T146" s="140">
        <f>S146*H146</f>
        <v>0</v>
      </c>
      <c r="AR146" s="141" t="s">
        <v>206</v>
      </c>
      <c r="AT146" s="141" t="s">
        <v>146</v>
      </c>
      <c r="AU146" s="141" t="s">
        <v>85</v>
      </c>
      <c r="AY146" s="13" t="s">
        <v>143</v>
      </c>
      <c r="BE146" s="142">
        <f>IF(N146="základní",J146,0)</f>
        <v>0</v>
      </c>
      <c r="BF146" s="142">
        <f>IF(N146="snížená",J146,0)</f>
        <v>0</v>
      </c>
      <c r="BG146" s="142">
        <f>IF(N146="zákl. přenesená",J146,0)</f>
        <v>0</v>
      </c>
      <c r="BH146" s="142">
        <f>IF(N146="sníž. přenesená",J146,0)</f>
        <v>0</v>
      </c>
      <c r="BI146" s="142">
        <f>IF(N146="nulová",J146,0)</f>
        <v>0</v>
      </c>
      <c r="BJ146" s="13" t="s">
        <v>83</v>
      </c>
      <c r="BK146" s="142">
        <f>ROUND(I146*H146,2)</f>
        <v>0</v>
      </c>
      <c r="BL146" s="13" t="s">
        <v>206</v>
      </c>
      <c r="BM146" s="141" t="s">
        <v>265</v>
      </c>
    </row>
    <row r="147" spans="2:65" s="1" customFormat="1" ht="16.5" customHeight="1">
      <c r="B147" s="28"/>
      <c r="C147" s="143" t="s">
        <v>206</v>
      </c>
      <c r="D147" s="143" t="s">
        <v>159</v>
      </c>
      <c r="E147" s="144" t="s">
        <v>1639</v>
      </c>
      <c r="F147" s="145" t="s">
        <v>1640</v>
      </c>
      <c r="G147" s="146" t="s">
        <v>251</v>
      </c>
      <c r="H147" s="147">
        <v>1</v>
      </c>
      <c r="I147" s="148"/>
      <c r="J147" s="149">
        <f>ROUND(I147*H147,2)</f>
        <v>0</v>
      </c>
      <c r="K147" s="150"/>
      <c r="L147" s="151"/>
      <c r="M147" s="152" t="s">
        <v>1</v>
      </c>
      <c r="N147" s="153" t="s">
        <v>40</v>
      </c>
      <c r="P147" s="139">
        <f>O147*H147</f>
        <v>0</v>
      </c>
      <c r="Q147" s="139">
        <v>0</v>
      </c>
      <c r="R147" s="139">
        <f>Q147*H147</f>
        <v>0</v>
      </c>
      <c r="S147" s="139">
        <v>0</v>
      </c>
      <c r="T147" s="140">
        <f>S147*H147</f>
        <v>0</v>
      </c>
      <c r="AR147" s="141" t="s">
        <v>273</v>
      </c>
      <c r="AT147" s="141" t="s">
        <v>159</v>
      </c>
      <c r="AU147" s="141" t="s">
        <v>85</v>
      </c>
      <c r="AY147" s="13" t="s">
        <v>143</v>
      </c>
      <c r="BE147" s="142">
        <f>IF(N147="základní",J147,0)</f>
        <v>0</v>
      </c>
      <c r="BF147" s="142">
        <f>IF(N147="snížená",J147,0)</f>
        <v>0</v>
      </c>
      <c r="BG147" s="142">
        <f>IF(N147="zákl. přenesená",J147,0)</f>
        <v>0</v>
      </c>
      <c r="BH147" s="142">
        <f>IF(N147="sníž. přenesená",J147,0)</f>
        <v>0</v>
      </c>
      <c r="BI147" s="142">
        <f>IF(N147="nulová",J147,0)</f>
        <v>0</v>
      </c>
      <c r="BJ147" s="13" t="s">
        <v>83</v>
      </c>
      <c r="BK147" s="142">
        <f>ROUND(I147*H147,2)</f>
        <v>0</v>
      </c>
      <c r="BL147" s="13" t="s">
        <v>206</v>
      </c>
      <c r="BM147" s="141" t="s">
        <v>273</v>
      </c>
    </row>
    <row r="148" spans="2:65" s="1" customFormat="1" ht="16.5" customHeight="1">
      <c r="B148" s="28"/>
      <c r="C148" s="129" t="s">
        <v>210</v>
      </c>
      <c r="D148" s="129" t="s">
        <v>146</v>
      </c>
      <c r="E148" s="130" t="s">
        <v>1641</v>
      </c>
      <c r="F148" s="131" t="s">
        <v>1642</v>
      </c>
      <c r="G148" s="132" t="s">
        <v>1643</v>
      </c>
      <c r="H148" s="133">
        <v>1</v>
      </c>
      <c r="I148" s="134"/>
      <c r="J148" s="135">
        <f>ROUND(I148*H148,2)</f>
        <v>0</v>
      </c>
      <c r="K148" s="136"/>
      <c r="L148" s="28"/>
      <c r="M148" s="137" t="s">
        <v>1</v>
      </c>
      <c r="N148" s="138" t="s">
        <v>40</v>
      </c>
      <c r="P148" s="139">
        <f>O148*H148</f>
        <v>0</v>
      </c>
      <c r="Q148" s="139">
        <v>0</v>
      </c>
      <c r="R148" s="139">
        <f>Q148*H148</f>
        <v>0</v>
      </c>
      <c r="S148" s="139">
        <v>0</v>
      </c>
      <c r="T148" s="140">
        <f>S148*H148</f>
        <v>0</v>
      </c>
      <c r="AR148" s="141" t="s">
        <v>206</v>
      </c>
      <c r="AT148" s="141" t="s">
        <v>146</v>
      </c>
      <c r="AU148" s="141" t="s">
        <v>85</v>
      </c>
      <c r="AY148" s="13" t="s">
        <v>143</v>
      </c>
      <c r="BE148" s="142">
        <f>IF(N148="základní",J148,0)</f>
        <v>0</v>
      </c>
      <c r="BF148" s="142">
        <f>IF(N148="snížená",J148,0)</f>
        <v>0</v>
      </c>
      <c r="BG148" s="142">
        <f>IF(N148="zákl. přenesená",J148,0)</f>
        <v>0</v>
      </c>
      <c r="BH148" s="142">
        <f>IF(N148="sníž. přenesená",J148,0)</f>
        <v>0</v>
      </c>
      <c r="BI148" s="142">
        <f>IF(N148="nulová",J148,0)</f>
        <v>0</v>
      </c>
      <c r="BJ148" s="13" t="s">
        <v>83</v>
      </c>
      <c r="BK148" s="142">
        <f>ROUND(I148*H148,2)</f>
        <v>0</v>
      </c>
      <c r="BL148" s="13" t="s">
        <v>206</v>
      </c>
      <c r="BM148" s="141" t="s">
        <v>281</v>
      </c>
    </row>
    <row r="149" spans="2:65" s="1" customFormat="1" ht="16.5" customHeight="1">
      <c r="B149" s="28"/>
      <c r="C149" s="129" t="s">
        <v>214</v>
      </c>
      <c r="D149" s="129" t="s">
        <v>146</v>
      </c>
      <c r="E149" s="130" t="s">
        <v>1644</v>
      </c>
      <c r="F149" s="131" t="s">
        <v>1645</v>
      </c>
      <c r="G149" s="132" t="s">
        <v>251</v>
      </c>
      <c r="H149" s="133">
        <v>10</v>
      </c>
      <c r="I149" s="134"/>
      <c r="J149" s="135">
        <f>ROUND(I149*H149,2)</f>
        <v>0</v>
      </c>
      <c r="K149" s="136"/>
      <c r="L149" s="28"/>
      <c r="M149" s="137" t="s">
        <v>1</v>
      </c>
      <c r="N149" s="138" t="s">
        <v>40</v>
      </c>
      <c r="P149" s="139">
        <f>O149*H149</f>
        <v>0</v>
      </c>
      <c r="Q149" s="139">
        <v>0</v>
      </c>
      <c r="R149" s="139">
        <f>Q149*H149</f>
        <v>0</v>
      </c>
      <c r="S149" s="139">
        <v>0</v>
      </c>
      <c r="T149" s="140">
        <f>S149*H149</f>
        <v>0</v>
      </c>
      <c r="AR149" s="141" t="s">
        <v>206</v>
      </c>
      <c r="AT149" s="141" t="s">
        <v>146</v>
      </c>
      <c r="AU149" s="141" t="s">
        <v>85</v>
      </c>
      <c r="AY149" s="13" t="s">
        <v>143</v>
      </c>
      <c r="BE149" s="142">
        <f>IF(N149="základní",J149,0)</f>
        <v>0</v>
      </c>
      <c r="BF149" s="142">
        <f>IF(N149="snížená",J149,0)</f>
        <v>0</v>
      </c>
      <c r="BG149" s="142">
        <f>IF(N149="zákl. přenesená",J149,0)</f>
        <v>0</v>
      </c>
      <c r="BH149" s="142">
        <f>IF(N149="sníž. přenesená",J149,0)</f>
        <v>0</v>
      </c>
      <c r="BI149" s="142">
        <f>IF(N149="nulová",J149,0)</f>
        <v>0</v>
      </c>
      <c r="BJ149" s="13" t="s">
        <v>83</v>
      </c>
      <c r="BK149" s="142">
        <f>ROUND(I149*H149,2)</f>
        <v>0</v>
      </c>
      <c r="BL149" s="13" t="s">
        <v>206</v>
      </c>
      <c r="BM149" s="141" t="s">
        <v>289</v>
      </c>
    </row>
    <row r="150" spans="2:65" s="11" customFormat="1" ht="22.9" customHeight="1">
      <c r="B150" s="117"/>
      <c r="D150" s="118" t="s">
        <v>74</v>
      </c>
      <c r="E150" s="127" t="s">
        <v>1646</v>
      </c>
      <c r="F150" s="127" t="s">
        <v>1647</v>
      </c>
      <c r="I150" s="120"/>
      <c r="J150" s="128">
        <f>BK150</f>
        <v>0</v>
      </c>
      <c r="L150" s="117"/>
      <c r="M150" s="122"/>
      <c r="P150" s="123">
        <f>SUM(P151:P155)</f>
        <v>0</v>
      </c>
      <c r="R150" s="123">
        <f>SUM(R151:R155)</f>
        <v>9.2969999999999997E-2</v>
      </c>
      <c r="T150" s="124">
        <f>SUM(T151:T155)</f>
        <v>0</v>
      </c>
      <c r="AR150" s="118" t="s">
        <v>85</v>
      </c>
      <c r="AT150" s="125" t="s">
        <v>74</v>
      </c>
      <c r="AU150" s="125" t="s">
        <v>83</v>
      </c>
      <c r="AY150" s="118" t="s">
        <v>143</v>
      </c>
      <c r="BK150" s="126">
        <f>SUM(BK151:BK155)</f>
        <v>0</v>
      </c>
    </row>
    <row r="151" spans="2:65" s="1" customFormat="1" ht="24.2" customHeight="1">
      <c r="B151" s="28"/>
      <c r="C151" s="129" t="s">
        <v>218</v>
      </c>
      <c r="D151" s="129" t="s">
        <v>146</v>
      </c>
      <c r="E151" s="130" t="s">
        <v>1648</v>
      </c>
      <c r="F151" s="131" t="s">
        <v>1649</v>
      </c>
      <c r="G151" s="132" t="s">
        <v>197</v>
      </c>
      <c r="H151" s="133">
        <v>914</v>
      </c>
      <c r="I151" s="134"/>
      <c r="J151" s="135">
        <f>ROUND(I151*H151,2)</f>
        <v>0</v>
      </c>
      <c r="K151" s="136"/>
      <c r="L151" s="28"/>
      <c r="M151" s="137" t="s">
        <v>1</v>
      </c>
      <c r="N151" s="138" t="s">
        <v>40</v>
      </c>
      <c r="P151" s="139">
        <f>O151*H151</f>
        <v>0</v>
      </c>
      <c r="Q151" s="139">
        <v>0</v>
      </c>
      <c r="R151" s="139">
        <f>Q151*H151</f>
        <v>0</v>
      </c>
      <c r="S151" s="139">
        <v>0</v>
      </c>
      <c r="T151" s="140">
        <f>S151*H151</f>
        <v>0</v>
      </c>
      <c r="AR151" s="141" t="s">
        <v>206</v>
      </c>
      <c r="AT151" s="141" t="s">
        <v>146</v>
      </c>
      <c r="AU151" s="141" t="s">
        <v>85</v>
      </c>
      <c r="AY151" s="13" t="s">
        <v>143</v>
      </c>
      <c r="BE151" s="142">
        <f>IF(N151="základní",J151,0)</f>
        <v>0</v>
      </c>
      <c r="BF151" s="142">
        <f>IF(N151="snížená",J151,0)</f>
        <v>0</v>
      </c>
      <c r="BG151" s="142">
        <f>IF(N151="zákl. přenesená",J151,0)</f>
        <v>0</v>
      </c>
      <c r="BH151" s="142">
        <f>IF(N151="sníž. přenesená",J151,0)</f>
        <v>0</v>
      </c>
      <c r="BI151" s="142">
        <f>IF(N151="nulová",J151,0)</f>
        <v>0</v>
      </c>
      <c r="BJ151" s="13" t="s">
        <v>83</v>
      </c>
      <c r="BK151" s="142">
        <f>ROUND(I151*H151,2)</f>
        <v>0</v>
      </c>
      <c r="BL151" s="13" t="s">
        <v>206</v>
      </c>
      <c r="BM151" s="141" t="s">
        <v>298</v>
      </c>
    </row>
    <row r="152" spans="2:65" s="1" customFormat="1" ht="21.75" customHeight="1">
      <c r="B152" s="28"/>
      <c r="C152" s="143" t="s">
        <v>222</v>
      </c>
      <c r="D152" s="143" t="s">
        <v>159</v>
      </c>
      <c r="E152" s="144" t="s">
        <v>1650</v>
      </c>
      <c r="F152" s="145" t="s">
        <v>1651</v>
      </c>
      <c r="G152" s="146" t="s">
        <v>197</v>
      </c>
      <c r="H152" s="147">
        <v>599</v>
      </c>
      <c r="I152" s="148"/>
      <c r="J152" s="149">
        <f>ROUND(I152*H152,2)</f>
        <v>0</v>
      </c>
      <c r="K152" s="150"/>
      <c r="L152" s="151"/>
      <c r="M152" s="152" t="s">
        <v>1</v>
      </c>
      <c r="N152" s="153" t="s">
        <v>40</v>
      </c>
      <c r="P152" s="139">
        <f>O152*H152</f>
        <v>0</v>
      </c>
      <c r="Q152" s="139">
        <v>1E-4</v>
      </c>
      <c r="R152" s="139">
        <f>Q152*H152</f>
        <v>5.9900000000000002E-2</v>
      </c>
      <c r="S152" s="139">
        <v>0</v>
      </c>
      <c r="T152" s="140">
        <f>S152*H152</f>
        <v>0</v>
      </c>
      <c r="AR152" s="141" t="s">
        <v>273</v>
      </c>
      <c r="AT152" s="141" t="s">
        <v>159</v>
      </c>
      <c r="AU152" s="141" t="s">
        <v>85</v>
      </c>
      <c r="AY152" s="13" t="s">
        <v>143</v>
      </c>
      <c r="BE152" s="142">
        <f>IF(N152="základní",J152,0)</f>
        <v>0</v>
      </c>
      <c r="BF152" s="142">
        <f>IF(N152="snížená",J152,0)</f>
        <v>0</v>
      </c>
      <c r="BG152" s="142">
        <f>IF(N152="zákl. přenesená",J152,0)</f>
        <v>0</v>
      </c>
      <c r="BH152" s="142">
        <f>IF(N152="sníž. přenesená",J152,0)</f>
        <v>0</v>
      </c>
      <c r="BI152" s="142">
        <f>IF(N152="nulová",J152,0)</f>
        <v>0</v>
      </c>
      <c r="BJ152" s="13" t="s">
        <v>83</v>
      </c>
      <c r="BK152" s="142">
        <f>ROUND(I152*H152,2)</f>
        <v>0</v>
      </c>
      <c r="BL152" s="13" t="s">
        <v>206</v>
      </c>
      <c r="BM152" s="141" t="s">
        <v>306</v>
      </c>
    </row>
    <row r="153" spans="2:65" s="1" customFormat="1" ht="21.75" customHeight="1">
      <c r="B153" s="28"/>
      <c r="C153" s="143" t="s">
        <v>7</v>
      </c>
      <c r="D153" s="143" t="s">
        <v>159</v>
      </c>
      <c r="E153" s="144" t="s">
        <v>1652</v>
      </c>
      <c r="F153" s="145" t="s">
        <v>1653</v>
      </c>
      <c r="G153" s="146" t="s">
        <v>197</v>
      </c>
      <c r="H153" s="147">
        <v>315</v>
      </c>
      <c r="I153" s="148"/>
      <c r="J153" s="149">
        <f>ROUND(I153*H153,2)</f>
        <v>0</v>
      </c>
      <c r="K153" s="150"/>
      <c r="L153" s="151"/>
      <c r="M153" s="152" t="s">
        <v>1</v>
      </c>
      <c r="N153" s="153" t="s">
        <v>40</v>
      </c>
      <c r="P153" s="139">
        <f>O153*H153</f>
        <v>0</v>
      </c>
      <c r="Q153" s="139">
        <v>6.9999999999999994E-5</v>
      </c>
      <c r="R153" s="139">
        <f>Q153*H153</f>
        <v>2.2049999999999997E-2</v>
      </c>
      <c r="S153" s="139">
        <v>0</v>
      </c>
      <c r="T153" s="140">
        <f>S153*H153</f>
        <v>0</v>
      </c>
      <c r="AR153" s="141" t="s">
        <v>273</v>
      </c>
      <c r="AT153" s="141" t="s">
        <v>159</v>
      </c>
      <c r="AU153" s="141" t="s">
        <v>85</v>
      </c>
      <c r="AY153" s="13" t="s">
        <v>143</v>
      </c>
      <c r="BE153" s="142">
        <f>IF(N153="základní",J153,0)</f>
        <v>0</v>
      </c>
      <c r="BF153" s="142">
        <f>IF(N153="snížená",J153,0)</f>
        <v>0</v>
      </c>
      <c r="BG153" s="142">
        <f>IF(N153="zákl. přenesená",J153,0)</f>
        <v>0</v>
      </c>
      <c r="BH153" s="142">
        <f>IF(N153="sníž. přenesená",J153,0)</f>
        <v>0</v>
      </c>
      <c r="BI153" s="142">
        <f>IF(N153="nulová",J153,0)</f>
        <v>0</v>
      </c>
      <c r="BJ153" s="13" t="s">
        <v>83</v>
      </c>
      <c r="BK153" s="142">
        <f>ROUND(I153*H153,2)</f>
        <v>0</v>
      </c>
      <c r="BL153" s="13" t="s">
        <v>206</v>
      </c>
      <c r="BM153" s="141" t="s">
        <v>314</v>
      </c>
    </row>
    <row r="154" spans="2:65" s="1" customFormat="1" ht="24.2" customHeight="1">
      <c r="B154" s="28"/>
      <c r="C154" s="129" t="s">
        <v>229</v>
      </c>
      <c r="D154" s="129" t="s">
        <v>146</v>
      </c>
      <c r="E154" s="130" t="s">
        <v>1654</v>
      </c>
      <c r="F154" s="131" t="s">
        <v>1655</v>
      </c>
      <c r="G154" s="132" t="s">
        <v>197</v>
      </c>
      <c r="H154" s="133">
        <v>58</v>
      </c>
      <c r="I154" s="134"/>
      <c r="J154" s="135">
        <f>ROUND(I154*H154,2)</f>
        <v>0</v>
      </c>
      <c r="K154" s="136"/>
      <c r="L154" s="28"/>
      <c r="M154" s="137" t="s">
        <v>1</v>
      </c>
      <c r="N154" s="138" t="s">
        <v>40</v>
      </c>
      <c r="P154" s="139">
        <f>O154*H154</f>
        <v>0</v>
      </c>
      <c r="Q154" s="139">
        <v>0</v>
      </c>
      <c r="R154" s="139">
        <f>Q154*H154</f>
        <v>0</v>
      </c>
      <c r="S154" s="139">
        <v>0</v>
      </c>
      <c r="T154" s="140">
        <f>S154*H154</f>
        <v>0</v>
      </c>
      <c r="AR154" s="141" t="s">
        <v>206</v>
      </c>
      <c r="AT154" s="141" t="s">
        <v>146</v>
      </c>
      <c r="AU154" s="141" t="s">
        <v>85</v>
      </c>
      <c r="AY154" s="13" t="s">
        <v>143</v>
      </c>
      <c r="BE154" s="142">
        <f>IF(N154="základní",J154,0)</f>
        <v>0</v>
      </c>
      <c r="BF154" s="142">
        <f>IF(N154="snížená",J154,0)</f>
        <v>0</v>
      </c>
      <c r="BG154" s="142">
        <f>IF(N154="zákl. přenesená",J154,0)</f>
        <v>0</v>
      </c>
      <c r="BH154" s="142">
        <f>IF(N154="sníž. přenesená",J154,0)</f>
        <v>0</v>
      </c>
      <c r="BI154" s="142">
        <f>IF(N154="nulová",J154,0)</f>
        <v>0</v>
      </c>
      <c r="BJ154" s="13" t="s">
        <v>83</v>
      </c>
      <c r="BK154" s="142">
        <f>ROUND(I154*H154,2)</f>
        <v>0</v>
      </c>
      <c r="BL154" s="13" t="s">
        <v>206</v>
      </c>
      <c r="BM154" s="141" t="s">
        <v>322</v>
      </c>
    </row>
    <row r="155" spans="2:65" s="1" customFormat="1" ht="24.2" customHeight="1">
      <c r="B155" s="28"/>
      <c r="C155" s="143" t="s">
        <v>233</v>
      </c>
      <c r="D155" s="143" t="s">
        <v>159</v>
      </c>
      <c r="E155" s="144" t="s">
        <v>1656</v>
      </c>
      <c r="F155" s="145" t="s">
        <v>1657</v>
      </c>
      <c r="G155" s="146" t="s">
        <v>197</v>
      </c>
      <c r="H155" s="147">
        <v>58</v>
      </c>
      <c r="I155" s="148"/>
      <c r="J155" s="149">
        <f>ROUND(I155*H155,2)</f>
        <v>0</v>
      </c>
      <c r="K155" s="150"/>
      <c r="L155" s="151"/>
      <c r="M155" s="152" t="s">
        <v>1</v>
      </c>
      <c r="N155" s="153" t="s">
        <v>40</v>
      </c>
      <c r="P155" s="139">
        <f>O155*H155</f>
        <v>0</v>
      </c>
      <c r="Q155" s="139">
        <v>1.9000000000000001E-4</v>
      </c>
      <c r="R155" s="139">
        <f>Q155*H155</f>
        <v>1.102E-2</v>
      </c>
      <c r="S155" s="139">
        <v>0</v>
      </c>
      <c r="T155" s="140">
        <f>S155*H155</f>
        <v>0</v>
      </c>
      <c r="AR155" s="141" t="s">
        <v>273</v>
      </c>
      <c r="AT155" s="141" t="s">
        <v>159</v>
      </c>
      <c r="AU155" s="141" t="s">
        <v>85</v>
      </c>
      <c r="AY155" s="13" t="s">
        <v>143</v>
      </c>
      <c r="BE155" s="142">
        <f>IF(N155="základní",J155,0)</f>
        <v>0</v>
      </c>
      <c r="BF155" s="142">
        <f>IF(N155="snížená",J155,0)</f>
        <v>0</v>
      </c>
      <c r="BG155" s="142">
        <f>IF(N155="zákl. přenesená",J155,0)</f>
        <v>0</v>
      </c>
      <c r="BH155" s="142">
        <f>IF(N155="sníž. přenesená",J155,0)</f>
        <v>0</v>
      </c>
      <c r="BI155" s="142">
        <f>IF(N155="nulová",J155,0)</f>
        <v>0</v>
      </c>
      <c r="BJ155" s="13" t="s">
        <v>83</v>
      </c>
      <c r="BK155" s="142">
        <f>ROUND(I155*H155,2)</f>
        <v>0</v>
      </c>
      <c r="BL155" s="13" t="s">
        <v>206</v>
      </c>
      <c r="BM155" s="141" t="s">
        <v>334</v>
      </c>
    </row>
    <row r="156" spans="2:65" s="11" customFormat="1" ht="22.9" customHeight="1">
      <c r="B156" s="117"/>
      <c r="D156" s="118" t="s">
        <v>74</v>
      </c>
      <c r="E156" s="127" t="s">
        <v>1658</v>
      </c>
      <c r="F156" s="127" t="s">
        <v>1659</v>
      </c>
      <c r="I156" s="120"/>
      <c r="J156" s="128">
        <f>BK156</f>
        <v>0</v>
      </c>
      <c r="L156" s="117"/>
      <c r="M156" s="122"/>
      <c r="P156" s="123">
        <f>SUM(P157:P174)</f>
        <v>0</v>
      </c>
      <c r="R156" s="123">
        <f>SUM(R157:R174)</f>
        <v>8.3900000000000016E-2</v>
      </c>
      <c r="T156" s="124">
        <f>SUM(T157:T174)</f>
        <v>0</v>
      </c>
      <c r="AR156" s="118" t="s">
        <v>85</v>
      </c>
      <c r="AT156" s="125" t="s">
        <v>74</v>
      </c>
      <c r="AU156" s="125" t="s">
        <v>83</v>
      </c>
      <c r="AY156" s="118" t="s">
        <v>143</v>
      </c>
      <c r="BK156" s="126">
        <f>SUM(BK157:BK174)</f>
        <v>0</v>
      </c>
    </row>
    <row r="157" spans="2:65" s="1" customFormat="1" ht="24.2" customHeight="1">
      <c r="B157" s="28"/>
      <c r="C157" s="129" t="s">
        <v>238</v>
      </c>
      <c r="D157" s="129" t="s">
        <v>146</v>
      </c>
      <c r="E157" s="130" t="s">
        <v>1660</v>
      </c>
      <c r="F157" s="131" t="s">
        <v>1661</v>
      </c>
      <c r="G157" s="132" t="s">
        <v>197</v>
      </c>
      <c r="H157" s="133">
        <v>80</v>
      </c>
      <c r="I157" s="134"/>
      <c r="J157" s="135">
        <f t="shared" ref="J157:J174" si="10">ROUND(I157*H157,2)</f>
        <v>0</v>
      </c>
      <c r="K157" s="136"/>
      <c r="L157" s="28"/>
      <c r="M157" s="137" t="s">
        <v>1</v>
      </c>
      <c r="N157" s="138" t="s">
        <v>40</v>
      </c>
      <c r="P157" s="139">
        <f t="shared" ref="P157:P174" si="11">O157*H157</f>
        <v>0</v>
      </c>
      <c r="Q157" s="139">
        <v>0</v>
      </c>
      <c r="R157" s="139">
        <f t="shared" ref="R157:R174" si="12">Q157*H157</f>
        <v>0</v>
      </c>
      <c r="S157" s="139">
        <v>0</v>
      </c>
      <c r="T157" s="140">
        <f t="shared" ref="T157:T174" si="13">S157*H157</f>
        <v>0</v>
      </c>
      <c r="AR157" s="141" t="s">
        <v>206</v>
      </c>
      <c r="AT157" s="141" t="s">
        <v>146</v>
      </c>
      <c r="AU157" s="141" t="s">
        <v>85</v>
      </c>
      <c r="AY157" s="13" t="s">
        <v>143</v>
      </c>
      <c r="BE157" s="142">
        <f t="shared" ref="BE157:BE174" si="14">IF(N157="základní",J157,0)</f>
        <v>0</v>
      </c>
      <c r="BF157" s="142">
        <f t="shared" ref="BF157:BF174" si="15">IF(N157="snížená",J157,0)</f>
        <v>0</v>
      </c>
      <c r="BG157" s="142">
        <f t="shared" ref="BG157:BG174" si="16">IF(N157="zákl. přenesená",J157,0)</f>
        <v>0</v>
      </c>
      <c r="BH157" s="142">
        <f t="shared" ref="BH157:BH174" si="17">IF(N157="sníž. přenesená",J157,0)</f>
        <v>0</v>
      </c>
      <c r="BI157" s="142">
        <f t="shared" ref="BI157:BI174" si="18">IF(N157="nulová",J157,0)</f>
        <v>0</v>
      </c>
      <c r="BJ157" s="13" t="s">
        <v>83</v>
      </c>
      <c r="BK157" s="142">
        <f t="shared" ref="BK157:BK174" si="19">ROUND(I157*H157,2)</f>
        <v>0</v>
      </c>
      <c r="BL157" s="13" t="s">
        <v>206</v>
      </c>
      <c r="BM157" s="141" t="s">
        <v>343</v>
      </c>
    </row>
    <row r="158" spans="2:65" s="1" customFormat="1" ht="24.2" customHeight="1">
      <c r="B158" s="28"/>
      <c r="C158" s="143" t="s">
        <v>242</v>
      </c>
      <c r="D158" s="143" t="s">
        <v>159</v>
      </c>
      <c r="E158" s="144" t="s">
        <v>1662</v>
      </c>
      <c r="F158" s="145" t="s">
        <v>1663</v>
      </c>
      <c r="G158" s="146" t="s">
        <v>197</v>
      </c>
      <c r="H158" s="147">
        <v>80</v>
      </c>
      <c r="I158" s="148"/>
      <c r="J158" s="149">
        <f t="shared" si="10"/>
        <v>0</v>
      </c>
      <c r="K158" s="150"/>
      <c r="L158" s="151"/>
      <c r="M158" s="152" t="s">
        <v>1</v>
      </c>
      <c r="N158" s="153" t="s">
        <v>40</v>
      </c>
      <c r="P158" s="139">
        <f t="shared" si="11"/>
        <v>0</v>
      </c>
      <c r="Q158" s="139">
        <v>6.9999999999999994E-5</v>
      </c>
      <c r="R158" s="139">
        <f t="shared" si="12"/>
        <v>5.5999999999999991E-3</v>
      </c>
      <c r="S158" s="139">
        <v>0</v>
      </c>
      <c r="T158" s="140">
        <f t="shared" si="13"/>
        <v>0</v>
      </c>
      <c r="AR158" s="141" t="s">
        <v>273</v>
      </c>
      <c r="AT158" s="141" t="s">
        <v>159</v>
      </c>
      <c r="AU158" s="141" t="s">
        <v>85</v>
      </c>
      <c r="AY158" s="13" t="s">
        <v>143</v>
      </c>
      <c r="BE158" s="142">
        <f t="shared" si="14"/>
        <v>0</v>
      </c>
      <c r="BF158" s="142">
        <f t="shared" si="15"/>
        <v>0</v>
      </c>
      <c r="BG158" s="142">
        <f t="shared" si="16"/>
        <v>0</v>
      </c>
      <c r="BH158" s="142">
        <f t="shared" si="17"/>
        <v>0</v>
      </c>
      <c r="BI158" s="142">
        <f t="shared" si="18"/>
        <v>0</v>
      </c>
      <c r="BJ158" s="13" t="s">
        <v>83</v>
      </c>
      <c r="BK158" s="142">
        <f t="shared" si="19"/>
        <v>0</v>
      </c>
      <c r="BL158" s="13" t="s">
        <v>206</v>
      </c>
      <c r="BM158" s="141" t="s">
        <v>352</v>
      </c>
    </row>
    <row r="159" spans="2:65" s="1" customFormat="1" ht="24.2" customHeight="1">
      <c r="B159" s="28"/>
      <c r="C159" s="129" t="s">
        <v>248</v>
      </c>
      <c r="D159" s="129" t="s">
        <v>146</v>
      </c>
      <c r="E159" s="130" t="s">
        <v>1664</v>
      </c>
      <c r="F159" s="131" t="s">
        <v>1665</v>
      </c>
      <c r="G159" s="132" t="s">
        <v>197</v>
      </c>
      <c r="H159" s="133">
        <v>255</v>
      </c>
      <c r="I159" s="134"/>
      <c r="J159" s="135">
        <f t="shared" si="10"/>
        <v>0</v>
      </c>
      <c r="K159" s="136"/>
      <c r="L159" s="28"/>
      <c r="M159" s="137" t="s">
        <v>1</v>
      </c>
      <c r="N159" s="138" t="s">
        <v>40</v>
      </c>
      <c r="P159" s="139">
        <f t="shared" si="11"/>
        <v>0</v>
      </c>
      <c r="Q159" s="139">
        <v>0</v>
      </c>
      <c r="R159" s="139">
        <f t="shared" si="12"/>
        <v>0</v>
      </c>
      <c r="S159" s="139">
        <v>0</v>
      </c>
      <c r="T159" s="140">
        <f t="shared" si="13"/>
        <v>0</v>
      </c>
      <c r="AR159" s="141" t="s">
        <v>206</v>
      </c>
      <c r="AT159" s="141" t="s">
        <v>146</v>
      </c>
      <c r="AU159" s="141" t="s">
        <v>85</v>
      </c>
      <c r="AY159" s="13" t="s">
        <v>143</v>
      </c>
      <c r="BE159" s="142">
        <f t="shared" si="14"/>
        <v>0</v>
      </c>
      <c r="BF159" s="142">
        <f t="shared" si="15"/>
        <v>0</v>
      </c>
      <c r="BG159" s="142">
        <f t="shared" si="16"/>
        <v>0</v>
      </c>
      <c r="BH159" s="142">
        <f t="shared" si="17"/>
        <v>0</v>
      </c>
      <c r="BI159" s="142">
        <f t="shared" si="18"/>
        <v>0</v>
      </c>
      <c r="BJ159" s="13" t="s">
        <v>83</v>
      </c>
      <c r="BK159" s="142">
        <f t="shared" si="19"/>
        <v>0</v>
      </c>
      <c r="BL159" s="13" t="s">
        <v>206</v>
      </c>
      <c r="BM159" s="141" t="s">
        <v>360</v>
      </c>
    </row>
    <row r="160" spans="2:65" s="1" customFormat="1" ht="24.2" customHeight="1">
      <c r="B160" s="28"/>
      <c r="C160" s="143" t="s">
        <v>253</v>
      </c>
      <c r="D160" s="143" t="s">
        <v>159</v>
      </c>
      <c r="E160" s="144" t="s">
        <v>1666</v>
      </c>
      <c r="F160" s="145" t="s">
        <v>1667</v>
      </c>
      <c r="G160" s="146" t="s">
        <v>197</v>
      </c>
      <c r="H160" s="147">
        <v>10</v>
      </c>
      <c r="I160" s="148"/>
      <c r="J160" s="149">
        <f t="shared" si="10"/>
        <v>0</v>
      </c>
      <c r="K160" s="150"/>
      <c r="L160" s="151"/>
      <c r="M160" s="152" t="s">
        <v>1</v>
      </c>
      <c r="N160" s="153" t="s">
        <v>40</v>
      </c>
      <c r="P160" s="139">
        <f t="shared" si="11"/>
        <v>0</v>
      </c>
      <c r="Q160" s="139">
        <v>1.1E-4</v>
      </c>
      <c r="R160" s="139">
        <f t="shared" si="12"/>
        <v>1.1000000000000001E-3</v>
      </c>
      <c r="S160" s="139">
        <v>0</v>
      </c>
      <c r="T160" s="140">
        <f t="shared" si="13"/>
        <v>0</v>
      </c>
      <c r="AR160" s="141" t="s">
        <v>273</v>
      </c>
      <c r="AT160" s="141" t="s">
        <v>159</v>
      </c>
      <c r="AU160" s="141" t="s">
        <v>85</v>
      </c>
      <c r="AY160" s="13" t="s">
        <v>143</v>
      </c>
      <c r="BE160" s="142">
        <f t="shared" si="14"/>
        <v>0</v>
      </c>
      <c r="BF160" s="142">
        <f t="shared" si="15"/>
        <v>0</v>
      </c>
      <c r="BG160" s="142">
        <f t="shared" si="16"/>
        <v>0</v>
      </c>
      <c r="BH160" s="142">
        <f t="shared" si="17"/>
        <v>0</v>
      </c>
      <c r="BI160" s="142">
        <f t="shared" si="18"/>
        <v>0</v>
      </c>
      <c r="BJ160" s="13" t="s">
        <v>83</v>
      </c>
      <c r="BK160" s="142">
        <f t="shared" si="19"/>
        <v>0</v>
      </c>
      <c r="BL160" s="13" t="s">
        <v>206</v>
      </c>
      <c r="BM160" s="141" t="s">
        <v>369</v>
      </c>
    </row>
    <row r="161" spans="2:65" s="1" customFormat="1" ht="24.2" customHeight="1">
      <c r="B161" s="28"/>
      <c r="C161" s="143" t="s">
        <v>257</v>
      </c>
      <c r="D161" s="143" t="s">
        <v>159</v>
      </c>
      <c r="E161" s="144" t="s">
        <v>1668</v>
      </c>
      <c r="F161" s="145" t="s">
        <v>1669</v>
      </c>
      <c r="G161" s="146" t="s">
        <v>197</v>
      </c>
      <c r="H161" s="147">
        <v>245</v>
      </c>
      <c r="I161" s="148"/>
      <c r="J161" s="149">
        <f t="shared" si="10"/>
        <v>0</v>
      </c>
      <c r="K161" s="150"/>
      <c r="L161" s="151"/>
      <c r="M161" s="152" t="s">
        <v>1</v>
      </c>
      <c r="N161" s="153" t="s">
        <v>40</v>
      </c>
      <c r="P161" s="139">
        <f t="shared" si="11"/>
        <v>0</v>
      </c>
      <c r="Q161" s="139">
        <v>1.7000000000000001E-4</v>
      </c>
      <c r="R161" s="139">
        <f t="shared" si="12"/>
        <v>4.1650000000000006E-2</v>
      </c>
      <c r="S161" s="139">
        <v>0</v>
      </c>
      <c r="T161" s="140">
        <f t="shared" si="13"/>
        <v>0</v>
      </c>
      <c r="AR161" s="141" t="s">
        <v>273</v>
      </c>
      <c r="AT161" s="141" t="s">
        <v>159</v>
      </c>
      <c r="AU161" s="141" t="s">
        <v>85</v>
      </c>
      <c r="AY161" s="13" t="s">
        <v>143</v>
      </c>
      <c r="BE161" s="142">
        <f t="shared" si="14"/>
        <v>0</v>
      </c>
      <c r="BF161" s="142">
        <f t="shared" si="15"/>
        <v>0</v>
      </c>
      <c r="BG161" s="142">
        <f t="shared" si="16"/>
        <v>0</v>
      </c>
      <c r="BH161" s="142">
        <f t="shared" si="17"/>
        <v>0</v>
      </c>
      <c r="BI161" s="142">
        <f t="shared" si="18"/>
        <v>0</v>
      </c>
      <c r="BJ161" s="13" t="s">
        <v>83</v>
      </c>
      <c r="BK161" s="142">
        <f t="shared" si="19"/>
        <v>0</v>
      </c>
      <c r="BL161" s="13" t="s">
        <v>206</v>
      </c>
      <c r="BM161" s="141" t="s">
        <v>383</v>
      </c>
    </row>
    <row r="162" spans="2:65" s="1" customFormat="1" ht="24.2" customHeight="1">
      <c r="B162" s="28"/>
      <c r="C162" s="129" t="s">
        <v>261</v>
      </c>
      <c r="D162" s="129" t="s">
        <v>146</v>
      </c>
      <c r="E162" s="130" t="s">
        <v>1670</v>
      </c>
      <c r="F162" s="131" t="s">
        <v>1671</v>
      </c>
      <c r="G162" s="132" t="s">
        <v>197</v>
      </c>
      <c r="H162" s="133">
        <v>45</v>
      </c>
      <c r="I162" s="134"/>
      <c r="J162" s="135">
        <f t="shared" si="10"/>
        <v>0</v>
      </c>
      <c r="K162" s="136"/>
      <c r="L162" s="28"/>
      <c r="M162" s="137" t="s">
        <v>1</v>
      </c>
      <c r="N162" s="138" t="s">
        <v>40</v>
      </c>
      <c r="P162" s="139">
        <f t="shared" si="11"/>
        <v>0</v>
      </c>
      <c r="Q162" s="139">
        <v>0</v>
      </c>
      <c r="R162" s="139">
        <f t="shared" si="12"/>
        <v>0</v>
      </c>
      <c r="S162" s="139">
        <v>0</v>
      </c>
      <c r="T162" s="140">
        <f t="shared" si="13"/>
        <v>0</v>
      </c>
      <c r="AR162" s="141" t="s">
        <v>206</v>
      </c>
      <c r="AT162" s="141" t="s">
        <v>146</v>
      </c>
      <c r="AU162" s="141" t="s">
        <v>85</v>
      </c>
      <c r="AY162" s="13" t="s">
        <v>143</v>
      </c>
      <c r="BE162" s="142">
        <f t="shared" si="14"/>
        <v>0</v>
      </c>
      <c r="BF162" s="142">
        <f t="shared" si="15"/>
        <v>0</v>
      </c>
      <c r="BG162" s="142">
        <f t="shared" si="16"/>
        <v>0</v>
      </c>
      <c r="BH162" s="142">
        <f t="shared" si="17"/>
        <v>0</v>
      </c>
      <c r="BI162" s="142">
        <f t="shared" si="18"/>
        <v>0</v>
      </c>
      <c r="BJ162" s="13" t="s">
        <v>83</v>
      </c>
      <c r="BK162" s="142">
        <f t="shared" si="19"/>
        <v>0</v>
      </c>
      <c r="BL162" s="13" t="s">
        <v>206</v>
      </c>
      <c r="BM162" s="141" t="s">
        <v>391</v>
      </c>
    </row>
    <row r="163" spans="2:65" s="1" customFormat="1" ht="16.5" customHeight="1">
      <c r="B163" s="28"/>
      <c r="C163" s="143" t="s">
        <v>265</v>
      </c>
      <c r="D163" s="143" t="s">
        <v>159</v>
      </c>
      <c r="E163" s="144" t="s">
        <v>1672</v>
      </c>
      <c r="F163" s="145" t="s">
        <v>1673</v>
      </c>
      <c r="G163" s="146" t="s">
        <v>197</v>
      </c>
      <c r="H163" s="147">
        <v>45</v>
      </c>
      <c r="I163" s="148"/>
      <c r="J163" s="149">
        <f t="shared" si="10"/>
        <v>0</v>
      </c>
      <c r="K163" s="150"/>
      <c r="L163" s="151"/>
      <c r="M163" s="152" t="s">
        <v>1</v>
      </c>
      <c r="N163" s="153" t="s">
        <v>40</v>
      </c>
      <c r="P163" s="139">
        <f t="shared" si="11"/>
        <v>0</v>
      </c>
      <c r="Q163" s="139">
        <v>1E-4</v>
      </c>
      <c r="R163" s="139">
        <f t="shared" si="12"/>
        <v>4.5000000000000005E-3</v>
      </c>
      <c r="S163" s="139">
        <v>0</v>
      </c>
      <c r="T163" s="140">
        <f t="shared" si="13"/>
        <v>0</v>
      </c>
      <c r="AR163" s="141" t="s">
        <v>273</v>
      </c>
      <c r="AT163" s="141" t="s">
        <v>159</v>
      </c>
      <c r="AU163" s="141" t="s">
        <v>85</v>
      </c>
      <c r="AY163" s="13" t="s">
        <v>143</v>
      </c>
      <c r="BE163" s="142">
        <f t="shared" si="14"/>
        <v>0</v>
      </c>
      <c r="BF163" s="142">
        <f t="shared" si="15"/>
        <v>0</v>
      </c>
      <c r="BG163" s="142">
        <f t="shared" si="16"/>
        <v>0</v>
      </c>
      <c r="BH163" s="142">
        <f t="shared" si="17"/>
        <v>0</v>
      </c>
      <c r="BI163" s="142">
        <f t="shared" si="18"/>
        <v>0</v>
      </c>
      <c r="BJ163" s="13" t="s">
        <v>83</v>
      </c>
      <c r="BK163" s="142">
        <f t="shared" si="19"/>
        <v>0</v>
      </c>
      <c r="BL163" s="13" t="s">
        <v>206</v>
      </c>
      <c r="BM163" s="141" t="s">
        <v>399</v>
      </c>
    </row>
    <row r="164" spans="2:65" s="1" customFormat="1" ht="24.2" customHeight="1">
      <c r="B164" s="28"/>
      <c r="C164" s="129" t="s">
        <v>269</v>
      </c>
      <c r="D164" s="129" t="s">
        <v>146</v>
      </c>
      <c r="E164" s="130" t="s">
        <v>1674</v>
      </c>
      <c r="F164" s="131" t="s">
        <v>1675</v>
      </c>
      <c r="G164" s="132" t="s">
        <v>197</v>
      </c>
      <c r="H164" s="133">
        <v>520</v>
      </c>
      <c r="I164" s="134"/>
      <c r="J164" s="135">
        <f t="shared" si="10"/>
        <v>0</v>
      </c>
      <c r="K164" s="136"/>
      <c r="L164" s="28"/>
      <c r="M164" s="137" t="s">
        <v>1</v>
      </c>
      <c r="N164" s="138" t="s">
        <v>40</v>
      </c>
      <c r="P164" s="139">
        <f t="shared" si="11"/>
        <v>0</v>
      </c>
      <c r="Q164" s="139">
        <v>0</v>
      </c>
      <c r="R164" s="139">
        <f t="shared" si="12"/>
        <v>0</v>
      </c>
      <c r="S164" s="139">
        <v>0</v>
      </c>
      <c r="T164" s="140">
        <f t="shared" si="13"/>
        <v>0</v>
      </c>
      <c r="AR164" s="141" t="s">
        <v>206</v>
      </c>
      <c r="AT164" s="141" t="s">
        <v>146</v>
      </c>
      <c r="AU164" s="141" t="s">
        <v>85</v>
      </c>
      <c r="AY164" s="13" t="s">
        <v>143</v>
      </c>
      <c r="BE164" s="142">
        <f t="shared" si="14"/>
        <v>0</v>
      </c>
      <c r="BF164" s="142">
        <f t="shared" si="15"/>
        <v>0</v>
      </c>
      <c r="BG164" s="142">
        <f t="shared" si="16"/>
        <v>0</v>
      </c>
      <c r="BH164" s="142">
        <f t="shared" si="17"/>
        <v>0</v>
      </c>
      <c r="BI164" s="142">
        <f t="shared" si="18"/>
        <v>0</v>
      </c>
      <c r="BJ164" s="13" t="s">
        <v>83</v>
      </c>
      <c r="BK164" s="142">
        <f t="shared" si="19"/>
        <v>0</v>
      </c>
      <c r="BL164" s="13" t="s">
        <v>206</v>
      </c>
      <c r="BM164" s="141" t="s">
        <v>407</v>
      </c>
    </row>
    <row r="165" spans="2:65" s="1" customFormat="1" ht="16.5" customHeight="1">
      <c r="B165" s="28"/>
      <c r="C165" s="143" t="s">
        <v>273</v>
      </c>
      <c r="D165" s="143" t="s">
        <v>159</v>
      </c>
      <c r="E165" s="144" t="s">
        <v>1676</v>
      </c>
      <c r="F165" s="145" t="s">
        <v>1677</v>
      </c>
      <c r="G165" s="146" t="s">
        <v>197</v>
      </c>
      <c r="H165" s="147">
        <v>520</v>
      </c>
      <c r="I165" s="148"/>
      <c r="J165" s="149">
        <f t="shared" si="10"/>
        <v>0</v>
      </c>
      <c r="K165" s="150"/>
      <c r="L165" s="151"/>
      <c r="M165" s="152" t="s">
        <v>1</v>
      </c>
      <c r="N165" s="153" t="s">
        <v>40</v>
      </c>
      <c r="P165" s="139">
        <f t="shared" si="11"/>
        <v>0</v>
      </c>
      <c r="Q165" s="139">
        <v>0</v>
      </c>
      <c r="R165" s="139">
        <f t="shared" si="12"/>
        <v>0</v>
      </c>
      <c r="S165" s="139">
        <v>0</v>
      </c>
      <c r="T165" s="140">
        <f t="shared" si="13"/>
        <v>0</v>
      </c>
      <c r="AR165" s="141" t="s">
        <v>273</v>
      </c>
      <c r="AT165" s="141" t="s">
        <v>159</v>
      </c>
      <c r="AU165" s="141" t="s">
        <v>85</v>
      </c>
      <c r="AY165" s="13" t="s">
        <v>143</v>
      </c>
      <c r="BE165" s="142">
        <f t="shared" si="14"/>
        <v>0</v>
      </c>
      <c r="BF165" s="142">
        <f t="shared" si="15"/>
        <v>0</v>
      </c>
      <c r="BG165" s="142">
        <f t="shared" si="16"/>
        <v>0</v>
      </c>
      <c r="BH165" s="142">
        <f t="shared" si="17"/>
        <v>0</v>
      </c>
      <c r="BI165" s="142">
        <f t="shared" si="18"/>
        <v>0</v>
      </c>
      <c r="BJ165" s="13" t="s">
        <v>83</v>
      </c>
      <c r="BK165" s="142">
        <f t="shared" si="19"/>
        <v>0</v>
      </c>
      <c r="BL165" s="13" t="s">
        <v>206</v>
      </c>
      <c r="BM165" s="141" t="s">
        <v>415</v>
      </c>
    </row>
    <row r="166" spans="2:65" s="1" customFormat="1" ht="24.2" customHeight="1">
      <c r="B166" s="28"/>
      <c r="C166" s="129" t="s">
        <v>277</v>
      </c>
      <c r="D166" s="129" t="s">
        <v>146</v>
      </c>
      <c r="E166" s="130" t="s">
        <v>1678</v>
      </c>
      <c r="F166" s="131" t="s">
        <v>1679</v>
      </c>
      <c r="G166" s="132" t="s">
        <v>197</v>
      </c>
      <c r="H166" s="133">
        <v>424</v>
      </c>
      <c r="I166" s="134"/>
      <c r="J166" s="135">
        <f t="shared" si="10"/>
        <v>0</v>
      </c>
      <c r="K166" s="136"/>
      <c r="L166" s="28"/>
      <c r="M166" s="137" t="s">
        <v>1</v>
      </c>
      <c r="N166" s="138" t="s">
        <v>40</v>
      </c>
      <c r="P166" s="139">
        <f t="shared" si="11"/>
        <v>0</v>
      </c>
      <c r="Q166" s="139">
        <v>0</v>
      </c>
      <c r="R166" s="139">
        <f t="shared" si="12"/>
        <v>0</v>
      </c>
      <c r="S166" s="139">
        <v>0</v>
      </c>
      <c r="T166" s="140">
        <f t="shared" si="13"/>
        <v>0</v>
      </c>
      <c r="AR166" s="141" t="s">
        <v>206</v>
      </c>
      <c r="AT166" s="141" t="s">
        <v>146</v>
      </c>
      <c r="AU166" s="141" t="s">
        <v>85</v>
      </c>
      <c r="AY166" s="13" t="s">
        <v>143</v>
      </c>
      <c r="BE166" s="142">
        <f t="shared" si="14"/>
        <v>0</v>
      </c>
      <c r="BF166" s="142">
        <f t="shared" si="15"/>
        <v>0</v>
      </c>
      <c r="BG166" s="142">
        <f t="shared" si="16"/>
        <v>0</v>
      </c>
      <c r="BH166" s="142">
        <f t="shared" si="17"/>
        <v>0</v>
      </c>
      <c r="BI166" s="142">
        <f t="shared" si="18"/>
        <v>0</v>
      </c>
      <c r="BJ166" s="13" t="s">
        <v>83</v>
      </c>
      <c r="BK166" s="142">
        <f t="shared" si="19"/>
        <v>0</v>
      </c>
      <c r="BL166" s="13" t="s">
        <v>206</v>
      </c>
      <c r="BM166" s="141" t="s">
        <v>423</v>
      </c>
    </row>
    <row r="167" spans="2:65" s="1" customFormat="1" ht="16.5" customHeight="1">
      <c r="B167" s="28"/>
      <c r="C167" s="143" t="s">
        <v>281</v>
      </c>
      <c r="D167" s="143" t="s">
        <v>159</v>
      </c>
      <c r="E167" s="144" t="s">
        <v>1680</v>
      </c>
      <c r="F167" s="145" t="s">
        <v>1681</v>
      </c>
      <c r="G167" s="146" t="s">
        <v>197</v>
      </c>
      <c r="H167" s="147">
        <v>385</v>
      </c>
      <c r="I167" s="148"/>
      <c r="J167" s="149">
        <f t="shared" si="10"/>
        <v>0</v>
      </c>
      <c r="K167" s="150"/>
      <c r="L167" s="151"/>
      <c r="M167" s="152" t="s">
        <v>1</v>
      </c>
      <c r="N167" s="153" t="s">
        <v>40</v>
      </c>
      <c r="P167" s="139">
        <f t="shared" si="11"/>
        <v>0</v>
      </c>
      <c r="Q167" s="139">
        <v>0</v>
      </c>
      <c r="R167" s="139">
        <f t="shared" si="12"/>
        <v>0</v>
      </c>
      <c r="S167" s="139">
        <v>0</v>
      </c>
      <c r="T167" s="140">
        <f t="shared" si="13"/>
        <v>0</v>
      </c>
      <c r="AR167" s="141" t="s">
        <v>273</v>
      </c>
      <c r="AT167" s="141" t="s">
        <v>159</v>
      </c>
      <c r="AU167" s="141" t="s">
        <v>85</v>
      </c>
      <c r="AY167" s="13" t="s">
        <v>143</v>
      </c>
      <c r="BE167" s="142">
        <f t="shared" si="14"/>
        <v>0</v>
      </c>
      <c r="BF167" s="142">
        <f t="shared" si="15"/>
        <v>0</v>
      </c>
      <c r="BG167" s="142">
        <f t="shared" si="16"/>
        <v>0</v>
      </c>
      <c r="BH167" s="142">
        <f t="shared" si="17"/>
        <v>0</v>
      </c>
      <c r="BI167" s="142">
        <f t="shared" si="18"/>
        <v>0</v>
      </c>
      <c r="BJ167" s="13" t="s">
        <v>83</v>
      </c>
      <c r="BK167" s="142">
        <f t="shared" si="19"/>
        <v>0</v>
      </c>
      <c r="BL167" s="13" t="s">
        <v>206</v>
      </c>
      <c r="BM167" s="141" t="s">
        <v>431</v>
      </c>
    </row>
    <row r="168" spans="2:65" s="1" customFormat="1" ht="16.5" customHeight="1">
      <c r="B168" s="28"/>
      <c r="C168" s="143" t="s">
        <v>285</v>
      </c>
      <c r="D168" s="143" t="s">
        <v>159</v>
      </c>
      <c r="E168" s="144" t="s">
        <v>1682</v>
      </c>
      <c r="F168" s="145" t="s">
        <v>1683</v>
      </c>
      <c r="G168" s="146" t="s">
        <v>197</v>
      </c>
      <c r="H168" s="147">
        <v>39</v>
      </c>
      <c r="I168" s="148"/>
      <c r="J168" s="149">
        <f t="shared" si="10"/>
        <v>0</v>
      </c>
      <c r="K168" s="150"/>
      <c r="L168" s="151"/>
      <c r="M168" s="152" t="s">
        <v>1</v>
      </c>
      <c r="N168" s="153" t="s">
        <v>40</v>
      </c>
      <c r="P168" s="139">
        <f t="shared" si="11"/>
        <v>0</v>
      </c>
      <c r="Q168" s="139">
        <v>0</v>
      </c>
      <c r="R168" s="139">
        <f t="shared" si="12"/>
        <v>0</v>
      </c>
      <c r="S168" s="139">
        <v>0</v>
      </c>
      <c r="T168" s="140">
        <f t="shared" si="13"/>
        <v>0</v>
      </c>
      <c r="AR168" s="141" t="s">
        <v>273</v>
      </c>
      <c r="AT168" s="141" t="s">
        <v>159</v>
      </c>
      <c r="AU168" s="141" t="s">
        <v>85</v>
      </c>
      <c r="AY168" s="13" t="s">
        <v>143</v>
      </c>
      <c r="BE168" s="142">
        <f t="shared" si="14"/>
        <v>0</v>
      </c>
      <c r="BF168" s="142">
        <f t="shared" si="15"/>
        <v>0</v>
      </c>
      <c r="BG168" s="142">
        <f t="shared" si="16"/>
        <v>0</v>
      </c>
      <c r="BH168" s="142">
        <f t="shared" si="17"/>
        <v>0</v>
      </c>
      <c r="BI168" s="142">
        <f t="shared" si="18"/>
        <v>0</v>
      </c>
      <c r="BJ168" s="13" t="s">
        <v>83</v>
      </c>
      <c r="BK168" s="142">
        <f t="shared" si="19"/>
        <v>0</v>
      </c>
      <c r="BL168" s="13" t="s">
        <v>206</v>
      </c>
      <c r="BM168" s="141" t="s">
        <v>441</v>
      </c>
    </row>
    <row r="169" spans="2:65" s="1" customFormat="1" ht="24.2" customHeight="1">
      <c r="B169" s="28"/>
      <c r="C169" s="129" t="s">
        <v>289</v>
      </c>
      <c r="D169" s="129" t="s">
        <v>146</v>
      </c>
      <c r="E169" s="130" t="s">
        <v>1684</v>
      </c>
      <c r="F169" s="131" t="s">
        <v>1685</v>
      </c>
      <c r="G169" s="132" t="s">
        <v>197</v>
      </c>
      <c r="H169" s="133">
        <v>58</v>
      </c>
      <c r="I169" s="134"/>
      <c r="J169" s="135">
        <f t="shared" si="10"/>
        <v>0</v>
      </c>
      <c r="K169" s="136"/>
      <c r="L169" s="28"/>
      <c r="M169" s="137" t="s">
        <v>1</v>
      </c>
      <c r="N169" s="138" t="s">
        <v>40</v>
      </c>
      <c r="P169" s="139">
        <f t="shared" si="11"/>
        <v>0</v>
      </c>
      <c r="Q169" s="139">
        <v>0</v>
      </c>
      <c r="R169" s="139">
        <f t="shared" si="12"/>
        <v>0</v>
      </c>
      <c r="S169" s="139">
        <v>0</v>
      </c>
      <c r="T169" s="140">
        <f t="shared" si="13"/>
        <v>0</v>
      </c>
      <c r="AR169" s="141" t="s">
        <v>206</v>
      </c>
      <c r="AT169" s="141" t="s">
        <v>146</v>
      </c>
      <c r="AU169" s="141" t="s">
        <v>85</v>
      </c>
      <c r="AY169" s="13" t="s">
        <v>143</v>
      </c>
      <c r="BE169" s="142">
        <f t="shared" si="14"/>
        <v>0</v>
      </c>
      <c r="BF169" s="142">
        <f t="shared" si="15"/>
        <v>0</v>
      </c>
      <c r="BG169" s="142">
        <f t="shared" si="16"/>
        <v>0</v>
      </c>
      <c r="BH169" s="142">
        <f t="shared" si="17"/>
        <v>0</v>
      </c>
      <c r="BI169" s="142">
        <f t="shared" si="18"/>
        <v>0</v>
      </c>
      <c r="BJ169" s="13" t="s">
        <v>83</v>
      </c>
      <c r="BK169" s="142">
        <f t="shared" si="19"/>
        <v>0</v>
      </c>
      <c r="BL169" s="13" t="s">
        <v>206</v>
      </c>
      <c r="BM169" s="141" t="s">
        <v>449</v>
      </c>
    </row>
    <row r="170" spans="2:65" s="1" customFormat="1" ht="24.2" customHeight="1">
      <c r="B170" s="28"/>
      <c r="C170" s="143" t="s">
        <v>293</v>
      </c>
      <c r="D170" s="143" t="s">
        <v>159</v>
      </c>
      <c r="E170" s="144" t="s">
        <v>1686</v>
      </c>
      <c r="F170" s="145" t="s">
        <v>1687</v>
      </c>
      <c r="G170" s="146" t="s">
        <v>197</v>
      </c>
      <c r="H170" s="147">
        <v>26</v>
      </c>
      <c r="I170" s="148"/>
      <c r="J170" s="149">
        <f t="shared" si="10"/>
        <v>0</v>
      </c>
      <c r="K170" s="150"/>
      <c r="L170" s="151"/>
      <c r="M170" s="152" t="s">
        <v>1</v>
      </c>
      <c r="N170" s="153" t="s">
        <v>40</v>
      </c>
      <c r="P170" s="139">
        <f t="shared" si="11"/>
        <v>0</v>
      </c>
      <c r="Q170" s="139">
        <v>3.4000000000000002E-4</v>
      </c>
      <c r="R170" s="139">
        <f t="shared" si="12"/>
        <v>8.8400000000000006E-3</v>
      </c>
      <c r="S170" s="139">
        <v>0</v>
      </c>
      <c r="T170" s="140">
        <f t="shared" si="13"/>
        <v>0</v>
      </c>
      <c r="AR170" s="141" t="s">
        <v>273</v>
      </c>
      <c r="AT170" s="141" t="s">
        <v>159</v>
      </c>
      <c r="AU170" s="141" t="s">
        <v>85</v>
      </c>
      <c r="AY170" s="13" t="s">
        <v>143</v>
      </c>
      <c r="BE170" s="142">
        <f t="shared" si="14"/>
        <v>0</v>
      </c>
      <c r="BF170" s="142">
        <f t="shared" si="15"/>
        <v>0</v>
      </c>
      <c r="BG170" s="142">
        <f t="shared" si="16"/>
        <v>0</v>
      </c>
      <c r="BH170" s="142">
        <f t="shared" si="17"/>
        <v>0</v>
      </c>
      <c r="BI170" s="142">
        <f t="shared" si="18"/>
        <v>0</v>
      </c>
      <c r="BJ170" s="13" t="s">
        <v>83</v>
      </c>
      <c r="BK170" s="142">
        <f t="shared" si="19"/>
        <v>0</v>
      </c>
      <c r="BL170" s="13" t="s">
        <v>206</v>
      </c>
      <c r="BM170" s="141" t="s">
        <v>459</v>
      </c>
    </row>
    <row r="171" spans="2:65" s="1" customFormat="1" ht="24.2" customHeight="1">
      <c r="B171" s="28"/>
      <c r="C171" s="143" t="s">
        <v>298</v>
      </c>
      <c r="D171" s="143" t="s">
        <v>159</v>
      </c>
      <c r="E171" s="144" t="s">
        <v>1688</v>
      </c>
      <c r="F171" s="145" t="s">
        <v>1689</v>
      </c>
      <c r="G171" s="146" t="s">
        <v>197</v>
      </c>
      <c r="H171" s="147">
        <v>32</v>
      </c>
      <c r="I171" s="148"/>
      <c r="J171" s="149">
        <f t="shared" si="10"/>
        <v>0</v>
      </c>
      <c r="K171" s="150"/>
      <c r="L171" s="151"/>
      <c r="M171" s="152" t="s">
        <v>1</v>
      </c>
      <c r="N171" s="153" t="s">
        <v>40</v>
      </c>
      <c r="P171" s="139">
        <f t="shared" si="11"/>
        <v>0</v>
      </c>
      <c r="Q171" s="139">
        <v>5.2999999999999998E-4</v>
      </c>
      <c r="R171" s="139">
        <f t="shared" si="12"/>
        <v>1.6959999999999999E-2</v>
      </c>
      <c r="S171" s="139">
        <v>0</v>
      </c>
      <c r="T171" s="140">
        <f t="shared" si="13"/>
        <v>0</v>
      </c>
      <c r="AR171" s="141" t="s">
        <v>273</v>
      </c>
      <c r="AT171" s="141" t="s">
        <v>159</v>
      </c>
      <c r="AU171" s="141" t="s">
        <v>85</v>
      </c>
      <c r="AY171" s="13" t="s">
        <v>143</v>
      </c>
      <c r="BE171" s="142">
        <f t="shared" si="14"/>
        <v>0</v>
      </c>
      <c r="BF171" s="142">
        <f t="shared" si="15"/>
        <v>0</v>
      </c>
      <c r="BG171" s="142">
        <f t="shared" si="16"/>
        <v>0</v>
      </c>
      <c r="BH171" s="142">
        <f t="shared" si="17"/>
        <v>0</v>
      </c>
      <c r="BI171" s="142">
        <f t="shared" si="18"/>
        <v>0</v>
      </c>
      <c r="BJ171" s="13" t="s">
        <v>83</v>
      </c>
      <c r="BK171" s="142">
        <f t="shared" si="19"/>
        <v>0</v>
      </c>
      <c r="BL171" s="13" t="s">
        <v>206</v>
      </c>
      <c r="BM171" s="141" t="s">
        <v>469</v>
      </c>
    </row>
    <row r="172" spans="2:65" s="1" customFormat="1" ht="24.2" customHeight="1">
      <c r="B172" s="28"/>
      <c r="C172" s="129" t="s">
        <v>302</v>
      </c>
      <c r="D172" s="129" t="s">
        <v>146</v>
      </c>
      <c r="E172" s="130" t="s">
        <v>1690</v>
      </c>
      <c r="F172" s="131" t="s">
        <v>1691</v>
      </c>
      <c r="G172" s="132" t="s">
        <v>197</v>
      </c>
      <c r="H172" s="133">
        <v>175</v>
      </c>
      <c r="I172" s="134"/>
      <c r="J172" s="135">
        <f t="shared" si="10"/>
        <v>0</v>
      </c>
      <c r="K172" s="136"/>
      <c r="L172" s="28"/>
      <c r="M172" s="137" t="s">
        <v>1</v>
      </c>
      <c r="N172" s="138" t="s">
        <v>40</v>
      </c>
      <c r="P172" s="139">
        <f t="shared" si="11"/>
        <v>0</v>
      </c>
      <c r="Q172" s="139">
        <v>0</v>
      </c>
      <c r="R172" s="139">
        <f t="shared" si="12"/>
        <v>0</v>
      </c>
      <c r="S172" s="139">
        <v>0</v>
      </c>
      <c r="T172" s="140">
        <f t="shared" si="13"/>
        <v>0</v>
      </c>
      <c r="AR172" s="141" t="s">
        <v>206</v>
      </c>
      <c r="AT172" s="141" t="s">
        <v>146</v>
      </c>
      <c r="AU172" s="141" t="s">
        <v>85</v>
      </c>
      <c r="AY172" s="13" t="s">
        <v>143</v>
      </c>
      <c r="BE172" s="142">
        <f t="shared" si="14"/>
        <v>0</v>
      </c>
      <c r="BF172" s="142">
        <f t="shared" si="15"/>
        <v>0</v>
      </c>
      <c r="BG172" s="142">
        <f t="shared" si="16"/>
        <v>0</v>
      </c>
      <c r="BH172" s="142">
        <f t="shared" si="17"/>
        <v>0</v>
      </c>
      <c r="BI172" s="142">
        <f t="shared" si="18"/>
        <v>0</v>
      </c>
      <c r="BJ172" s="13" t="s">
        <v>83</v>
      </c>
      <c r="BK172" s="142">
        <f t="shared" si="19"/>
        <v>0</v>
      </c>
      <c r="BL172" s="13" t="s">
        <v>206</v>
      </c>
      <c r="BM172" s="141" t="s">
        <v>478</v>
      </c>
    </row>
    <row r="173" spans="2:65" s="1" customFormat="1" ht="37.9" customHeight="1">
      <c r="B173" s="28"/>
      <c r="C173" s="143" t="s">
        <v>306</v>
      </c>
      <c r="D173" s="143" t="s">
        <v>159</v>
      </c>
      <c r="E173" s="144" t="s">
        <v>1692</v>
      </c>
      <c r="F173" s="145" t="s">
        <v>1693</v>
      </c>
      <c r="G173" s="146" t="s">
        <v>197</v>
      </c>
      <c r="H173" s="147">
        <v>150</v>
      </c>
      <c r="I173" s="148"/>
      <c r="J173" s="149">
        <f t="shared" si="10"/>
        <v>0</v>
      </c>
      <c r="K173" s="150"/>
      <c r="L173" s="151"/>
      <c r="M173" s="152" t="s">
        <v>1</v>
      </c>
      <c r="N173" s="153" t="s">
        <v>40</v>
      </c>
      <c r="P173" s="139">
        <f t="shared" si="11"/>
        <v>0</v>
      </c>
      <c r="Q173" s="139">
        <v>0</v>
      </c>
      <c r="R173" s="139">
        <f t="shared" si="12"/>
        <v>0</v>
      </c>
      <c r="S173" s="139">
        <v>0</v>
      </c>
      <c r="T173" s="140">
        <f t="shared" si="13"/>
        <v>0</v>
      </c>
      <c r="AR173" s="141" t="s">
        <v>273</v>
      </c>
      <c r="AT173" s="141" t="s">
        <v>159</v>
      </c>
      <c r="AU173" s="141" t="s">
        <v>85</v>
      </c>
      <c r="AY173" s="13" t="s">
        <v>143</v>
      </c>
      <c r="BE173" s="142">
        <f t="shared" si="14"/>
        <v>0</v>
      </c>
      <c r="BF173" s="142">
        <f t="shared" si="15"/>
        <v>0</v>
      </c>
      <c r="BG173" s="142">
        <f t="shared" si="16"/>
        <v>0</v>
      </c>
      <c r="BH173" s="142">
        <f t="shared" si="17"/>
        <v>0</v>
      </c>
      <c r="BI173" s="142">
        <f t="shared" si="18"/>
        <v>0</v>
      </c>
      <c r="BJ173" s="13" t="s">
        <v>83</v>
      </c>
      <c r="BK173" s="142">
        <f t="shared" si="19"/>
        <v>0</v>
      </c>
      <c r="BL173" s="13" t="s">
        <v>206</v>
      </c>
      <c r="BM173" s="141" t="s">
        <v>484</v>
      </c>
    </row>
    <row r="174" spans="2:65" s="1" customFormat="1" ht="37.9" customHeight="1">
      <c r="B174" s="28"/>
      <c r="C174" s="143" t="s">
        <v>310</v>
      </c>
      <c r="D174" s="143" t="s">
        <v>159</v>
      </c>
      <c r="E174" s="144" t="s">
        <v>1694</v>
      </c>
      <c r="F174" s="145" t="s">
        <v>1695</v>
      </c>
      <c r="G174" s="146" t="s">
        <v>197</v>
      </c>
      <c r="H174" s="147">
        <v>25</v>
      </c>
      <c r="I174" s="148"/>
      <c r="J174" s="149">
        <f t="shared" si="10"/>
        <v>0</v>
      </c>
      <c r="K174" s="150"/>
      <c r="L174" s="151"/>
      <c r="M174" s="152" t="s">
        <v>1</v>
      </c>
      <c r="N174" s="153" t="s">
        <v>40</v>
      </c>
      <c r="P174" s="139">
        <f t="shared" si="11"/>
        <v>0</v>
      </c>
      <c r="Q174" s="139">
        <v>2.1000000000000001E-4</v>
      </c>
      <c r="R174" s="139">
        <f t="shared" si="12"/>
        <v>5.2500000000000003E-3</v>
      </c>
      <c r="S174" s="139">
        <v>0</v>
      </c>
      <c r="T174" s="140">
        <f t="shared" si="13"/>
        <v>0</v>
      </c>
      <c r="AR174" s="141" t="s">
        <v>273</v>
      </c>
      <c r="AT174" s="141" t="s">
        <v>159</v>
      </c>
      <c r="AU174" s="141" t="s">
        <v>85</v>
      </c>
      <c r="AY174" s="13" t="s">
        <v>143</v>
      </c>
      <c r="BE174" s="142">
        <f t="shared" si="14"/>
        <v>0</v>
      </c>
      <c r="BF174" s="142">
        <f t="shared" si="15"/>
        <v>0</v>
      </c>
      <c r="BG174" s="142">
        <f t="shared" si="16"/>
        <v>0</v>
      </c>
      <c r="BH174" s="142">
        <f t="shared" si="17"/>
        <v>0</v>
      </c>
      <c r="BI174" s="142">
        <f t="shared" si="18"/>
        <v>0</v>
      </c>
      <c r="BJ174" s="13" t="s">
        <v>83</v>
      </c>
      <c r="BK174" s="142">
        <f t="shared" si="19"/>
        <v>0</v>
      </c>
      <c r="BL174" s="13" t="s">
        <v>206</v>
      </c>
      <c r="BM174" s="141" t="s">
        <v>494</v>
      </c>
    </row>
    <row r="175" spans="2:65" s="11" customFormat="1" ht="22.9" customHeight="1">
      <c r="B175" s="117"/>
      <c r="D175" s="118" t="s">
        <v>74</v>
      </c>
      <c r="E175" s="127" t="s">
        <v>1696</v>
      </c>
      <c r="F175" s="127" t="s">
        <v>1697</v>
      </c>
      <c r="I175" s="120"/>
      <c r="J175" s="128">
        <f>BK175</f>
        <v>0</v>
      </c>
      <c r="L175" s="117"/>
      <c r="M175" s="122"/>
      <c r="P175" s="123">
        <f>SUM(P176:P183)</f>
        <v>0</v>
      </c>
      <c r="R175" s="123">
        <f>SUM(R176:R183)</f>
        <v>0</v>
      </c>
      <c r="T175" s="124">
        <f>SUM(T176:T183)</f>
        <v>0</v>
      </c>
      <c r="AR175" s="118" t="s">
        <v>85</v>
      </c>
      <c r="AT175" s="125" t="s">
        <v>74</v>
      </c>
      <c r="AU175" s="125" t="s">
        <v>83</v>
      </c>
      <c r="AY175" s="118" t="s">
        <v>143</v>
      </c>
      <c r="BK175" s="126">
        <f>SUM(BK176:BK183)</f>
        <v>0</v>
      </c>
    </row>
    <row r="176" spans="2:65" s="1" customFormat="1" ht="24.2" customHeight="1">
      <c r="B176" s="28"/>
      <c r="C176" s="129" t="s">
        <v>314</v>
      </c>
      <c r="D176" s="129" t="s">
        <v>146</v>
      </c>
      <c r="E176" s="130" t="s">
        <v>1698</v>
      </c>
      <c r="F176" s="131" t="s">
        <v>1699</v>
      </c>
      <c r="G176" s="132" t="s">
        <v>251</v>
      </c>
      <c r="H176" s="133">
        <v>6</v>
      </c>
      <c r="I176" s="134"/>
      <c r="J176" s="135">
        <f t="shared" ref="J176:J183" si="20">ROUND(I176*H176,2)</f>
        <v>0</v>
      </c>
      <c r="K176" s="136"/>
      <c r="L176" s="28"/>
      <c r="M176" s="137" t="s">
        <v>1</v>
      </c>
      <c r="N176" s="138" t="s">
        <v>40</v>
      </c>
      <c r="P176" s="139">
        <f t="shared" ref="P176:P183" si="21">O176*H176</f>
        <v>0</v>
      </c>
      <c r="Q176" s="139">
        <v>0</v>
      </c>
      <c r="R176" s="139">
        <f t="shared" ref="R176:R183" si="22">Q176*H176</f>
        <v>0</v>
      </c>
      <c r="S176" s="139">
        <v>0</v>
      </c>
      <c r="T176" s="140">
        <f t="shared" ref="T176:T183" si="23">S176*H176</f>
        <v>0</v>
      </c>
      <c r="AR176" s="141" t="s">
        <v>206</v>
      </c>
      <c r="AT176" s="141" t="s">
        <v>146</v>
      </c>
      <c r="AU176" s="141" t="s">
        <v>85</v>
      </c>
      <c r="AY176" s="13" t="s">
        <v>143</v>
      </c>
      <c r="BE176" s="142">
        <f t="shared" ref="BE176:BE183" si="24">IF(N176="základní",J176,0)</f>
        <v>0</v>
      </c>
      <c r="BF176" s="142">
        <f t="shared" ref="BF176:BF183" si="25">IF(N176="snížená",J176,0)</f>
        <v>0</v>
      </c>
      <c r="BG176" s="142">
        <f t="shared" ref="BG176:BG183" si="26">IF(N176="zákl. přenesená",J176,0)</f>
        <v>0</v>
      </c>
      <c r="BH176" s="142">
        <f t="shared" ref="BH176:BH183" si="27">IF(N176="sníž. přenesená",J176,0)</f>
        <v>0</v>
      </c>
      <c r="BI176" s="142">
        <f t="shared" ref="BI176:BI183" si="28">IF(N176="nulová",J176,0)</f>
        <v>0</v>
      </c>
      <c r="BJ176" s="13" t="s">
        <v>83</v>
      </c>
      <c r="BK176" s="142">
        <f t="shared" ref="BK176:BK183" si="29">ROUND(I176*H176,2)</f>
        <v>0</v>
      </c>
      <c r="BL176" s="13" t="s">
        <v>206</v>
      </c>
      <c r="BM176" s="141" t="s">
        <v>503</v>
      </c>
    </row>
    <row r="177" spans="2:65" s="1" customFormat="1" ht="24.2" customHeight="1">
      <c r="B177" s="28"/>
      <c r="C177" s="129" t="s">
        <v>318</v>
      </c>
      <c r="D177" s="129" t="s">
        <v>146</v>
      </c>
      <c r="E177" s="130" t="s">
        <v>1700</v>
      </c>
      <c r="F177" s="131" t="s">
        <v>1701</v>
      </c>
      <c r="G177" s="132" t="s">
        <v>251</v>
      </c>
      <c r="H177" s="133">
        <v>2</v>
      </c>
      <c r="I177" s="134"/>
      <c r="J177" s="135">
        <f t="shared" si="20"/>
        <v>0</v>
      </c>
      <c r="K177" s="136"/>
      <c r="L177" s="28"/>
      <c r="M177" s="137" t="s">
        <v>1</v>
      </c>
      <c r="N177" s="138" t="s">
        <v>40</v>
      </c>
      <c r="P177" s="139">
        <f t="shared" si="21"/>
        <v>0</v>
      </c>
      <c r="Q177" s="139">
        <v>0</v>
      </c>
      <c r="R177" s="139">
        <f t="shared" si="22"/>
        <v>0</v>
      </c>
      <c r="S177" s="139">
        <v>0</v>
      </c>
      <c r="T177" s="140">
        <f t="shared" si="23"/>
        <v>0</v>
      </c>
      <c r="AR177" s="141" t="s">
        <v>206</v>
      </c>
      <c r="AT177" s="141" t="s">
        <v>146</v>
      </c>
      <c r="AU177" s="141" t="s">
        <v>85</v>
      </c>
      <c r="AY177" s="13" t="s">
        <v>143</v>
      </c>
      <c r="BE177" s="142">
        <f t="shared" si="24"/>
        <v>0</v>
      </c>
      <c r="BF177" s="142">
        <f t="shared" si="25"/>
        <v>0</v>
      </c>
      <c r="BG177" s="142">
        <f t="shared" si="26"/>
        <v>0</v>
      </c>
      <c r="BH177" s="142">
        <f t="shared" si="27"/>
        <v>0</v>
      </c>
      <c r="BI177" s="142">
        <f t="shared" si="28"/>
        <v>0</v>
      </c>
      <c r="BJ177" s="13" t="s">
        <v>83</v>
      </c>
      <c r="BK177" s="142">
        <f t="shared" si="29"/>
        <v>0</v>
      </c>
      <c r="BL177" s="13" t="s">
        <v>206</v>
      </c>
      <c r="BM177" s="141" t="s">
        <v>511</v>
      </c>
    </row>
    <row r="178" spans="2:65" s="1" customFormat="1" ht="24.2" customHeight="1">
      <c r="B178" s="28"/>
      <c r="C178" s="129" t="s">
        <v>322</v>
      </c>
      <c r="D178" s="129" t="s">
        <v>146</v>
      </c>
      <c r="E178" s="130" t="s">
        <v>1702</v>
      </c>
      <c r="F178" s="131" t="s">
        <v>1703</v>
      </c>
      <c r="G178" s="132" t="s">
        <v>251</v>
      </c>
      <c r="H178" s="133">
        <v>68</v>
      </c>
      <c r="I178" s="134"/>
      <c r="J178" s="135">
        <f t="shared" si="20"/>
        <v>0</v>
      </c>
      <c r="K178" s="136"/>
      <c r="L178" s="28"/>
      <c r="M178" s="137" t="s">
        <v>1</v>
      </c>
      <c r="N178" s="138" t="s">
        <v>40</v>
      </c>
      <c r="P178" s="139">
        <f t="shared" si="21"/>
        <v>0</v>
      </c>
      <c r="Q178" s="139">
        <v>0</v>
      </c>
      <c r="R178" s="139">
        <f t="shared" si="22"/>
        <v>0</v>
      </c>
      <c r="S178" s="139">
        <v>0</v>
      </c>
      <c r="T178" s="140">
        <f t="shared" si="23"/>
        <v>0</v>
      </c>
      <c r="AR178" s="141" t="s">
        <v>206</v>
      </c>
      <c r="AT178" s="141" t="s">
        <v>146</v>
      </c>
      <c r="AU178" s="141" t="s">
        <v>85</v>
      </c>
      <c r="AY178" s="13" t="s">
        <v>143</v>
      </c>
      <c r="BE178" s="142">
        <f t="shared" si="24"/>
        <v>0</v>
      </c>
      <c r="BF178" s="142">
        <f t="shared" si="25"/>
        <v>0</v>
      </c>
      <c r="BG178" s="142">
        <f t="shared" si="26"/>
        <v>0</v>
      </c>
      <c r="BH178" s="142">
        <f t="shared" si="27"/>
        <v>0</v>
      </c>
      <c r="BI178" s="142">
        <f t="shared" si="28"/>
        <v>0</v>
      </c>
      <c r="BJ178" s="13" t="s">
        <v>83</v>
      </c>
      <c r="BK178" s="142">
        <f t="shared" si="29"/>
        <v>0</v>
      </c>
      <c r="BL178" s="13" t="s">
        <v>206</v>
      </c>
      <c r="BM178" s="141" t="s">
        <v>519</v>
      </c>
    </row>
    <row r="179" spans="2:65" s="1" customFormat="1" ht="21.75" customHeight="1">
      <c r="B179" s="28"/>
      <c r="C179" s="129" t="s">
        <v>327</v>
      </c>
      <c r="D179" s="129" t="s">
        <v>146</v>
      </c>
      <c r="E179" s="130" t="s">
        <v>1704</v>
      </c>
      <c r="F179" s="131" t="s">
        <v>1705</v>
      </c>
      <c r="G179" s="132" t="s">
        <v>251</v>
      </c>
      <c r="H179" s="133">
        <v>6</v>
      </c>
      <c r="I179" s="134"/>
      <c r="J179" s="135">
        <f t="shared" si="20"/>
        <v>0</v>
      </c>
      <c r="K179" s="136"/>
      <c r="L179" s="28"/>
      <c r="M179" s="137" t="s">
        <v>1</v>
      </c>
      <c r="N179" s="138" t="s">
        <v>40</v>
      </c>
      <c r="P179" s="139">
        <f t="shared" si="21"/>
        <v>0</v>
      </c>
      <c r="Q179" s="139">
        <v>0</v>
      </c>
      <c r="R179" s="139">
        <f t="shared" si="22"/>
        <v>0</v>
      </c>
      <c r="S179" s="139">
        <v>0</v>
      </c>
      <c r="T179" s="140">
        <f t="shared" si="23"/>
        <v>0</v>
      </c>
      <c r="AR179" s="141" t="s">
        <v>206</v>
      </c>
      <c r="AT179" s="141" t="s">
        <v>146</v>
      </c>
      <c r="AU179" s="141" t="s">
        <v>85</v>
      </c>
      <c r="AY179" s="13" t="s">
        <v>143</v>
      </c>
      <c r="BE179" s="142">
        <f t="shared" si="24"/>
        <v>0</v>
      </c>
      <c r="BF179" s="142">
        <f t="shared" si="25"/>
        <v>0</v>
      </c>
      <c r="BG179" s="142">
        <f t="shared" si="26"/>
        <v>0</v>
      </c>
      <c r="BH179" s="142">
        <f t="shared" si="27"/>
        <v>0</v>
      </c>
      <c r="BI179" s="142">
        <f t="shared" si="28"/>
        <v>0</v>
      </c>
      <c r="BJ179" s="13" t="s">
        <v>83</v>
      </c>
      <c r="BK179" s="142">
        <f t="shared" si="29"/>
        <v>0</v>
      </c>
      <c r="BL179" s="13" t="s">
        <v>206</v>
      </c>
      <c r="BM179" s="141" t="s">
        <v>527</v>
      </c>
    </row>
    <row r="180" spans="2:65" s="1" customFormat="1" ht="24.2" customHeight="1">
      <c r="B180" s="28"/>
      <c r="C180" s="129" t="s">
        <v>334</v>
      </c>
      <c r="D180" s="129" t="s">
        <v>146</v>
      </c>
      <c r="E180" s="130" t="s">
        <v>1706</v>
      </c>
      <c r="F180" s="131" t="s">
        <v>1707</v>
      </c>
      <c r="G180" s="132" t="s">
        <v>251</v>
      </c>
      <c r="H180" s="133">
        <v>8</v>
      </c>
      <c r="I180" s="134"/>
      <c r="J180" s="135">
        <f t="shared" si="20"/>
        <v>0</v>
      </c>
      <c r="K180" s="136"/>
      <c r="L180" s="28"/>
      <c r="M180" s="137" t="s">
        <v>1</v>
      </c>
      <c r="N180" s="138" t="s">
        <v>40</v>
      </c>
      <c r="P180" s="139">
        <f t="shared" si="21"/>
        <v>0</v>
      </c>
      <c r="Q180" s="139">
        <v>0</v>
      </c>
      <c r="R180" s="139">
        <f t="shared" si="22"/>
        <v>0</v>
      </c>
      <c r="S180" s="139">
        <v>0</v>
      </c>
      <c r="T180" s="140">
        <f t="shared" si="23"/>
        <v>0</v>
      </c>
      <c r="AR180" s="141" t="s">
        <v>206</v>
      </c>
      <c r="AT180" s="141" t="s">
        <v>146</v>
      </c>
      <c r="AU180" s="141" t="s">
        <v>85</v>
      </c>
      <c r="AY180" s="13" t="s">
        <v>143</v>
      </c>
      <c r="BE180" s="142">
        <f t="shared" si="24"/>
        <v>0</v>
      </c>
      <c r="BF180" s="142">
        <f t="shared" si="25"/>
        <v>0</v>
      </c>
      <c r="BG180" s="142">
        <f t="shared" si="26"/>
        <v>0</v>
      </c>
      <c r="BH180" s="142">
        <f t="shared" si="27"/>
        <v>0</v>
      </c>
      <c r="BI180" s="142">
        <f t="shared" si="28"/>
        <v>0</v>
      </c>
      <c r="BJ180" s="13" t="s">
        <v>83</v>
      </c>
      <c r="BK180" s="142">
        <f t="shared" si="29"/>
        <v>0</v>
      </c>
      <c r="BL180" s="13" t="s">
        <v>206</v>
      </c>
      <c r="BM180" s="141" t="s">
        <v>535</v>
      </c>
    </row>
    <row r="181" spans="2:65" s="1" customFormat="1" ht="24.2" customHeight="1">
      <c r="B181" s="28"/>
      <c r="C181" s="129" t="s">
        <v>339</v>
      </c>
      <c r="D181" s="129" t="s">
        <v>146</v>
      </c>
      <c r="E181" s="130" t="s">
        <v>1708</v>
      </c>
      <c r="F181" s="131" t="s">
        <v>1709</v>
      </c>
      <c r="G181" s="132" t="s">
        <v>251</v>
      </c>
      <c r="H181" s="133">
        <v>188</v>
      </c>
      <c r="I181" s="134"/>
      <c r="J181" s="135">
        <f t="shared" si="20"/>
        <v>0</v>
      </c>
      <c r="K181" s="136"/>
      <c r="L181" s="28"/>
      <c r="M181" s="137" t="s">
        <v>1</v>
      </c>
      <c r="N181" s="138" t="s">
        <v>40</v>
      </c>
      <c r="P181" s="139">
        <f t="shared" si="21"/>
        <v>0</v>
      </c>
      <c r="Q181" s="139">
        <v>0</v>
      </c>
      <c r="R181" s="139">
        <f t="shared" si="22"/>
        <v>0</v>
      </c>
      <c r="S181" s="139">
        <v>0</v>
      </c>
      <c r="T181" s="140">
        <f t="shared" si="23"/>
        <v>0</v>
      </c>
      <c r="AR181" s="141" t="s">
        <v>206</v>
      </c>
      <c r="AT181" s="141" t="s">
        <v>146</v>
      </c>
      <c r="AU181" s="141" t="s">
        <v>85</v>
      </c>
      <c r="AY181" s="13" t="s">
        <v>143</v>
      </c>
      <c r="BE181" s="142">
        <f t="shared" si="24"/>
        <v>0</v>
      </c>
      <c r="BF181" s="142">
        <f t="shared" si="25"/>
        <v>0</v>
      </c>
      <c r="BG181" s="142">
        <f t="shared" si="26"/>
        <v>0</v>
      </c>
      <c r="BH181" s="142">
        <f t="shared" si="27"/>
        <v>0</v>
      </c>
      <c r="BI181" s="142">
        <f t="shared" si="28"/>
        <v>0</v>
      </c>
      <c r="BJ181" s="13" t="s">
        <v>83</v>
      </c>
      <c r="BK181" s="142">
        <f t="shared" si="29"/>
        <v>0</v>
      </c>
      <c r="BL181" s="13" t="s">
        <v>206</v>
      </c>
      <c r="BM181" s="141" t="s">
        <v>545</v>
      </c>
    </row>
    <row r="182" spans="2:65" s="1" customFormat="1" ht="24.2" customHeight="1">
      <c r="B182" s="28"/>
      <c r="C182" s="129" t="s">
        <v>343</v>
      </c>
      <c r="D182" s="129" t="s">
        <v>146</v>
      </c>
      <c r="E182" s="130" t="s">
        <v>1710</v>
      </c>
      <c r="F182" s="131" t="s">
        <v>1711</v>
      </c>
      <c r="G182" s="132" t="s">
        <v>251</v>
      </c>
      <c r="H182" s="133">
        <v>124</v>
      </c>
      <c r="I182" s="134"/>
      <c r="J182" s="135">
        <f t="shared" si="20"/>
        <v>0</v>
      </c>
      <c r="K182" s="136"/>
      <c r="L182" s="28"/>
      <c r="M182" s="137" t="s">
        <v>1</v>
      </c>
      <c r="N182" s="138" t="s">
        <v>40</v>
      </c>
      <c r="P182" s="139">
        <f t="shared" si="21"/>
        <v>0</v>
      </c>
      <c r="Q182" s="139">
        <v>0</v>
      </c>
      <c r="R182" s="139">
        <f t="shared" si="22"/>
        <v>0</v>
      </c>
      <c r="S182" s="139">
        <v>0</v>
      </c>
      <c r="T182" s="140">
        <f t="shared" si="23"/>
        <v>0</v>
      </c>
      <c r="AR182" s="141" t="s">
        <v>206</v>
      </c>
      <c r="AT182" s="141" t="s">
        <v>146</v>
      </c>
      <c r="AU182" s="141" t="s">
        <v>85</v>
      </c>
      <c r="AY182" s="13" t="s">
        <v>143</v>
      </c>
      <c r="BE182" s="142">
        <f t="shared" si="24"/>
        <v>0</v>
      </c>
      <c r="BF182" s="142">
        <f t="shared" si="25"/>
        <v>0</v>
      </c>
      <c r="BG182" s="142">
        <f t="shared" si="26"/>
        <v>0</v>
      </c>
      <c r="BH182" s="142">
        <f t="shared" si="27"/>
        <v>0</v>
      </c>
      <c r="BI182" s="142">
        <f t="shared" si="28"/>
        <v>0</v>
      </c>
      <c r="BJ182" s="13" t="s">
        <v>83</v>
      </c>
      <c r="BK182" s="142">
        <f t="shared" si="29"/>
        <v>0</v>
      </c>
      <c r="BL182" s="13" t="s">
        <v>206</v>
      </c>
      <c r="BM182" s="141" t="s">
        <v>553</v>
      </c>
    </row>
    <row r="183" spans="2:65" s="1" customFormat="1" ht="24.2" customHeight="1">
      <c r="B183" s="28"/>
      <c r="C183" s="129" t="s">
        <v>348</v>
      </c>
      <c r="D183" s="129" t="s">
        <v>146</v>
      </c>
      <c r="E183" s="130" t="s">
        <v>1712</v>
      </c>
      <c r="F183" s="131" t="s">
        <v>1713</v>
      </c>
      <c r="G183" s="132" t="s">
        <v>251</v>
      </c>
      <c r="H183" s="133">
        <v>2</v>
      </c>
      <c r="I183" s="134"/>
      <c r="J183" s="135">
        <f t="shared" si="20"/>
        <v>0</v>
      </c>
      <c r="K183" s="136"/>
      <c r="L183" s="28"/>
      <c r="M183" s="137" t="s">
        <v>1</v>
      </c>
      <c r="N183" s="138" t="s">
        <v>40</v>
      </c>
      <c r="P183" s="139">
        <f t="shared" si="21"/>
        <v>0</v>
      </c>
      <c r="Q183" s="139">
        <v>0</v>
      </c>
      <c r="R183" s="139">
        <f t="shared" si="22"/>
        <v>0</v>
      </c>
      <c r="S183" s="139">
        <v>0</v>
      </c>
      <c r="T183" s="140">
        <f t="shared" si="23"/>
        <v>0</v>
      </c>
      <c r="AR183" s="141" t="s">
        <v>206</v>
      </c>
      <c r="AT183" s="141" t="s">
        <v>146</v>
      </c>
      <c r="AU183" s="141" t="s">
        <v>85</v>
      </c>
      <c r="AY183" s="13" t="s">
        <v>143</v>
      </c>
      <c r="BE183" s="142">
        <f t="shared" si="24"/>
        <v>0</v>
      </c>
      <c r="BF183" s="142">
        <f t="shared" si="25"/>
        <v>0</v>
      </c>
      <c r="BG183" s="142">
        <f t="shared" si="26"/>
        <v>0</v>
      </c>
      <c r="BH183" s="142">
        <f t="shared" si="27"/>
        <v>0</v>
      </c>
      <c r="BI183" s="142">
        <f t="shared" si="28"/>
        <v>0</v>
      </c>
      <c r="BJ183" s="13" t="s">
        <v>83</v>
      </c>
      <c r="BK183" s="142">
        <f t="shared" si="29"/>
        <v>0</v>
      </c>
      <c r="BL183" s="13" t="s">
        <v>206</v>
      </c>
      <c r="BM183" s="141" t="s">
        <v>561</v>
      </c>
    </row>
    <row r="184" spans="2:65" s="11" customFormat="1" ht="22.9" customHeight="1">
      <c r="B184" s="117"/>
      <c r="D184" s="118" t="s">
        <v>74</v>
      </c>
      <c r="E184" s="127" t="s">
        <v>1714</v>
      </c>
      <c r="F184" s="127" t="s">
        <v>1715</v>
      </c>
      <c r="I184" s="120"/>
      <c r="J184" s="128">
        <f>BK184</f>
        <v>0</v>
      </c>
      <c r="L184" s="117"/>
      <c r="M184" s="122"/>
      <c r="P184" s="123">
        <f>SUM(P185:P188)</f>
        <v>0</v>
      </c>
      <c r="R184" s="123">
        <f>SUM(R185:R188)</f>
        <v>0</v>
      </c>
      <c r="T184" s="124">
        <f>SUM(T185:T188)</f>
        <v>0</v>
      </c>
      <c r="AR184" s="118" t="s">
        <v>85</v>
      </c>
      <c r="AT184" s="125" t="s">
        <v>74</v>
      </c>
      <c r="AU184" s="125" t="s">
        <v>83</v>
      </c>
      <c r="AY184" s="118" t="s">
        <v>143</v>
      </c>
      <c r="BK184" s="126">
        <f>SUM(BK185:BK188)</f>
        <v>0</v>
      </c>
    </row>
    <row r="185" spans="2:65" s="1" customFormat="1" ht="24.2" customHeight="1">
      <c r="B185" s="28"/>
      <c r="C185" s="129" t="s">
        <v>352</v>
      </c>
      <c r="D185" s="129" t="s">
        <v>146</v>
      </c>
      <c r="E185" s="130" t="s">
        <v>1716</v>
      </c>
      <c r="F185" s="131" t="s">
        <v>1717</v>
      </c>
      <c r="G185" s="132" t="s">
        <v>251</v>
      </c>
      <c r="H185" s="133">
        <v>17</v>
      </c>
      <c r="I185" s="134"/>
      <c r="J185" s="135">
        <f>ROUND(I185*H185,2)</f>
        <v>0</v>
      </c>
      <c r="K185" s="136"/>
      <c r="L185" s="28"/>
      <c r="M185" s="137" t="s">
        <v>1</v>
      </c>
      <c r="N185" s="138" t="s">
        <v>40</v>
      </c>
      <c r="P185" s="139">
        <f>O185*H185</f>
        <v>0</v>
      </c>
      <c r="Q185" s="139">
        <v>0</v>
      </c>
      <c r="R185" s="139">
        <f>Q185*H185</f>
        <v>0</v>
      </c>
      <c r="S185" s="139">
        <v>0</v>
      </c>
      <c r="T185" s="140">
        <f>S185*H185</f>
        <v>0</v>
      </c>
      <c r="AR185" s="141" t="s">
        <v>206</v>
      </c>
      <c r="AT185" s="141" t="s">
        <v>146</v>
      </c>
      <c r="AU185" s="141" t="s">
        <v>85</v>
      </c>
      <c r="AY185" s="13" t="s">
        <v>143</v>
      </c>
      <c r="BE185" s="142">
        <f>IF(N185="základní",J185,0)</f>
        <v>0</v>
      </c>
      <c r="BF185" s="142">
        <f>IF(N185="snížená",J185,0)</f>
        <v>0</v>
      </c>
      <c r="BG185" s="142">
        <f>IF(N185="zákl. přenesená",J185,0)</f>
        <v>0</v>
      </c>
      <c r="BH185" s="142">
        <f>IF(N185="sníž. přenesená",J185,0)</f>
        <v>0</v>
      </c>
      <c r="BI185" s="142">
        <f>IF(N185="nulová",J185,0)</f>
        <v>0</v>
      </c>
      <c r="BJ185" s="13" t="s">
        <v>83</v>
      </c>
      <c r="BK185" s="142">
        <f>ROUND(I185*H185,2)</f>
        <v>0</v>
      </c>
      <c r="BL185" s="13" t="s">
        <v>206</v>
      </c>
      <c r="BM185" s="141" t="s">
        <v>569</v>
      </c>
    </row>
    <row r="186" spans="2:65" s="1" customFormat="1" ht="24.2" customHeight="1">
      <c r="B186" s="28"/>
      <c r="C186" s="143" t="s">
        <v>356</v>
      </c>
      <c r="D186" s="143" t="s">
        <v>159</v>
      </c>
      <c r="E186" s="144" t="s">
        <v>1718</v>
      </c>
      <c r="F186" s="145" t="s">
        <v>1719</v>
      </c>
      <c r="G186" s="146" t="s">
        <v>251</v>
      </c>
      <c r="H186" s="147">
        <v>2</v>
      </c>
      <c r="I186" s="148"/>
      <c r="J186" s="149">
        <f>ROUND(I186*H186,2)</f>
        <v>0</v>
      </c>
      <c r="K186" s="150"/>
      <c r="L186" s="151"/>
      <c r="M186" s="152" t="s">
        <v>1</v>
      </c>
      <c r="N186" s="153" t="s">
        <v>40</v>
      </c>
      <c r="P186" s="139">
        <f>O186*H186</f>
        <v>0</v>
      </c>
      <c r="Q186" s="139">
        <v>0</v>
      </c>
      <c r="R186" s="139">
        <f>Q186*H186</f>
        <v>0</v>
      </c>
      <c r="S186" s="139">
        <v>0</v>
      </c>
      <c r="T186" s="140">
        <f>S186*H186</f>
        <v>0</v>
      </c>
      <c r="AR186" s="141" t="s">
        <v>273</v>
      </c>
      <c r="AT186" s="141" t="s">
        <v>159</v>
      </c>
      <c r="AU186" s="141" t="s">
        <v>85</v>
      </c>
      <c r="AY186" s="13" t="s">
        <v>143</v>
      </c>
      <c r="BE186" s="142">
        <f>IF(N186="základní",J186,0)</f>
        <v>0</v>
      </c>
      <c r="BF186" s="142">
        <f>IF(N186="snížená",J186,0)</f>
        <v>0</v>
      </c>
      <c r="BG186" s="142">
        <f>IF(N186="zákl. přenesená",J186,0)</f>
        <v>0</v>
      </c>
      <c r="BH186" s="142">
        <f>IF(N186="sníž. přenesená",J186,0)</f>
        <v>0</v>
      </c>
      <c r="BI186" s="142">
        <f>IF(N186="nulová",J186,0)</f>
        <v>0</v>
      </c>
      <c r="BJ186" s="13" t="s">
        <v>83</v>
      </c>
      <c r="BK186" s="142">
        <f>ROUND(I186*H186,2)</f>
        <v>0</v>
      </c>
      <c r="BL186" s="13" t="s">
        <v>206</v>
      </c>
      <c r="BM186" s="141" t="s">
        <v>577</v>
      </c>
    </row>
    <row r="187" spans="2:65" s="1" customFormat="1" ht="24.2" customHeight="1">
      <c r="B187" s="28"/>
      <c r="C187" s="143" t="s">
        <v>360</v>
      </c>
      <c r="D187" s="143" t="s">
        <v>159</v>
      </c>
      <c r="E187" s="144" t="s">
        <v>1720</v>
      </c>
      <c r="F187" s="145" t="s">
        <v>1721</v>
      </c>
      <c r="G187" s="146" t="s">
        <v>251</v>
      </c>
      <c r="H187" s="147">
        <v>5</v>
      </c>
      <c r="I187" s="148"/>
      <c r="J187" s="149">
        <f>ROUND(I187*H187,2)</f>
        <v>0</v>
      </c>
      <c r="K187" s="150"/>
      <c r="L187" s="151"/>
      <c r="M187" s="152" t="s">
        <v>1</v>
      </c>
      <c r="N187" s="153" t="s">
        <v>40</v>
      </c>
      <c r="P187" s="139">
        <f>O187*H187</f>
        <v>0</v>
      </c>
      <c r="Q187" s="139">
        <v>0</v>
      </c>
      <c r="R187" s="139">
        <f>Q187*H187</f>
        <v>0</v>
      </c>
      <c r="S187" s="139">
        <v>0</v>
      </c>
      <c r="T187" s="140">
        <f>S187*H187</f>
        <v>0</v>
      </c>
      <c r="AR187" s="141" t="s">
        <v>273</v>
      </c>
      <c r="AT187" s="141" t="s">
        <v>159</v>
      </c>
      <c r="AU187" s="141" t="s">
        <v>85</v>
      </c>
      <c r="AY187" s="13" t="s">
        <v>143</v>
      </c>
      <c r="BE187" s="142">
        <f>IF(N187="základní",J187,0)</f>
        <v>0</v>
      </c>
      <c r="BF187" s="142">
        <f>IF(N187="snížená",J187,0)</f>
        <v>0</v>
      </c>
      <c r="BG187" s="142">
        <f>IF(N187="zákl. přenesená",J187,0)</f>
        <v>0</v>
      </c>
      <c r="BH187" s="142">
        <f>IF(N187="sníž. přenesená",J187,0)</f>
        <v>0</v>
      </c>
      <c r="BI187" s="142">
        <f>IF(N187="nulová",J187,0)</f>
        <v>0</v>
      </c>
      <c r="BJ187" s="13" t="s">
        <v>83</v>
      </c>
      <c r="BK187" s="142">
        <f>ROUND(I187*H187,2)</f>
        <v>0</v>
      </c>
      <c r="BL187" s="13" t="s">
        <v>206</v>
      </c>
      <c r="BM187" s="141" t="s">
        <v>585</v>
      </c>
    </row>
    <row r="188" spans="2:65" s="1" customFormat="1" ht="24.2" customHeight="1">
      <c r="B188" s="28"/>
      <c r="C188" s="143" t="s">
        <v>364</v>
      </c>
      <c r="D188" s="143" t="s">
        <v>159</v>
      </c>
      <c r="E188" s="144" t="s">
        <v>1722</v>
      </c>
      <c r="F188" s="145" t="s">
        <v>1723</v>
      </c>
      <c r="G188" s="146" t="s">
        <v>251</v>
      </c>
      <c r="H188" s="147">
        <v>10</v>
      </c>
      <c r="I188" s="148"/>
      <c r="J188" s="149">
        <f>ROUND(I188*H188,2)</f>
        <v>0</v>
      </c>
      <c r="K188" s="150"/>
      <c r="L188" s="151"/>
      <c r="M188" s="152" t="s">
        <v>1</v>
      </c>
      <c r="N188" s="153" t="s">
        <v>40</v>
      </c>
      <c r="P188" s="139">
        <f>O188*H188</f>
        <v>0</v>
      </c>
      <c r="Q188" s="139">
        <v>0</v>
      </c>
      <c r="R188" s="139">
        <f>Q188*H188</f>
        <v>0</v>
      </c>
      <c r="S188" s="139">
        <v>0</v>
      </c>
      <c r="T188" s="140">
        <f>S188*H188</f>
        <v>0</v>
      </c>
      <c r="AR188" s="141" t="s">
        <v>273</v>
      </c>
      <c r="AT188" s="141" t="s">
        <v>159</v>
      </c>
      <c r="AU188" s="141" t="s">
        <v>85</v>
      </c>
      <c r="AY188" s="13" t="s">
        <v>143</v>
      </c>
      <c r="BE188" s="142">
        <f>IF(N188="základní",J188,0)</f>
        <v>0</v>
      </c>
      <c r="BF188" s="142">
        <f>IF(N188="snížená",J188,0)</f>
        <v>0</v>
      </c>
      <c r="BG188" s="142">
        <f>IF(N188="zákl. přenesená",J188,0)</f>
        <v>0</v>
      </c>
      <c r="BH188" s="142">
        <f>IF(N188="sníž. přenesená",J188,0)</f>
        <v>0</v>
      </c>
      <c r="BI188" s="142">
        <f>IF(N188="nulová",J188,0)</f>
        <v>0</v>
      </c>
      <c r="BJ188" s="13" t="s">
        <v>83</v>
      </c>
      <c r="BK188" s="142">
        <f>ROUND(I188*H188,2)</f>
        <v>0</v>
      </c>
      <c r="BL188" s="13" t="s">
        <v>206</v>
      </c>
      <c r="BM188" s="141" t="s">
        <v>593</v>
      </c>
    </row>
    <row r="189" spans="2:65" s="11" customFormat="1" ht="22.9" customHeight="1">
      <c r="B189" s="117"/>
      <c r="D189" s="118" t="s">
        <v>74</v>
      </c>
      <c r="E189" s="127" t="s">
        <v>1724</v>
      </c>
      <c r="F189" s="127" t="s">
        <v>1725</v>
      </c>
      <c r="I189" s="120"/>
      <c r="J189" s="128">
        <f>BK189</f>
        <v>0</v>
      </c>
      <c r="L189" s="117"/>
      <c r="M189" s="122"/>
      <c r="P189" s="123">
        <f>SUM(P190:P210)</f>
        <v>0</v>
      </c>
      <c r="R189" s="123">
        <f>SUM(R190:R210)</f>
        <v>0</v>
      </c>
      <c r="T189" s="124">
        <f>SUM(T190:T210)</f>
        <v>0</v>
      </c>
      <c r="AR189" s="118" t="s">
        <v>85</v>
      </c>
      <c r="AT189" s="125" t="s">
        <v>74</v>
      </c>
      <c r="AU189" s="125" t="s">
        <v>83</v>
      </c>
      <c r="AY189" s="118" t="s">
        <v>143</v>
      </c>
      <c r="BK189" s="126">
        <f>SUM(BK190:BK210)</f>
        <v>0</v>
      </c>
    </row>
    <row r="190" spans="2:65" s="1" customFormat="1" ht="24.2" customHeight="1">
      <c r="B190" s="28"/>
      <c r="C190" s="129" t="s">
        <v>369</v>
      </c>
      <c r="D190" s="129" t="s">
        <v>146</v>
      </c>
      <c r="E190" s="130" t="s">
        <v>1726</v>
      </c>
      <c r="F190" s="131" t="s">
        <v>1727</v>
      </c>
      <c r="G190" s="132" t="s">
        <v>251</v>
      </c>
      <c r="H190" s="133">
        <v>11</v>
      </c>
      <c r="I190" s="134"/>
      <c r="J190" s="135">
        <f t="shared" ref="J190:J210" si="30">ROUND(I190*H190,2)</f>
        <v>0</v>
      </c>
      <c r="K190" s="136"/>
      <c r="L190" s="28"/>
      <c r="M190" s="137" t="s">
        <v>1</v>
      </c>
      <c r="N190" s="138" t="s">
        <v>40</v>
      </c>
      <c r="P190" s="139">
        <f t="shared" ref="P190:P210" si="31">O190*H190</f>
        <v>0</v>
      </c>
      <c r="Q190" s="139">
        <v>0</v>
      </c>
      <c r="R190" s="139">
        <f t="shared" ref="R190:R210" si="32">Q190*H190</f>
        <v>0</v>
      </c>
      <c r="S190" s="139">
        <v>0</v>
      </c>
      <c r="T190" s="140">
        <f t="shared" ref="T190:T210" si="33">S190*H190</f>
        <v>0</v>
      </c>
      <c r="AR190" s="141" t="s">
        <v>206</v>
      </c>
      <c r="AT190" s="141" t="s">
        <v>146</v>
      </c>
      <c r="AU190" s="141" t="s">
        <v>85</v>
      </c>
      <c r="AY190" s="13" t="s">
        <v>143</v>
      </c>
      <c r="BE190" s="142">
        <f t="shared" ref="BE190:BE210" si="34">IF(N190="základní",J190,0)</f>
        <v>0</v>
      </c>
      <c r="BF190" s="142">
        <f t="shared" ref="BF190:BF210" si="35">IF(N190="snížená",J190,0)</f>
        <v>0</v>
      </c>
      <c r="BG190" s="142">
        <f t="shared" ref="BG190:BG210" si="36">IF(N190="zákl. přenesená",J190,0)</f>
        <v>0</v>
      </c>
      <c r="BH190" s="142">
        <f t="shared" ref="BH190:BH210" si="37">IF(N190="sníž. přenesená",J190,0)</f>
        <v>0</v>
      </c>
      <c r="BI190" s="142">
        <f t="shared" ref="BI190:BI210" si="38">IF(N190="nulová",J190,0)</f>
        <v>0</v>
      </c>
      <c r="BJ190" s="13" t="s">
        <v>83</v>
      </c>
      <c r="BK190" s="142">
        <f t="shared" ref="BK190:BK210" si="39">ROUND(I190*H190,2)</f>
        <v>0</v>
      </c>
      <c r="BL190" s="13" t="s">
        <v>206</v>
      </c>
      <c r="BM190" s="141" t="s">
        <v>601</v>
      </c>
    </row>
    <row r="191" spans="2:65" s="1" customFormat="1" ht="24.2" customHeight="1">
      <c r="B191" s="28"/>
      <c r="C191" s="143" t="s">
        <v>375</v>
      </c>
      <c r="D191" s="143" t="s">
        <v>159</v>
      </c>
      <c r="E191" s="144" t="s">
        <v>1728</v>
      </c>
      <c r="F191" s="145" t="s">
        <v>1729</v>
      </c>
      <c r="G191" s="146" t="s">
        <v>251</v>
      </c>
      <c r="H191" s="147">
        <v>11</v>
      </c>
      <c r="I191" s="148"/>
      <c r="J191" s="149">
        <f t="shared" si="30"/>
        <v>0</v>
      </c>
      <c r="K191" s="150"/>
      <c r="L191" s="151"/>
      <c r="M191" s="152" t="s">
        <v>1</v>
      </c>
      <c r="N191" s="153" t="s">
        <v>40</v>
      </c>
      <c r="P191" s="139">
        <f t="shared" si="31"/>
        <v>0</v>
      </c>
      <c r="Q191" s="139">
        <v>0</v>
      </c>
      <c r="R191" s="139">
        <f t="shared" si="32"/>
        <v>0</v>
      </c>
      <c r="S191" s="139">
        <v>0</v>
      </c>
      <c r="T191" s="140">
        <f t="shared" si="33"/>
        <v>0</v>
      </c>
      <c r="AR191" s="141" t="s">
        <v>273</v>
      </c>
      <c r="AT191" s="141" t="s">
        <v>159</v>
      </c>
      <c r="AU191" s="141" t="s">
        <v>85</v>
      </c>
      <c r="AY191" s="13" t="s">
        <v>143</v>
      </c>
      <c r="BE191" s="142">
        <f t="shared" si="34"/>
        <v>0</v>
      </c>
      <c r="BF191" s="142">
        <f t="shared" si="35"/>
        <v>0</v>
      </c>
      <c r="BG191" s="142">
        <f t="shared" si="36"/>
        <v>0</v>
      </c>
      <c r="BH191" s="142">
        <f t="shared" si="37"/>
        <v>0</v>
      </c>
      <c r="BI191" s="142">
        <f t="shared" si="38"/>
        <v>0</v>
      </c>
      <c r="BJ191" s="13" t="s">
        <v>83</v>
      </c>
      <c r="BK191" s="142">
        <f t="shared" si="39"/>
        <v>0</v>
      </c>
      <c r="BL191" s="13" t="s">
        <v>206</v>
      </c>
      <c r="BM191" s="141" t="s">
        <v>609</v>
      </c>
    </row>
    <row r="192" spans="2:65" s="1" customFormat="1" ht="33" customHeight="1">
      <c r="B192" s="28"/>
      <c r="C192" s="129" t="s">
        <v>383</v>
      </c>
      <c r="D192" s="129" t="s">
        <v>146</v>
      </c>
      <c r="E192" s="130" t="s">
        <v>1730</v>
      </c>
      <c r="F192" s="131" t="s">
        <v>1731</v>
      </c>
      <c r="G192" s="132" t="s">
        <v>197</v>
      </c>
      <c r="H192" s="133">
        <v>50</v>
      </c>
      <c r="I192" s="134"/>
      <c r="J192" s="135">
        <f t="shared" si="30"/>
        <v>0</v>
      </c>
      <c r="K192" s="136"/>
      <c r="L192" s="28"/>
      <c r="M192" s="137" t="s">
        <v>1</v>
      </c>
      <c r="N192" s="138" t="s">
        <v>40</v>
      </c>
      <c r="P192" s="139">
        <f t="shared" si="31"/>
        <v>0</v>
      </c>
      <c r="Q192" s="139">
        <v>0</v>
      </c>
      <c r="R192" s="139">
        <f t="shared" si="32"/>
        <v>0</v>
      </c>
      <c r="S192" s="139">
        <v>0</v>
      </c>
      <c r="T192" s="140">
        <f t="shared" si="33"/>
        <v>0</v>
      </c>
      <c r="AR192" s="141" t="s">
        <v>206</v>
      </c>
      <c r="AT192" s="141" t="s">
        <v>146</v>
      </c>
      <c r="AU192" s="141" t="s">
        <v>85</v>
      </c>
      <c r="AY192" s="13" t="s">
        <v>143</v>
      </c>
      <c r="BE192" s="142">
        <f t="shared" si="34"/>
        <v>0</v>
      </c>
      <c r="BF192" s="142">
        <f t="shared" si="35"/>
        <v>0</v>
      </c>
      <c r="BG192" s="142">
        <f t="shared" si="36"/>
        <v>0</v>
      </c>
      <c r="BH192" s="142">
        <f t="shared" si="37"/>
        <v>0</v>
      </c>
      <c r="BI192" s="142">
        <f t="shared" si="38"/>
        <v>0</v>
      </c>
      <c r="BJ192" s="13" t="s">
        <v>83</v>
      </c>
      <c r="BK192" s="142">
        <f t="shared" si="39"/>
        <v>0</v>
      </c>
      <c r="BL192" s="13" t="s">
        <v>206</v>
      </c>
      <c r="BM192" s="141" t="s">
        <v>617</v>
      </c>
    </row>
    <row r="193" spans="2:65" s="1" customFormat="1" ht="24.2" customHeight="1">
      <c r="B193" s="28"/>
      <c r="C193" s="143" t="s">
        <v>387</v>
      </c>
      <c r="D193" s="143" t="s">
        <v>159</v>
      </c>
      <c r="E193" s="144" t="s">
        <v>1732</v>
      </c>
      <c r="F193" s="145" t="s">
        <v>1733</v>
      </c>
      <c r="G193" s="146" t="s">
        <v>251</v>
      </c>
      <c r="H193" s="147">
        <v>14</v>
      </c>
      <c r="I193" s="148"/>
      <c r="J193" s="149">
        <f t="shared" si="30"/>
        <v>0</v>
      </c>
      <c r="K193" s="150"/>
      <c r="L193" s="151"/>
      <c r="M193" s="152" t="s">
        <v>1</v>
      </c>
      <c r="N193" s="153" t="s">
        <v>40</v>
      </c>
      <c r="P193" s="139">
        <f t="shared" si="31"/>
        <v>0</v>
      </c>
      <c r="Q193" s="139">
        <v>0</v>
      </c>
      <c r="R193" s="139">
        <f t="shared" si="32"/>
        <v>0</v>
      </c>
      <c r="S193" s="139">
        <v>0</v>
      </c>
      <c r="T193" s="140">
        <f t="shared" si="33"/>
        <v>0</v>
      </c>
      <c r="AR193" s="141" t="s">
        <v>273</v>
      </c>
      <c r="AT193" s="141" t="s">
        <v>159</v>
      </c>
      <c r="AU193" s="141" t="s">
        <v>85</v>
      </c>
      <c r="AY193" s="13" t="s">
        <v>143</v>
      </c>
      <c r="BE193" s="142">
        <f t="shared" si="34"/>
        <v>0</v>
      </c>
      <c r="BF193" s="142">
        <f t="shared" si="35"/>
        <v>0</v>
      </c>
      <c r="BG193" s="142">
        <f t="shared" si="36"/>
        <v>0</v>
      </c>
      <c r="BH193" s="142">
        <f t="shared" si="37"/>
        <v>0</v>
      </c>
      <c r="BI193" s="142">
        <f t="shared" si="38"/>
        <v>0</v>
      </c>
      <c r="BJ193" s="13" t="s">
        <v>83</v>
      </c>
      <c r="BK193" s="142">
        <f t="shared" si="39"/>
        <v>0</v>
      </c>
      <c r="BL193" s="13" t="s">
        <v>206</v>
      </c>
      <c r="BM193" s="141" t="s">
        <v>625</v>
      </c>
    </row>
    <row r="194" spans="2:65" s="1" customFormat="1" ht="24.2" customHeight="1">
      <c r="B194" s="28"/>
      <c r="C194" s="143" t="s">
        <v>391</v>
      </c>
      <c r="D194" s="143" t="s">
        <v>159</v>
      </c>
      <c r="E194" s="144" t="s">
        <v>1734</v>
      </c>
      <c r="F194" s="145" t="s">
        <v>1735</v>
      </c>
      <c r="G194" s="146" t="s">
        <v>251</v>
      </c>
      <c r="H194" s="147">
        <v>36</v>
      </c>
      <c r="I194" s="148"/>
      <c r="J194" s="149">
        <f t="shared" si="30"/>
        <v>0</v>
      </c>
      <c r="K194" s="150"/>
      <c r="L194" s="151"/>
      <c r="M194" s="152" t="s">
        <v>1</v>
      </c>
      <c r="N194" s="153" t="s">
        <v>40</v>
      </c>
      <c r="P194" s="139">
        <f t="shared" si="31"/>
        <v>0</v>
      </c>
      <c r="Q194" s="139">
        <v>0</v>
      </c>
      <c r="R194" s="139">
        <f t="shared" si="32"/>
        <v>0</v>
      </c>
      <c r="S194" s="139">
        <v>0</v>
      </c>
      <c r="T194" s="140">
        <f t="shared" si="33"/>
        <v>0</v>
      </c>
      <c r="AR194" s="141" t="s">
        <v>273</v>
      </c>
      <c r="AT194" s="141" t="s">
        <v>159</v>
      </c>
      <c r="AU194" s="141" t="s">
        <v>85</v>
      </c>
      <c r="AY194" s="13" t="s">
        <v>143</v>
      </c>
      <c r="BE194" s="142">
        <f t="shared" si="34"/>
        <v>0</v>
      </c>
      <c r="BF194" s="142">
        <f t="shared" si="35"/>
        <v>0</v>
      </c>
      <c r="BG194" s="142">
        <f t="shared" si="36"/>
        <v>0</v>
      </c>
      <c r="BH194" s="142">
        <f t="shared" si="37"/>
        <v>0</v>
      </c>
      <c r="BI194" s="142">
        <f t="shared" si="38"/>
        <v>0</v>
      </c>
      <c r="BJ194" s="13" t="s">
        <v>83</v>
      </c>
      <c r="BK194" s="142">
        <f t="shared" si="39"/>
        <v>0</v>
      </c>
      <c r="BL194" s="13" t="s">
        <v>206</v>
      </c>
      <c r="BM194" s="141" t="s">
        <v>633</v>
      </c>
    </row>
    <row r="195" spans="2:65" s="1" customFormat="1" ht="24.2" customHeight="1">
      <c r="B195" s="28"/>
      <c r="C195" s="129" t="s">
        <v>395</v>
      </c>
      <c r="D195" s="129" t="s">
        <v>146</v>
      </c>
      <c r="E195" s="130" t="s">
        <v>1736</v>
      </c>
      <c r="F195" s="131" t="s">
        <v>1737</v>
      </c>
      <c r="G195" s="132" t="s">
        <v>251</v>
      </c>
      <c r="H195" s="133">
        <v>21</v>
      </c>
      <c r="I195" s="134"/>
      <c r="J195" s="135">
        <f t="shared" si="30"/>
        <v>0</v>
      </c>
      <c r="K195" s="136"/>
      <c r="L195" s="28"/>
      <c r="M195" s="137" t="s">
        <v>1</v>
      </c>
      <c r="N195" s="138" t="s">
        <v>40</v>
      </c>
      <c r="P195" s="139">
        <f t="shared" si="31"/>
        <v>0</v>
      </c>
      <c r="Q195" s="139">
        <v>0</v>
      </c>
      <c r="R195" s="139">
        <f t="shared" si="32"/>
        <v>0</v>
      </c>
      <c r="S195" s="139">
        <v>0</v>
      </c>
      <c r="T195" s="140">
        <f t="shared" si="33"/>
        <v>0</v>
      </c>
      <c r="AR195" s="141" t="s">
        <v>206</v>
      </c>
      <c r="AT195" s="141" t="s">
        <v>146</v>
      </c>
      <c r="AU195" s="141" t="s">
        <v>85</v>
      </c>
      <c r="AY195" s="13" t="s">
        <v>143</v>
      </c>
      <c r="BE195" s="142">
        <f t="shared" si="34"/>
        <v>0</v>
      </c>
      <c r="BF195" s="142">
        <f t="shared" si="35"/>
        <v>0</v>
      </c>
      <c r="BG195" s="142">
        <f t="shared" si="36"/>
        <v>0</v>
      </c>
      <c r="BH195" s="142">
        <f t="shared" si="37"/>
        <v>0</v>
      </c>
      <c r="BI195" s="142">
        <f t="shared" si="38"/>
        <v>0</v>
      </c>
      <c r="BJ195" s="13" t="s">
        <v>83</v>
      </c>
      <c r="BK195" s="142">
        <f t="shared" si="39"/>
        <v>0</v>
      </c>
      <c r="BL195" s="13" t="s">
        <v>206</v>
      </c>
      <c r="BM195" s="141" t="s">
        <v>645</v>
      </c>
    </row>
    <row r="196" spans="2:65" s="1" customFormat="1" ht="24.2" customHeight="1">
      <c r="B196" s="28"/>
      <c r="C196" s="143" t="s">
        <v>399</v>
      </c>
      <c r="D196" s="143" t="s">
        <v>159</v>
      </c>
      <c r="E196" s="144" t="s">
        <v>1738</v>
      </c>
      <c r="F196" s="145" t="s">
        <v>1739</v>
      </c>
      <c r="G196" s="146" t="s">
        <v>251</v>
      </c>
      <c r="H196" s="147">
        <v>9</v>
      </c>
      <c r="I196" s="148"/>
      <c r="J196" s="149">
        <f t="shared" si="30"/>
        <v>0</v>
      </c>
      <c r="K196" s="150"/>
      <c r="L196" s="151"/>
      <c r="M196" s="152" t="s">
        <v>1</v>
      </c>
      <c r="N196" s="153" t="s">
        <v>40</v>
      </c>
      <c r="P196" s="139">
        <f t="shared" si="31"/>
        <v>0</v>
      </c>
      <c r="Q196" s="139">
        <v>0</v>
      </c>
      <c r="R196" s="139">
        <f t="shared" si="32"/>
        <v>0</v>
      </c>
      <c r="S196" s="139">
        <v>0</v>
      </c>
      <c r="T196" s="140">
        <f t="shared" si="33"/>
        <v>0</v>
      </c>
      <c r="AR196" s="141" t="s">
        <v>273</v>
      </c>
      <c r="AT196" s="141" t="s">
        <v>159</v>
      </c>
      <c r="AU196" s="141" t="s">
        <v>85</v>
      </c>
      <c r="AY196" s="13" t="s">
        <v>143</v>
      </c>
      <c r="BE196" s="142">
        <f t="shared" si="34"/>
        <v>0</v>
      </c>
      <c r="BF196" s="142">
        <f t="shared" si="35"/>
        <v>0</v>
      </c>
      <c r="BG196" s="142">
        <f t="shared" si="36"/>
        <v>0</v>
      </c>
      <c r="BH196" s="142">
        <f t="shared" si="37"/>
        <v>0</v>
      </c>
      <c r="BI196" s="142">
        <f t="shared" si="38"/>
        <v>0</v>
      </c>
      <c r="BJ196" s="13" t="s">
        <v>83</v>
      </c>
      <c r="BK196" s="142">
        <f t="shared" si="39"/>
        <v>0</v>
      </c>
      <c r="BL196" s="13" t="s">
        <v>206</v>
      </c>
      <c r="BM196" s="141" t="s">
        <v>653</v>
      </c>
    </row>
    <row r="197" spans="2:65" s="1" customFormat="1" ht="24.2" customHeight="1">
      <c r="B197" s="28"/>
      <c r="C197" s="143" t="s">
        <v>401</v>
      </c>
      <c r="D197" s="143" t="s">
        <v>159</v>
      </c>
      <c r="E197" s="144" t="s">
        <v>1740</v>
      </c>
      <c r="F197" s="145" t="s">
        <v>1741</v>
      </c>
      <c r="G197" s="146" t="s">
        <v>251</v>
      </c>
      <c r="H197" s="147">
        <v>12</v>
      </c>
      <c r="I197" s="148"/>
      <c r="J197" s="149">
        <f t="shared" si="30"/>
        <v>0</v>
      </c>
      <c r="K197" s="150"/>
      <c r="L197" s="151"/>
      <c r="M197" s="152" t="s">
        <v>1</v>
      </c>
      <c r="N197" s="153" t="s">
        <v>40</v>
      </c>
      <c r="P197" s="139">
        <f t="shared" si="31"/>
        <v>0</v>
      </c>
      <c r="Q197" s="139">
        <v>0</v>
      </c>
      <c r="R197" s="139">
        <f t="shared" si="32"/>
        <v>0</v>
      </c>
      <c r="S197" s="139">
        <v>0</v>
      </c>
      <c r="T197" s="140">
        <f t="shared" si="33"/>
        <v>0</v>
      </c>
      <c r="AR197" s="141" t="s">
        <v>273</v>
      </c>
      <c r="AT197" s="141" t="s">
        <v>159</v>
      </c>
      <c r="AU197" s="141" t="s">
        <v>85</v>
      </c>
      <c r="AY197" s="13" t="s">
        <v>143</v>
      </c>
      <c r="BE197" s="142">
        <f t="shared" si="34"/>
        <v>0</v>
      </c>
      <c r="BF197" s="142">
        <f t="shared" si="35"/>
        <v>0</v>
      </c>
      <c r="BG197" s="142">
        <f t="shared" si="36"/>
        <v>0</v>
      </c>
      <c r="BH197" s="142">
        <f t="shared" si="37"/>
        <v>0</v>
      </c>
      <c r="BI197" s="142">
        <f t="shared" si="38"/>
        <v>0</v>
      </c>
      <c r="BJ197" s="13" t="s">
        <v>83</v>
      </c>
      <c r="BK197" s="142">
        <f t="shared" si="39"/>
        <v>0</v>
      </c>
      <c r="BL197" s="13" t="s">
        <v>206</v>
      </c>
      <c r="BM197" s="141" t="s">
        <v>663</v>
      </c>
    </row>
    <row r="198" spans="2:65" s="1" customFormat="1" ht="24.2" customHeight="1">
      <c r="B198" s="28"/>
      <c r="C198" s="129" t="s">
        <v>407</v>
      </c>
      <c r="D198" s="129" t="s">
        <v>146</v>
      </c>
      <c r="E198" s="130" t="s">
        <v>1742</v>
      </c>
      <c r="F198" s="131" t="s">
        <v>1743</v>
      </c>
      <c r="G198" s="132" t="s">
        <v>251</v>
      </c>
      <c r="H198" s="133">
        <v>1</v>
      </c>
      <c r="I198" s="134"/>
      <c r="J198" s="135">
        <f t="shared" si="30"/>
        <v>0</v>
      </c>
      <c r="K198" s="136"/>
      <c r="L198" s="28"/>
      <c r="M198" s="137" t="s">
        <v>1</v>
      </c>
      <c r="N198" s="138" t="s">
        <v>40</v>
      </c>
      <c r="P198" s="139">
        <f t="shared" si="31"/>
        <v>0</v>
      </c>
      <c r="Q198" s="139">
        <v>0</v>
      </c>
      <c r="R198" s="139">
        <f t="shared" si="32"/>
        <v>0</v>
      </c>
      <c r="S198" s="139">
        <v>0</v>
      </c>
      <c r="T198" s="140">
        <f t="shared" si="33"/>
        <v>0</v>
      </c>
      <c r="AR198" s="141" t="s">
        <v>206</v>
      </c>
      <c r="AT198" s="141" t="s">
        <v>146</v>
      </c>
      <c r="AU198" s="141" t="s">
        <v>85</v>
      </c>
      <c r="AY198" s="13" t="s">
        <v>143</v>
      </c>
      <c r="BE198" s="142">
        <f t="shared" si="34"/>
        <v>0</v>
      </c>
      <c r="BF198" s="142">
        <f t="shared" si="35"/>
        <v>0</v>
      </c>
      <c r="BG198" s="142">
        <f t="shared" si="36"/>
        <v>0</v>
      </c>
      <c r="BH198" s="142">
        <f t="shared" si="37"/>
        <v>0</v>
      </c>
      <c r="BI198" s="142">
        <f t="shared" si="38"/>
        <v>0</v>
      </c>
      <c r="BJ198" s="13" t="s">
        <v>83</v>
      </c>
      <c r="BK198" s="142">
        <f t="shared" si="39"/>
        <v>0</v>
      </c>
      <c r="BL198" s="13" t="s">
        <v>206</v>
      </c>
      <c r="BM198" s="141" t="s">
        <v>671</v>
      </c>
    </row>
    <row r="199" spans="2:65" s="1" customFormat="1" ht="21.75" customHeight="1">
      <c r="B199" s="28"/>
      <c r="C199" s="143" t="s">
        <v>411</v>
      </c>
      <c r="D199" s="143" t="s">
        <v>159</v>
      </c>
      <c r="E199" s="144" t="s">
        <v>1744</v>
      </c>
      <c r="F199" s="145" t="s">
        <v>1745</v>
      </c>
      <c r="G199" s="146" t="s">
        <v>251</v>
      </c>
      <c r="H199" s="147">
        <v>1</v>
      </c>
      <c r="I199" s="148"/>
      <c r="J199" s="149">
        <f t="shared" si="30"/>
        <v>0</v>
      </c>
      <c r="K199" s="150"/>
      <c r="L199" s="151"/>
      <c r="M199" s="152" t="s">
        <v>1</v>
      </c>
      <c r="N199" s="153" t="s">
        <v>40</v>
      </c>
      <c r="P199" s="139">
        <f t="shared" si="31"/>
        <v>0</v>
      </c>
      <c r="Q199" s="139">
        <v>0</v>
      </c>
      <c r="R199" s="139">
        <f t="shared" si="32"/>
        <v>0</v>
      </c>
      <c r="S199" s="139">
        <v>0</v>
      </c>
      <c r="T199" s="140">
        <f t="shared" si="33"/>
        <v>0</v>
      </c>
      <c r="AR199" s="141" t="s">
        <v>273</v>
      </c>
      <c r="AT199" s="141" t="s">
        <v>159</v>
      </c>
      <c r="AU199" s="141" t="s">
        <v>85</v>
      </c>
      <c r="AY199" s="13" t="s">
        <v>143</v>
      </c>
      <c r="BE199" s="142">
        <f t="shared" si="34"/>
        <v>0</v>
      </c>
      <c r="BF199" s="142">
        <f t="shared" si="35"/>
        <v>0</v>
      </c>
      <c r="BG199" s="142">
        <f t="shared" si="36"/>
        <v>0</v>
      </c>
      <c r="BH199" s="142">
        <f t="shared" si="37"/>
        <v>0</v>
      </c>
      <c r="BI199" s="142">
        <f t="shared" si="38"/>
        <v>0</v>
      </c>
      <c r="BJ199" s="13" t="s">
        <v>83</v>
      </c>
      <c r="BK199" s="142">
        <f t="shared" si="39"/>
        <v>0</v>
      </c>
      <c r="BL199" s="13" t="s">
        <v>206</v>
      </c>
      <c r="BM199" s="141" t="s">
        <v>679</v>
      </c>
    </row>
    <row r="200" spans="2:65" s="1" customFormat="1" ht="24.2" customHeight="1">
      <c r="B200" s="28"/>
      <c r="C200" s="129" t="s">
        <v>415</v>
      </c>
      <c r="D200" s="129" t="s">
        <v>146</v>
      </c>
      <c r="E200" s="130" t="s">
        <v>1742</v>
      </c>
      <c r="F200" s="131" t="s">
        <v>1743</v>
      </c>
      <c r="G200" s="132" t="s">
        <v>251</v>
      </c>
      <c r="H200" s="133">
        <v>21</v>
      </c>
      <c r="I200" s="134"/>
      <c r="J200" s="135">
        <f t="shared" si="30"/>
        <v>0</v>
      </c>
      <c r="K200" s="136"/>
      <c r="L200" s="28"/>
      <c r="M200" s="137" t="s">
        <v>1</v>
      </c>
      <c r="N200" s="138" t="s">
        <v>40</v>
      </c>
      <c r="P200" s="139">
        <f t="shared" si="31"/>
        <v>0</v>
      </c>
      <c r="Q200" s="139">
        <v>0</v>
      </c>
      <c r="R200" s="139">
        <f t="shared" si="32"/>
        <v>0</v>
      </c>
      <c r="S200" s="139">
        <v>0</v>
      </c>
      <c r="T200" s="140">
        <f t="shared" si="33"/>
        <v>0</v>
      </c>
      <c r="AR200" s="141" t="s">
        <v>206</v>
      </c>
      <c r="AT200" s="141" t="s">
        <v>146</v>
      </c>
      <c r="AU200" s="141" t="s">
        <v>85</v>
      </c>
      <c r="AY200" s="13" t="s">
        <v>143</v>
      </c>
      <c r="BE200" s="142">
        <f t="shared" si="34"/>
        <v>0</v>
      </c>
      <c r="BF200" s="142">
        <f t="shared" si="35"/>
        <v>0</v>
      </c>
      <c r="BG200" s="142">
        <f t="shared" si="36"/>
        <v>0</v>
      </c>
      <c r="BH200" s="142">
        <f t="shared" si="37"/>
        <v>0</v>
      </c>
      <c r="BI200" s="142">
        <f t="shared" si="38"/>
        <v>0</v>
      </c>
      <c r="BJ200" s="13" t="s">
        <v>83</v>
      </c>
      <c r="BK200" s="142">
        <f t="shared" si="39"/>
        <v>0</v>
      </c>
      <c r="BL200" s="13" t="s">
        <v>206</v>
      </c>
      <c r="BM200" s="141" t="s">
        <v>687</v>
      </c>
    </row>
    <row r="201" spans="2:65" s="1" customFormat="1" ht="24.2" customHeight="1">
      <c r="B201" s="28"/>
      <c r="C201" s="143" t="s">
        <v>419</v>
      </c>
      <c r="D201" s="143" t="s">
        <v>159</v>
      </c>
      <c r="E201" s="144" t="s">
        <v>1746</v>
      </c>
      <c r="F201" s="145" t="s">
        <v>1747</v>
      </c>
      <c r="G201" s="146" t="s">
        <v>251</v>
      </c>
      <c r="H201" s="147">
        <v>6</v>
      </c>
      <c r="I201" s="148"/>
      <c r="J201" s="149">
        <f t="shared" si="30"/>
        <v>0</v>
      </c>
      <c r="K201" s="150"/>
      <c r="L201" s="151"/>
      <c r="M201" s="152" t="s">
        <v>1</v>
      </c>
      <c r="N201" s="153" t="s">
        <v>40</v>
      </c>
      <c r="P201" s="139">
        <f t="shared" si="31"/>
        <v>0</v>
      </c>
      <c r="Q201" s="139">
        <v>0</v>
      </c>
      <c r="R201" s="139">
        <f t="shared" si="32"/>
        <v>0</v>
      </c>
      <c r="S201" s="139">
        <v>0</v>
      </c>
      <c r="T201" s="140">
        <f t="shared" si="33"/>
        <v>0</v>
      </c>
      <c r="AR201" s="141" t="s">
        <v>273</v>
      </c>
      <c r="AT201" s="141" t="s">
        <v>159</v>
      </c>
      <c r="AU201" s="141" t="s">
        <v>85</v>
      </c>
      <c r="AY201" s="13" t="s">
        <v>143</v>
      </c>
      <c r="BE201" s="142">
        <f t="shared" si="34"/>
        <v>0</v>
      </c>
      <c r="BF201" s="142">
        <f t="shared" si="35"/>
        <v>0</v>
      </c>
      <c r="BG201" s="142">
        <f t="shared" si="36"/>
        <v>0</v>
      </c>
      <c r="BH201" s="142">
        <f t="shared" si="37"/>
        <v>0</v>
      </c>
      <c r="BI201" s="142">
        <f t="shared" si="38"/>
        <v>0</v>
      </c>
      <c r="BJ201" s="13" t="s">
        <v>83</v>
      </c>
      <c r="BK201" s="142">
        <f t="shared" si="39"/>
        <v>0</v>
      </c>
      <c r="BL201" s="13" t="s">
        <v>206</v>
      </c>
      <c r="BM201" s="141" t="s">
        <v>695</v>
      </c>
    </row>
    <row r="202" spans="2:65" s="1" customFormat="1" ht="24.2" customHeight="1">
      <c r="B202" s="28"/>
      <c r="C202" s="143" t="s">
        <v>423</v>
      </c>
      <c r="D202" s="143" t="s">
        <v>159</v>
      </c>
      <c r="E202" s="144" t="s">
        <v>1748</v>
      </c>
      <c r="F202" s="145" t="s">
        <v>1749</v>
      </c>
      <c r="G202" s="146" t="s">
        <v>251</v>
      </c>
      <c r="H202" s="147">
        <v>2</v>
      </c>
      <c r="I202" s="148"/>
      <c r="J202" s="149">
        <f t="shared" si="30"/>
        <v>0</v>
      </c>
      <c r="K202" s="150"/>
      <c r="L202" s="151"/>
      <c r="M202" s="152" t="s">
        <v>1</v>
      </c>
      <c r="N202" s="153" t="s">
        <v>40</v>
      </c>
      <c r="P202" s="139">
        <f t="shared" si="31"/>
        <v>0</v>
      </c>
      <c r="Q202" s="139">
        <v>0</v>
      </c>
      <c r="R202" s="139">
        <f t="shared" si="32"/>
        <v>0</v>
      </c>
      <c r="S202" s="139">
        <v>0</v>
      </c>
      <c r="T202" s="140">
        <f t="shared" si="33"/>
        <v>0</v>
      </c>
      <c r="AR202" s="141" t="s">
        <v>273</v>
      </c>
      <c r="AT202" s="141" t="s">
        <v>159</v>
      </c>
      <c r="AU202" s="141" t="s">
        <v>85</v>
      </c>
      <c r="AY202" s="13" t="s">
        <v>143</v>
      </c>
      <c r="BE202" s="142">
        <f t="shared" si="34"/>
        <v>0</v>
      </c>
      <c r="BF202" s="142">
        <f t="shared" si="35"/>
        <v>0</v>
      </c>
      <c r="BG202" s="142">
        <f t="shared" si="36"/>
        <v>0</v>
      </c>
      <c r="BH202" s="142">
        <f t="shared" si="37"/>
        <v>0</v>
      </c>
      <c r="BI202" s="142">
        <f t="shared" si="38"/>
        <v>0</v>
      </c>
      <c r="BJ202" s="13" t="s">
        <v>83</v>
      </c>
      <c r="BK202" s="142">
        <f t="shared" si="39"/>
        <v>0</v>
      </c>
      <c r="BL202" s="13" t="s">
        <v>206</v>
      </c>
      <c r="BM202" s="141" t="s">
        <v>703</v>
      </c>
    </row>
    <row r="203" spans="2:65" s="1" customFormat="1" ht="24.2" customHeight="1">
      <c r="B203" s="28"/>
      <c r="C203" s="143" t="s">
        <v>427</v>
      </c>
      <c r="D203" s="143" t="s">
        <v>159</v>
      </c>
      <c r="E203" s="144" t="s">
        <v>1750</v>
      </c>
      <c r="F203" s="145" t="s">
        <v>1751</v>
      </c>
      <c r="G203" s="146" t="s">
        <v>251</v>
      </c>
      <c r="H203" s="147">
        <v>8</v>
      </c>
      <c r="I203" s="148"/>
      <c r="J203" s="149">
        <f t="shared" si="30"/>
        <v>0</v>
      </c>
      <c r="K203" s="150"/>
      <c r="L203" s="151"/>
      <c r="M203" s="152" t="s">
        <v>1</v>
      </c>
      <c r="N203" s="153" t="s">
        <v>40</v>
      </c>
      <c r="P203" s="139">
        <f t="shared" si="31"/>
        <v>0</v>
      </c>
      <c r="Q203" s="139">
        <v>0</v>
      </c>
      <c r="R203" s="139">
        <f t="shared" si="32"/>
        <v>0</v>
      </c>
      <c r="S203" s="139">
        <v>0</v>
      </c>
      <c r="T203" s="140">
        <f t="shared" si="33"/>
        <v>0</v>
      </c>
      <c r="AR203" s="141" t="s">
        <v>273</v>
      </c>
      <c r="AT203" s="141" t="s">
        <v>159</v>
      </c>
      <c r="AU203" s="141" t="s">
        <v>85</v>
      </c>
      <c r="AY203" s="13" t="s">
        <v>143</v>
      </c>
      <c r="BE203" s="142">
        <f t="shared" si="34"/>
        <v>0</v>
      </c>
      <c r="BF203" s="142">
        <f t="shared" si="35"/>
        <v>0</v>
      </c>
      <c r="BG203" s="142">
        <f t="shared" si="36"/>
        <v>0</v>
      </c>
      <c r="BH203" s="142">
        <f t="shared" si="37"/>
        <v>0</v>
      </c>
      <c r="BI203" s="142">
        <f t="shared" si="38"/>
        <v>0</v>
      </c>
      <c r="BJ203" s="13" t="s">
        <v>83</v>
      </c>
      <c r="BK203" s="142">
        <f t="shared" si="39"/>
        <v>0</v>
      </c>
      <c r="BL203" s="13" t="s">
        <v>206</v>
      </c>
      <c r="BM203" s="141" t="s">
        <v>712</v>
      </c>
    </row>
    <row r="204" spans="2:65" s="1" customFormat="1" ht="24.2" customHeight="1">
      <c r="B204" s="28"/>
      <c r="C204" s="143" t="s">
        <v>431</v>
      </c>
      <c r="D204" s="143" t="s">
        <v>159</v>
      </c>
      <c r="E204" s="144" t="s">
        <v>1752</v>
      </c>
      <c r="F204" s="145" t="s">
        <v>1753</v>
      </c>
      <c r="G204" s="146" t="s">
        <v>251</v>
      </c>
      <c r="H204" s="147">
        <v>5</v>
      </c>
      <c r="I204" s="148"/>
      <c r="J204" s="149">
        <f t="shared" si="30"/>
        <v>0</v>
      </c>
      <c r="K204" s="150"/>
      <c r="L204" s="151"/>
      <c r="M204" s="152" t="s">
        <v>1</v>
      </c>
      <c r="N204" s="153" t="s">
        <v>40</v>
      </c>
      <c r="P204" s="139">
        <f t="shared" si="31"/>
        <v>0</v>
      </c>
      <c r="Q204" s="139">
        <v>0</v>
      </c>
      <c r="R204" s="139">
        <f t="shared" si="32"/>
        <v>0</v>
      </c>
      <c r="S204" s="139">
        <v>0</v>
      </c>
      <c r="T204" s="140">
        <f t="shared" si="33"/>
        <v>0</v>
      </c>
      <c r="AR204" s="141" t="s">
        <v>273</v>
      </c>
      <c r="AT204" s="141" t="s">
        <v>159</v>
      </c>
      <c r="AU204" s="141" t="s">
        <v>85</v>
      </c>
      <c r="AY204" s="13" t="s">
        <v>143</v>
      </c>
      <c r="BE204" s="142">
        <f t="shared" si="34"/>
        <v>0</v>
      </c>
      <c r="BF204" s="142">
        <f t="shared" si="35"/>
        <v>0</v>
      </c>
      <c r="BG204" s="142">
        <f t="shared" si="36"/>
        <v>0</v>
      </c>
      <c r="BH204" s="142">
        <f t="shared" si="37"/>
        <v>0</v>
      </c>
      <c r="BI204" s="142">
        <f t="shared" si="38"/>
        <v>0</v>
      </c>
      <c r="BJ204" s="13" t="s">
        <v>83</v>
      </c>
      <c r="BK204" s="142">
        <f t="shared" si="39"/>
        <v>0</v>
      </c>
      <c r="BL204" s="13" t="s">
        <v>206</v>
      </c>
      <c r="BM204" s="141" t="s">
        <v>723</v>
      </c>
    </row>
    <row r="205" spans="2:65" s="1" customFormat="1" ht="24.2" customHeight="1">
      <c r="B205" s="28"/>
      <c r="C205" s="129" t="s">
        <v>437</v>
      </c>
      <c r="D205" s="129" t="s">
        <v>146</v>
      </c>
      <c r="E205" s="130" t="s">
        <v>1754</v>
      </c>
      <c r="F205" s="131" t="s">
        <v>1755</v>
      </c>
      <c r="G205" s="132" t="s">
        <v>251</v>
      </c>
      <c r="H205" s="133">
        <v>2</v>
      </c>
      <c r="I205" s="134"/>
      <c r="J205" s="135">
        <f t="shared" si="30"/>
        <v>0</v>
      </c>
      <c r="K205" s="136"/>
      <c r="L205" s="28"/>
      <c r="M205" s="137" t="s">
        <v>1</v>
      </c>
      <c r="N205" s="138" t="s">
        <v>40</v>
      </c>
      <c r="P205" s="139">
        <f t="shared" si="31"/>
        <v>0</v>
      </c>
      <c r="Q205" s="139">
        <v>0</v>
      </c>
      <c r="R205" s="139">
        <f t="shared" si="32"/>
        <v>0</v>
      </c>
      <c r="S205" s="139">
        <v>0</v>
      </c>
      <c r="T205" s="140">
        <f t="shared" si="33"/>
        <v>0</v>
      </c>
      <c r="AR205" s="141" t="s">
        <v>206</v>
      </c>
      <c r="AT205" s="141" t="s">
        <v>146</v>
      </c>
      <c r="AU205" s="141" t="s">
        <v>85</v>
      </c>
      <c r="AY205" s="13" t="s">
        <v>143</v>
      </c>
      <c r="BE205" s="142">
        <f t="shared" si="34"/>
        <v>0</v>
      </c>
      <c r="BF205" s="142">
        <f t="shared" si="35"/>
        <v>0</v>
      </c>
      <c r="BG205" s="142">
        <f t="shared" si="36"/>
        <v>0</v>
      </c>
      <c r="BH205" s="142">
        <f t="shared" si="37"/>
        <v>0</v>
      </c>
      <c r="BI205" s="142">
        <f t="shared" si="38"/>
        <v>0</v>
      </c>
      <c r="BJ205" s="13" t="s">
        <v>83</v>
      </c>
      <c r="BK205" s="142">
        <f t="shared" si="39"/>
        <v>0</v>
      </c>
      <c r="BL205" s="13" t="s">
        <v>206</v>
      </c>
      <c r="BM205" s="141" t="s">
        <v>731</v>
      </c>
    </row>
    <row r="206" spans="2:65" s="1" customFormat="1" ht="24.2" customHeight="1">
      <c r="B206" s="28"/>
      <c r="C206" s="143" t="s">
        <v>441</v>
      </c>
      <c r="D206" s="143" t="s">
        <v>159</v>
      </c>
      <c r="E206" s="144" t="s">
        <v>1756</v>
      </c>
      <c r="F206" s="145" t="s">
        <v>1757</v>
      </c>
      <c r="G206" s="146" t="s">
        <v>251</v>
      </c>
      <c r="H206" s="147">
        <v>2</v>
      </c>
      <c r="I206" s="148"/>
      <c r="J206" s="149">
        <f t="shared" si="30"/>
        <v>0</v>
      </c>
      <c r="K206" s="150"/>
      <c r="L206" s="151"/>
      <c r="M206" s="152" t="s">
        <v>1</v>
      </c>
      <c r="N206" s="153" t="s">
        <v>40</v>
      </c>
      <c r="P206" s="139">
        <f t="shared" si="31"/>
        <v>0</v>
      </c>
      <c r="Q206" s="139">
        <v>0</v>
      </c>
      <c r="R206" s="139">
        <f t="shared" si="32"/>
        <v>0</v>
      </c>
      <c r="S206" s="139">
        <v>0</v>
      </c>
      <c r="T206" s="140">
        <f t="shared" si="33"/>
        <v>0</v>
      </c>
      <c r="AR206" s="141" t="s">
        <v>273</v>
      </c>
      <c r="AT206" s="141" t="s">
        <v>159</v>
      </c>
      <c r="AU206" s="141" t="s">
        <v>85</v>
      </c>
      <c r="AY206" s="13" t="s">
        <v>143</v>
      </c>
      <c r="BE206" s="142">
        <f t="shared" si="34"/>
        <v>0</v>
      </c>
      <c r="BF206" s="142">
        <f t="shared" si="35"/>
        <v>0</v>
      </c>
      <c r="BG206" s="142">
        <f t="shared" si="36"/>
        <v>0</v>
      </c>
      <c r="BH206" s="142">
        <f t="shared" si="37"/>
        <v>0</v>
      </c>
      <c r="BI206" s="142">
        <f t="shared" si="38"/>
        <v>0</v>
      </c>
      <c r="BJ206" s="13" t="s">
        <v>83</v>
      </c>
      <c r="BK206" s="142">
        <f t="shared" si="39"/>
        <v>0</v>
      </c>
      <c r="BL206" s="13" t="s">
        <v>206</v>
      </c>
      <c r="BM206" s="141" t="s">
        <v>739</v>
      </c>
    </row>
    <row r="207" spans="2:65" s="1" customFormat="1" ht="21.75" customHeight="1">
      <c r="B207" s="28"/>
      <c r="C207" s="129" t="s">
        <v>445</v>
      </c>
      <c r="D207" s="129" t="s">
        <v>146</v>
      </c>
      <c r="E207" s="130" t="s">
        <v>1758</v>
      </c>
      <c r="F207" s="131" t="s">
        <v>1759</v>
      </c>
      <c r="G207" s="132" t="s">
        <v>197</v>
      </c>
      <c r="H207" s="133">
        <v>27</v>
      </c>
      <c r="I207" s="134"/>
      <c r="J207" s="135">
        <f t="shared" si="30"/>
        <v>0</v>
      </c>
      <c r="K207" s="136"/>
      <c r="L207" s="28"/>
      <c r="M207" s="137" t="s">
        <v>1</v>
      </c>
      <c r="N207" s="138" t="s">
        <v>40</v>
      </c>
      <c r="P207" s="139">
        <f t="shared" si="31"/>
        <v>0</v>
      </c>
      <c r="Q207" s="139">
        <v>0</v>
      </c>
      <c r="R207" s="139">
        <f t="shared" si="32"/>
        <v>0</v>
      </c>
      <c r="S207" s="139">
        <v>0</v>
      </c>
      <c r="T207" s="140">
        <f t="shared" si="33"/>
        <v>0</v>
      </c>
      <c r="AR207" s="141" t="s">
        <v>206</v>
      </c>
      <c r="AT207" s="141" t="s">
        <v>146</v>
      </c>
      <c r="AU207" s="141" t="s">
        <v>85</v>
      </c>
      <c r="AY207" s="13" t="s">
        <v>143</v>
      </c>
      <c r="BE207" s="142">
        <f t="shared" si="34"/>
        <v>0</v>
      </c>
      <c r="BF207" s="142">
        <f t="shared" si="35"/>
        <v>0</v>
      </c>
      <c r="BG207" s="142">
        <f t="shared" si="36"/>
        <v>0</v>
      </c>
      <c r="BH207" s="142">
        <f t="shared" si="37"/>
        <v>0</v>
      </c>
      <c r="BI207" s="142">
        <f t="shared" si="38"/>
        <v>0</v>
      </c>
      <c r="BJ207" s="13" t="s">
        <v>83</v>
      </c>
      <c r="BK207" s="142">
        <f t="shared" si="39"/>
        <v>0</v>
      </c>
      <c r="BL207" s="13" t="s">
        <v>206</v>
      </c>
      <c r="BM207" s="141" t="s">
        <v>747</v>
      </c>
    </row>
    <row r="208" spans="2:65" s="1" customFormat="1" ht="21.75" customHeight="1">
      <c r="B208" s="28"/>
      <c r="C208" s="143" t="s">
        <v>449</v>
      </c>
      <c r="D208" s="143" t="s">
        <v>159</v>
      </c>
      <c r="E208" s="144" t="s">
        <v>1760</v>
      </c>
      <c r="F208" s="145" t="s">
        <v>1761</v>
      </c>
      <c r="G208" s="146" t="s">
        <v>251</v>
      </c>
      <c r="H208" s="147">
        <v>9</v>
      </c>
      <c r="I208" s="148"/>
      <c r="J208" s="149">
        <f t="shared" si="30"/>
        <v>0</v>
      </c>
      <c r="K208" s="150"/>
      <c r="L208" s="151"/>
      <c r="M208" s="152" t="s">
        <v>1</v>
      </c>
      <c r="N208" s="153" t="s">
        <v>40</v>
      </c>
      <c r="P208" s="139">
        <f t="shared" si="31"/>
        <v>0</v>
      </c>
      <c r="Q208" s="139">
        <v>0</v>
      </c>
      <c r="R208" s="139">
        <f t="shared" si="32"/>
        <v>0</v>
      </c>
      <c r="S208" s="139">
        <v>0</v>
      </c>
      <c r="T208" s="140">
        <f t="shared" si="33"/>
        <v>0</v>
      </c>
      <c r="AR208" s="141" t="s">
        <v>273</v>
      </c>
      <c r="AT208" s="141" t="s">
        <v>159</v>
      </c>
      <c r="AU208" s="141" t="s">
        <v>85</v>
      </c>
      <c r="AY208" s="13" t="s">
        <v>143</v>
      </c>
      <c r="BE208" s="142">
        <f t="shared" si="34"/>
        <v>0</v>
      </c>
      <c r="BF208" s="142">
        <f t="shared" si="35"/>
        <v>0</v>
      </c>
      <c r="BG208" s="142">
        <f t="shared" si="36"/>
        <v>0</v>
      </c>
      <c r="BH208" s="142">
        <f t="shared" si="37"/>
        <v>0</v>
      </c>
      <c r="BI208" s="142">
        <f t="shared" si="38"/>
        <v>0</v>
      </c>
      <c r="BJ208" s="13" t="s">
        <v>83</v>
      </c>
      <c r="BK208" s="142">
        <f t="shared" si="39"/>
        <v>0</v>
      </c>
      <c r="BL208" s="13" t="s">
        <v>206</v>
      </c>
      <c r="BM208" s="141" t="s">
        <v>756</v>
      </c>
    </row>
    <row r="209" spans="2:65" s="1" customFormat="1" ht="16.5" customHeight="1">
      <c r="B209" s="28"/>
      <c r="C209" s="143" t="s">
        <v>455</v>
      </c>
      <c r="D209" s="143" t="s">
        <v>159</v>
      </c>
      <c r="E209" s="144" t="s">
        <v>1762</v>
      </c>
      <c r="F209" s="145" t="s">
        <v>1763</v>
      </c>
      <c r="G209" s="146" t="s">
        <v>251</v>
      </c>
      <c r="H209" s="147">
        <v>11</v>
      </c>
      <c r="I209" s="148"/>
      <c r="J209" s="149">
        <f t="shared" si="30"/>
        <v>0</v>
      </c>
      <c r="K209" s="150"/>
      <c r="L209" s="151"/>
      <c r="M209" s="152" t="s">
        <v>1</v>
      </c>
      <c r="N209" s="153" t="s">
        <v>40</v>
      </c>
      <c r="P209" s="139">
        <f t="shared" si="31"/>
        <v>0</v>
      </c>
      <c r="Q209" s="139">
        <v>0</v>
      </c>
      <c r="R209" s="139">
        <f t="shared" si="32"/>
        <v>0</v>
      </c>
      <c r="S209" s="139">
        <v>0</v>
      </c>
      <c r="T209" s="140">
        <f t="shared" si="33"/>
        <v>0</v>
      </c>
      <c r="AR209" s="141" t="s">
        <v>273</v>
      </c>
      <c r="AT209" s="141" t="s">
        <v>159</v>
      </c>
      <c r="AU209" s="141" t="s">
        <v>85</v>
      </c>
      <c r="AY209" s="13" t="s">
        <v>143</v>
      </c>
      <c r="BE209" s="142">
        <f t="shared" si="34"/>
        <v>0</v>
      </c>
      <c r="BF209" s="142">
        <f t="shared" si="35"/>
        <v>0</v>
      </c>
      <c r="BG209" s="142">
        <f t="shared" si="36"/>
        <v>0</v>
      </c>
      <c r="BH209" s="142">
        <f t="shared" si="37"/>
        <v>0</v>
      </c>
      <c r="BI209" s="142">
        <f t="shared" si="38"/>
        <v>0</v>
      </c>
      <c r="BJ209" s="13" t="s">
        <v>83</v>
      </c>
      <c r="BK209" s="142">
        <f t="shared" si="39"/>
        <v>0</v>
      </c>
      <c r="BL209" s="13" t="s">
        <v>206</v>
      </c>
      <c r="BM209" s="141" t="s">
        <v>767</v>
      </c>
    </row>
    <row r="210" spans="2:65" s="1" customFormat="1" ht="21.75" customHeight="1">
      <c r="B210" s="28"/>
      <c r="C210" s="143" t="s">
        <v>459</v>
      </c>
      <c r="D210" s="143" t="s">
        <v>159</v>
      </c>
      <c r="E210" s="144" t="s">
        <v>1764</v>
      </c>
      <c r="F210" s="145" t="s">
        <v>1761</v>
      </c>
      <c r="G210" s="146" t="s">
        <v>251</v>
      </c>
      <c r="H210" s="147">
        <v>7</v>
      </c>
      <c r="I210" s="148"/>
      <c r="J210" s="149">
        <f t="shared" si="30"/>
        <v>0</v>
      </c>
      <c r="K210" s="150"/>
      <c r="L210" s="151"/>
      <c r="M210" s="152" t="s">
        <v>1</v>
      </c>
      <c r="N210" s="153" t="s">
        <v>40</v>
      </c>
      <c r="P210" s="139">
        <f t="shared" si="31"/>
        <v>0</v>
      </c>
      <c r="Q210" s="139">
        <v>0</v>
      </c>
      <c r="R210" s="139">
        <f t="shared" si="32"/>
        <v>0</v>
      </c>
      <c r="S210" s="139">
        <v>0</v>
      </c>
      <c r="T210" s="140">
        <f t="shared" si="33"/>
        <v>0</v>
      </c>
      <c r="AR210" s="141" t="s">
        <v>273</v>
      </c>
      <c r="AT210" s="141" t="s">
        <v>159</v>
      </c>
      <c r="AU210" s="141" t="s">
        <v>85</v>
      </c>
      <c r="AY210" s="13" t="s">
        <v>143</v>
      </c>
      <c r="BE210" s="142">
        <f t="shared" si="34"/>
        <v>0</v>
      </c>
      <c r="BF210" s="142">
        <f t="shared" si="35"/>
        <v>0</v>
      </c>
      <c r="BG210" s="142">
        <f t="shared" si="36"/>
        <v>0</v>
      </c>
      <c r="BH210" s="142">
        <f t="shared" si="37"/>
        <v>0</v>
      </c>
      <c r="BI210" s="142">
        <f t="shared" si="38"/>
        <v>0</v>
      </c>
      <c r="BJ210" s="13" t="s">
        <v>83</v>
      </c>
      <c r="BK210" s="142">
        <f t="shared" si="39"/>
        <v>0</v>
      </c>
      <c r="BL210" s="13" t="s">
        <v>206</v>
      </c>
      <c r="BM210" s="141" t="s">
        <v>775</v>
      </c>
    </row>
    <row r="211" spans="2:65" s="11" customFormat="1" ht="25.9" customHeight="1">
      <c r="B211" s="117"/>
      <c r="D211" s="118" t="s">
        <v>74</v>
      </c>
      <c r="E211" s="119" t="s">
        <v>159</v>
      </c>
      <c r="F211" s="119" t="s">
        <v>1765</v>
      </c>
      <c r="I211" s="120"/>
      <c r="J211" s="121">
        <f>BK211</f>
        <v>0</v>
      </c>
      <c r="L211" s="117"/>
      <c r="M211" s="122"/>
      <c r="P211" s="123">
        <f>P212</f>
        <v>0</v>
      </c>
      <c r="R211" s="123">
        <f>R212</f>
        <v>0</v>
      </c>
      <c r="T211" s="124">
        <f>T212</f>
        <v>0</v>
      </c>
      <c r="AR211" s="118" t="s">
        <v>155</v>
      </c>
      <c r="AT211" s="125" t="s">
        <v>74</v>
      </c>
      <c r="AU211" s="125" t="s">
        <v>75</v>
      </c>
      <c r="AY211" s="118" t="s">
        <v>143</v>
      </c>
      <c r="BK211" s="126">
        <f>BK212</f>
        <v>0</v>
      </c>
    </row>
    <row r="212" spans="2:65" s="11" customFormat="1" ht="22.9" customHeight="1">
      <c r="B212" s="117"/>
      <c r="D212" s="118" t="s">
        <v>74</v>
      </c>
      <c r="E212" s="127" t="s">
        <v>1766</v>
      </c>
      <c r="F212" s="127" t="s">
        <v>1767</v>
      </c>
      <c r="I212" s="120"/>
      <c r="J212" s="128">
        <f>BK212</f>
        <v>0</v>
      </c>
      <c r="L212" s="117"/>
      <c r="M212" s="122"/>
      <c r="P212" s="123">
        <f>SUM(P213:P227)</f>
        <v>0</v>
      </c>
      <c r="R212" s="123">
        <f>SUM(R213:R227)</f>
        <v>0</v>
      </c>
      <c r="T212" s="124">
        <f>SUM(T213:T227)</f>
        <v>0</v>
      </c>
      <c r="AR212" s="118" t="s">
        <v>155</v>
      </c>
      <c r="AT212" s="125" t="s">
        <v>74</v>
      </c>
      <c r="AU212" s="125" t="s">
        <v>83</v>
      </c>
      <c r="AY212" s="118" t="s">
        <v>143</v>
      </c>
      <c r="BK212" s="126">
        <f>SUM(BK213:BK227)</f>
        <v>0</v>
      </c>
    </row>
    <row r="213" spans="2:65" s="1" customFormat="1" ht="16.5" customHeight="1">
      <c r="B213" s="28"/>
      <c r="C213" s="129" t="s">
        <v>465</v>
      </c>
      <c r="D213" s="129" t="s">
        <v>146</v>
      </c>
      <c r="E213" s="130" t="s">
        <v>1768</v>
      </c>
      <c r="F213" s="131" t="s">
        <v>1769</v>
      </c>
      <c r="G213" s="132" t="s">
        <v>1157</v>
      </c>
      <c r="H213" s="133">
        <v>24</v>
      </c>
      <c r="I213" s="134"/>
      <c r="J213" s="135">
        <f>ROUND(I213*H213,2)</f>
        <v>0</v>
      </c>
      <c r="K213" s="136"/>
      <c r="L213" s="28"/>
      <c r="M213" s="137" t="s">
        <v>1</v>
      </c>
      <c r="N213" s="138" t="s">
        <v>40</v>
      </c>
      <c r="P213" s="139">
        <f>O213*H213</f>
        <v>0</v>
      </c>
      <c r="Q213" s="139">
        <v>0</v>
      </c>
      <c r="R213" s="139">
        <f>Q213*H213</f>
        <v>0</v>
      </c>
      <c r="S213" s="139">
        <v>0</v>
      </c>
      <c r="T213" s="140">
        <f>S213*H213</f>
        <v>0</v>
      </c>
      <c r="AR213" s="141" t="s">
        <v>415</v>
      </c>
      <c r="AT213" s="141" t="s">
        <v>146</v>
      </c>
      <c r="AU213" s="141" t="s">
        <v>85</v>
      </c>
      <c r="AY213" s="13" t="s">
        <v>143</v>
      </c>
      <c r="BE213" s="142">
        <f>IF(N213="základní",J213,0)</f>
        <v>0</v>
      </c>
      <c r="BF213" s="142">
        <f>IF(N213="snížená",J213,0)</f>
        <v>0</v>
      </c>
      <c r="BG213" s="142">
        <f>IF(N213="zákl. přenesená",J213,0)</f>
        <v>0</v>
      </c>
      <c r="BH213" s="142">
        <f>IF(N213="sníž. přenesená",J213,0)</f>
        <v>0</v>
      </c>
      <c r="BI213" s="142">
        <f>IF(N213="nulová",J213,0)</f>
        <v>0</v>
      </c>
      <c r="BJ213" s="13" t="s">
        <v>83</v>
      </c>
      <c r="BK213" s="142">
        <f>ROUND(I213*H213,2)</f>
        <v>0</v>
      </c>
      <c r="BL213" s="13" t="s">
        <v>415</v>
      </c>
      <c r="BM213" s="141" t="s">
        <v>783</v>
      </c>
    </row>
    <row r="214" spans="2:65" s="1" customFormat="1" ht="16.5" customHeight="1">
      <c r="B214" s="28"/>
      <c r="C214" s="129" t="s">
        <v>469</v>
      </c>
      <c r="D214" s="129" t="s">
        <v>146</v>
      </c>
      <c r="E214" s="130" t="s">
        <v>1770</v>
      </c>
      <c r="F214" s="131" t="s">
        <v>1771</v>
      </c>
      <c r="G214" s="132" t="s">
        <v>1157</v>
      </c>
      <c r="H214" s="133">
        <v>24</v>
      </c>
      <c r="I214" s="134"/>
      <c r="J214" s="135">
        <f>ROUND(I214*H214,2)</f>
        <v>0</v>
      </c>
      <c r="K214" s="136"/>
      <c r="L214" s="28"/>
      <c r="M214" s="137" t="s">
        <v>1</v>
      </c>
      <c r="N214" s="138" t="s">
        <v>40</v>
      </c>
      <c r="P214" s="139">
        <f>O214*H214</f>
        <v>0</v>
      </c>
      <c r="Q214" s="139">
        <v>0</v>
      </c>
      <c r="R214" s="139">
        <f>Q214*H214</f>
        <v>0</v>
      </c>
      <c r="S214" s="139">
        <v>0</v>
      </c>
      <c r="T214" s="140">
        <f>S214*H214</f>
        <v>0</v>
      </c>
      <c r="AR214" s="141" t="s">
        <v>415</v>
      </c>
      <c r="AT214" s="141" t="s">
        <v>146</v>
      </c>
      <c r="AU214" s="141" t="s">
        <v>85</v>
      </c>
      <c r="AY214" s="13" t="s">
        <v>143</v>
      </c>
      <c r="BE214" s="142">
        <f>IF(N214="základní",J214,0)</f>
        <v>0</v>
      </c>
      <c r="BF214" s="142">
        <f>IF(N214="snížená",J214,0)</f>
        <v>0</v>
      </c>
      <c r="BG214" s="142">
        <f>IF(N214="zákl. přenesená",J214,0)</f>
        <v>0</v>
      </c>
      <c r="BH214" s="142">
        <f>IF(N214="sníž. přenesená",J214,0)</f>
        <v>0</v>
      </c>
      <c r="BI214" s="142">
        <f>IF(N214="nulová",J214,0)</f>
        <v>0</v>
      </c>
      <c r="BJ214" s="13" t="s">
        <v>83</v>
      </c>
      <c r="BK214" s="142">
        <f>ROUND(I214*H214,2)</f>
        <v>0</v>
      </c>
      <c r="BL214" s="13" t="s">
        <v>415</v>
      </c>
      <c r="BM214" s="141" t="s">
        <v>791</v>
      </c>
    </row>
    <row r="215" spans="2:65" s="1" customFormat="1" ht="16.5" customHeight="1">
      <c r="B215" s="28"/>
      <c r="C215" s="129" t="s">
        <v>474</v>
      </c>
      <c r="D215" s="129" t="s">
        <v>146</v>
      </c>
      <c r="E215" s="130" t="s">
        <v>1772</v>
      </c>
      <c r="F215" s="131" t="s">
        <v>1773</v>
      </c>
      <c r="G215" s="132" t="s">
        <v>1643</v>
      </c>
      <c r="H215" s="133">
        <v>1</v>
      </c>
      <c r="I215" s="134"/>
      <c r="J215" s="135">
        <f>ROUND(I215*H215,2)</f>
        <v>0</v>
      </c>
      <c r="K215" s="136"/>
      <c r="L215" s="28"/>
      <c r="M215" s="137" t="s">
        <v>1</v>
      </c>
      <c r="N215" s="138" t="s">
        <v>40</v>
      </c>
      <c r="P215" s="139">
        <f>O215*H215</f>
        <v>0</v>
      </c>
      <c r="Q215" s="139">
        <v>0</v>
      </c>
      <c r="R215" s="139">
        <f>Q215*H215</f>
        <v>0</v>
      </c>
      <c r="S215" s="139">
        <v>0</v>
      </c>
      <c r="T215" s="140">
        <f>S215*H215</f>
        <v>0</v>
      </c>
      <c r="AR215" s="141" t="s">
        <v>415</v>
      </c>
      <c r="AT215" s="141" t="s">
        <v>146</v>
      </c>
      <c r="AU215" s="141" t="s">
        <v>85</v>
      </c>
      <c r="AY215" s="13" t="s">
        <v>143</v>
      </c>
      <c r="BE215" s="142">
        <f>IF(N215="základní",J215,0)</f>
        <v>0</v>
      </c>
      <c r="BF215" s="142">
        <f>IF(N215="snížená",J215,0)</f>
        <v>0</v>
      </c>
      <c r="BG215" s="142">
        <f>IF(N215="zákl. přenesená",J215,0)</f>
        <v>0</v>
      </c>
      <c r="BH215" s="142">
        <f>IF(N215="sníž. přenesená",J215,0)</f>
        <v>0</v>
      </c>
      <c r="BI215" s="142">
        <f>IF(N215="nulová",J215,0)</f>
        <v>0</v>
      </c>
      <c r="BJ215" s="13" t="s">
        <v>83</v>
      </c>
      <c r="BK215" s="142">
        <f>ROUND(I215*H215,2)</f>
        <v>0</v>
      </c>
      <c r="BL215" s="13" t="s">
        <v>415</v>
      </c>
      <c r="BM215" s="141" t="s">
        <v>799</v>
      </c>
    </row>
    <row r="216" spans="2:65" s="1" customFormat="1" ht="78">
      <c r="B216" s="28"/>
      <c r="D216" s="154" t="s">
        <v>246</v>
      </c>
      <c r="F216" s="155" t="s">
        <v>1774</v>
      </c>
      <c r="I216" s="156"/>
      <c r="L216" s="28"/>
      <c r="M216" s="157"/>
      <c r="T216" s="52"/>
      <c r="AT216" s="13" t="s">
        <v>246</v>
      </c>
      <c r="AU216" s="13" t="s">
        <v>85</v>
      </c>
    </row>
    <row r="217" spans="2:65" s="1" customFormat="1" ht="21.75" customHeight="1">
      <c r="B217" s="28"/>
      <c r="C217" s="129" t="s">
        <v>478</v>
      </c>
      <c r="D217" s="129" t="s">
        <v>146</v>
      </c>
      <c r="E217" s="130" t="s">
        <v>1775</v>
      </c>
      <c r="F217" s="131" t="s">
        <v>1776</v>
      </c>
      <c r="G217" s="132" t="s">
        <v>1643</v>
      </c>
      <c r="H217" s="133">
        <v>1</v>
      </c>
      <c r="I217" s="134"/>
      <c r="J217" s="135">
        <f>ROUND(I217*H217,2)</f>
        <v>0</v>
      </c>
      <c r="K217" s="136"/>
      <c r="L217" s="28"/>
      <c r="M217" s="137" t="s">
        <v>1</v>
      </c>
      <c r="N217" s="138" t="s">
        <v>40</v>
      </c>
      <c r="P217" s="139">
        <f>O217*H217</f>
        <v>0</v>
      </c>
      <c r="Q217" s="139">
        <v>0</v>
      </c>
      <c r="R217" s="139">
        <f>Q217*H217</f>
        <v>0</v>
      </c>
      <c r="S217" s="139">
        <v>0</v>
      </c>
      <c r="T217" s="140">
        <f>S217*H217</f>
        <v>0</v>
      </c>
      <c r="AR217" s="141" t="s">
        <v>415</v>
      </c>
      <c r="AT217" s="141" t="s">
        <v>146</v>
      </c>
      <c r="AU217" s="141" t="s">
        <v>85</v>
      </c>
      <c r="AY217" s="13" t="s">
        <v>143</v>
      </c>
      <c r="BE217" s="142">
        <f>IF(N217="základní",J217,0)</f>
        <v>0</v>
      </c>
      <c r="BF217" s="142">
        <f>IF(N217="snížená",J217,0)</f>
        <v>0</v>
      </c>
      <c r="BG217" s="142">
        <f>IF(N217="zákl. přenesená",J217,0)</f>
        <v>0</v>
      </c>
      <c r="BH217" s="142">
        <f>IF(N217="sníž. přenesená",J217,0)</f>
        <v>0</v>
      </c>
      <c r="BI217" s="142">
        <f>IF(N217="nulová",J217,0)</f>
        <v>0</v>
      </c>
      <c r="BJ217" s="13" t="s">
        <v>83</v>
      </c>
      <c r="BK217" s="142">
        <f>ROUND(I217*H217,2)</f>
        <v>0</v>
      </c>
      <c r="BL217" s="13" t="s">
        <v>415</v>
      </c>
      <c r="BM217" s="141" t="s">
        <v>807</v>
      </c>
    </row>
    <row r="218" spans="2:65" s="1" customFormat="1" ht="97.5">
      <c r="B218" s="28"/>
      <c r="D218" s="154" t="s">
        <v>246</v>
      </c>
      <c r="F218" s="155" t="s">
        <v>1777</v>
      </c>
      <c r="I218" s="156"/>
      <c r="L218" s="28"/>
      <c r="M218" s="157"/>
      <c r="T218" s="52"/>
      <c r="AT218" s="13" t="s">
        <v>246</v>
      </c>
      <c r="AU218" s="13" t="s">
        <v>85</v>
      </c>
    </row>
    <row r="219" spans="2:65" s="1" customFormat="1" ht="24.2" customHeight="1">
      <c r="B219" s="28"/>
      <c r="C219" s="129" t="s">
        <v>480</v>
      </c>
      <c r="D219" s="129" t="s">
        <v>146</v>
      </c>
      <c r="E219" s="130" t="s">
        <v>1778</v>
      </c>
      <c r="F219" s="131" t="s">
        <v>1779</v>
      </c>
      <c r="G219" s="132" t="s">
        <v>1643</v>
      </c>
      <c r="H219" s="133">
        <v>1</v>
      </c>
      <c r="I219" s="134"/>
      <c r="J219" s="135">
        <f>ROUND(I219*H219,2)</f>
        <v>0</v>
      </c>
      <c r="K219" s="136"/>
      <c r="L219" s="28"/>
      <c r="M219" s="137" t="s">
        <v>1</v>
      </c>
      <c r="N219" s="138" t="s">
        <v>40</v>
      </c>
      <c r="P219" s="139">
        <f>O219*H219</f>
        <v>0</v>
      </c>
      <c r="Q219" s="139">
        <v>0</v>
      </c>
      <c r="R219" s="139">
        <f>Q219*H219</f>
        <v>0</v>
      </c>
      <c r="S219" s="139">
        <v>0</v>
      </c>
      <c r="T219" s="140">
        <f>S219*H219</f>
        <v>0</v>
      </c>
      <c r="AR219" s="141" t="s">
        <v>415</v>
      </c>
      <c r="AT219" s="141" t="s">
        <v>146</v>
      </c>
      <c r="AU219" s="141" t="s">
        <v>85</v>
      </c>
      <c r="AY219" s="13" t="s">
        <v>143</v>
      </c>
      <c r="BE219" s="142">
        <f>IF(N219="základní",J219,0)</f>
        <v>0</v>
      </c>
      <c r="BF219" s="142">
        <f>IF(N219="snížená",J219,0)</f>
        <v>0</v>
      </c>
      <c r="BG219" s="142">
        <f>IF(N219="zákl. přenesená",J219,0)</f>
        <v>0</v>
      </c>
      <c r="BH219" s="142">
        <f>IF(N219="sníž. přenesená",J219,0)</f>
        <v>0</v>
      </c>
      <c r="BI219" s="142">
        <f>IF(N219="nulová",J219,0)</f>
        <v>0</v>
      </c>
      <c r="BJ219" s="13" t="s">
        <v>83</v>
      </c>
      <c r="BK219" s="142">
        <f>ROUND(I219*H219,2)</f>
        <v>0</v>
      </c>
      <c r="BL219" s="13" t="s">
        <v>415</v>
      </c>
      <c r="BM219" s="141" t="s">
        <v>813</v>
      </c>
    </row>
    <row r="220" spans="2:65" s="1" customFormat="1" ht="117">
      <c r="B220" s="28"/>
      <c r="D220" s="154" t="s">
        <v>246</v>
      </c>
      <c r="F220" s="155" t="s">
        <v>1780</v>
      </c>
      <c r="I220" s="156"/>
      <c r="L220" s="28"/>
      <c r="M220" s="157"/>
      <c r="T220" s="52"/>
      <c r="AT220" s="13" t="s">
        <v>246</v>
      </c>
      <c r="AU220" s="13" t="s">
        <v>85</v>
      </c>
    </row>
    <row r="221" spans="2:65" s="1" customFormat="1" ht="16.5" customHeight="1">
      <c r="B221" s="28"/>
      <c r="C221" s="129" t="s">
        <v>494</v>
      </c>
      <c r="D221" s="129" t="s">
        <v>146</v>
      </c>
      <c r="E221" s="130" t="s">
        <v>1781</v>
      </c>
      <c r="F221" s="131" t="s">
        <v>1782</v>
      </c>
      <c r="G221" s="132" t="s">
        <v>1157</v>
      </c>
      <c r="H221" s="133">
        <v>40</v>
      </c>
      <c r="I221" s="134"/>
      <c r="J221" s="135">
        <f>ROUND(I221*H221,2)</f>
        <v>0</v>
      </c>
      <c r="K221" s="136"/>
      <c r="L221" s="28"/>
      <c r="M221" s="137" t="s">
        <v>1</v>
      </c>
      <c r="N221" s="138" t="s">
        <v>40</v>
      </c>
      <c r="P221" s="139">
        <f>O221*H221</f>
        <v>0</v>
      </c>
      <c r="Q221" s="139">
        <v>0</v>
      </c>
      <c r="R221" s="139">
        <f>Q221*H221</f>
        <v>0</v>
      </c>
      <c r="S221" s="139">
        <v>0</v>
      </c>
      <c r="T221" s="140">
        <f>S221*H221</f>
        <v>0</v>
      </c>
      <c r="AR221" s="141" t="s">
        <v>415</v>
      </c>
      <c r="AT221" s="141" t="s">
        <v>146</v>
      </c>
      <c r="AU221" s="141" t="s">
        <v>85</v>
      </c>
      <c r="AY221" s="13" t="s">
        <v>143</v>
      </c>
      <c r="BE221" s="142">
        <f>IF(N221="základní",J221,0)</f>
        <v>0</v>
      </c>
      <c r="BF221" s="142">
        <f>IF(N221="snížená",J221,0)</f>
        <v>0</v>
      </c>
      <c r="BG221" s="142">
        <f>IF(N221="zákl. přenesená",J221,0)</f>
        <v>0</v>
      </c>
      <c r="BH221" s="142">
        <f>IF(N221="sníž. přenesená",J221,0)</f>
        <v>0</v>
      </c>
      <c r="BI221" s="142">
        <f>IF(N221="nulová",J221,0)</f>
        <v>0</v>
      </c>
      <c r="BJ221" s="13" t="s">
        <v>83</v>
      </c>
      <c r="BK221" s="142">
        <f>ROUND(I221*H221,2)</f>
        <v>0</v>
      </c>
      <c r="BL221" s="13" t="s">
        <v>415</v>
      </c>
      <c r="BM221" s="141" t="s">
        <v>1783</v>
      </c>
    </row>
    <row r="222" spans="2:65" s="1" customFormat="1" ht="16.5" customHeight="1">
      <c r="B222" s="28"/>
      <c r="C222" s="129" t="s">
        <v>484</v>
      </c>
      <c r="D222" s="129" t="s">
        <v>146</v>
      </c>
      <c r="E222" s="130" t="s">
        <v>1784</v>
      </c>
      <c r="F222" s="131" t="s">
        <v>1785</v>
      </c>
      <c r="G222" s="132" t="s">
        <v>1166</v>
      </c>
      <c r="H222" s="133">
        <v>1</v>
      </c>
      <c r="I222" s="134"/>
      <c r="J222" s="135">
        <f>ROUND(I222*H222,2)</f>
        <v>0</v>
      </c>
      <c r="K222" s="136"/>
      <c r="L222" s="28"/>
      <c r="M222" s="137" t="s">
        <v>1</v>
      </c>
      <c r="N222" s="138" t="s">
        <v>40</v>
      </c>
      <c r="P222" s="139">
        <f>O222*H222</f>
        <v>0</v>
      </c>
      <c r="Q222" s="139">
        <v>0</v>
      </c>
      <c r="R222" s="139">
        <f>Q222*H222</f>
        <v>0</v>
      </c>
      <c r="S222" s="139">
        <v>0</v>
      </c>
      <c r="T222" s="140">
        <f>S222*H222</f>
        <v>0</v>
      </c>
      <c r="AR222" s="141" t="s">
        <v>415</v>
      </c>
      <c r="AT222" s="141" t="s">
        <v>146</v>
      </c>
      <c r="AU222" s="141" t="s">
        <v>85</v>
      </c>
      <c r="AY222" s="13" t="s">
        <v>143</v>
      </c>
      <c r="BE222" s="142">
        <f>IF(N222="základní",J222,0)</f>
        <v>0</v>
      </c>
      <c r="BF222" s="142">
        <f>IF(N222="snížená",J222,0)</f>
        <v>0</v>
      </c>
      <c r="BG222" s="142">
        <f>IF(N222="zákl. přenesená",J222,0)</f>
        <v>0</v>
      </c>
      <c r="BH222" s="142">
        <f>IF(N222="sníž. přenesená",J222,0)</f>
        <v>0</v>
      </c>
      <c r="BI222" s="142">
        <f>IF(N222="nulová",J222,0)</f>
        <v>0</v>
      </c>
      <c r="BJ222" s="13" t="s">
        <v>83</v>
      </c>
      <c r="BK222" s="142">
        <f>ROUND(I222*H222,2)</f>
        <v>0</v>
      </c>
      <c r="BL222" s="13" t="s">
        <v>415</v>
      </c>
      <c r="BM222" s="141" t="s">
        <v>1317</v>
      </c>
    </row>
    <row r="223" spans="2:65" s="1" customFormat="1" ht="29.25">
      <c r="B223" s="28"/>
      <c r="D223" s="154" t="s">
        <v>246</v>
      </c>
      <c r="F223" s="155" t="s">
        <v>1786</v>
      </c>
      <c r="I223" s="156"/>
      <c r="L223" s="28"/>
      <c r="M223" s="157"/>
      <c r="T223" s="52"/>
      <c r="AT223" s="13" t="s">
        <v>246</v>
      </c>
      <c r="AU223" s="13" t="s">
        <v>85</v>
      </c>
    </row>
    <row r="224" spans="2:65" s="1" customFormat="1" ht="16.5" customHeight="1">
      <c r="B224" s="28"/>
      <c r="C224" s="129" t="s">
        <v>488</v>
      </c>
      <c r="D224" s="129" t="s">
        <v>146</v>
      </c>
      <c r="E224" s="130" t="s">
        <v>1787</v>
      </c>
      <c r="F224" s="131" t="s">
        <v>1788</v>
      </c>
      <c r="G224" s="132" t="s">
        <v>251</v>
      </c>
      <c r="H224" s="133">
        <v>6</v>
      </c>
      <c r="I224" s="134"/>
      <c r="J224" s="135">
        <f>ROUND(I224*H224,2)</f>
        <v>0</v>
      </c>
      <c r="K224" s="136"/>
      <c r="L224" s="28"/>
      <c r="M224" s="137" t="s">
        <v>1</v>
      </c>
      <c r="N224" s="138" t="s">
        <v>40</v>
      </c>
      <c r="P224" s="139">
        <f>O224*H224</f>
        <v>0</v>
      </c>
      <c r="Q224" s="139">
        <v>0</v>
      </c>
      <c r="R224" s="139">
        <f>Q224*H224</f>
        <v>0</v>
      </c>
      <c r="S224" s="139">
        <v>0</v>
      </c>
      <c r="T224" s="140">
        <f>S224*H224</f>
        <v>0</v>
      </c>
      <c r="AR224" s="141" t="s">
        <v>415</v>
      </c>
      <c r="AT224" s="141" t="s">
        <v>146</v>
      </c>
      <c r="AU224" s="141" t="s">
        <v>85</v>
      </c>
      <c r="AY224" s="13" t="s">
        <v>143</v>
      </c>
      <c r="BE224" s="142">
        <f>IF(N224="základní",J224,0)</f>
        <v>0</v>
      </c>
      <c r="BF224" s="142">
        <f>IF(N224="snížená",J224,0)</f>
        <v>0</v>
      </c>
      <c r="BG224" s="142">
        <f>IF(N224="zákl. přenesená",J224,0)</f>
        <v>0</v>
      </c>
      <c r="BH224" s="142">
        <f>IF(N224="sníž. přenesená",J224,0)</f>
        <v>0</v>
      </c>
      <c r="BI224" s="142">
        <f>IF(N224="nulová",J224,0)</f>
        <v>0</v>
      </c>
      <c r="BJ224" s="13" t="s">
        <v>83</v>
      </c>
      <c r="BK224" s="142">
        <f>ROUND(I224*H224,2)</f>
        <v>0</v>
      </c>
      <c r="BL224" s="13" t="s">
        <v>415</v>
      </c>
      <c r="BM224" s="141" t="s">
        <v>1326</v>
      </c>
    </row>
    <row r="225" spans="2:65" s="1" customFormat="1" ht="29.25">
      <c r="B225" s="28"/>
      <c r="D225" s="154" t="s">
        <v>246</v>
      </c>
      <c r="F225" s="155" t="s">
        <v>1789</v>
      </c>
      <c r="I225" s="156"/>
      <c r="L225" s="28"/>
      <c r="M225" s="157"/>
      <c r="T225" s="52"/>
      <c r="AT225" s="13" t="s">
        <v>246</v>
      </c>
      <c r="AU225" s="13" t="s">
        <v>85</v>
      </c>
    </row>
    <row r="226" spans="2:65" s="1" customFormat="1" ht="16.5" customHeight="1">
      <c r="B226" s="28"/>
      <c r="C226" s="129" t="s">
        <v>499</v>
      </c>
      <c r="D226" s="129" t="s">
        <v>146</v>
      </c>
      <c r="E226" s="130" t="s">
        <v>1790</v>
      </c>
      <c r="F226" s="131" t="s">
        <v>1791</v>
      </c>
      <c r="G226" s="132" t="s">
        <v>1157</v>
      </c>
      <c r="H226" s="133">
        <v>50</v>
      </c>
      <c r="I226" s="134"/>
      <c r="J226" s="135">
        <f>ROUND(I226*H226,2)</f>
        <v>0</v>
      </c>
      <c r="K226" s="136"/>
      <c r="L226" s="28"/>
      <c r="M226" s="137" t="s">
        <v>1</v>
      </c>
      <c r="N226" s="138" t="s">
        <v>40</v>
      </c>
      <c r="P226" s="139">
        <f>O226*H226</f>
        <v>0</v>
      </c>
      <c r="Q226" s="139">
        <v>0</v>
      </c>
      <c r="R226" s="139">
        <f>Q226*H226</f>
        <v>0</v>
      </c>
      <c r="S226" s="139">
        <v>0</v>
      </c>
      <c r="T226" s="140">
        <f>S226*H226</f>
        <v>0</v>
      </c>
      <c r="AR226" s="141" t="s">
        <v>415</v>
      </c>
      <c r="AT226" s="141" t="s">
        <v>146</v>
      </c>
      <c r="AU226" s="141" t="s">
        <v>85</v>
      </c>
      <c r="AY226" s="13" t="s">
        <v>143</v>
      </c>
      <c r="BE226" s="142">
        <f>IF(N226="základní",J226,0)</f>
        <v>0</v>
      </c>
      <c r="BF226" s="142">
        <f>IF(N226="snížená",J226,0)</f>
        <v>0</v>
      </c>
      <c r="BG226" s="142">
        <f>IF(N226="zákl. přenesená",J226,0)</f>
        <v>0</v>
      </c>
      <c r="BH226" s="142">
        <f>IF(N226="sníž. přenesená",J226,0)</f>
        <v>0</v>
      </c>
      <c r="BI226" s="142">
        <f>IF(N226="nulová",J226,0)</f>
        <v>0</v>
      </c>
      <c r="BJ226" s="13" t="s">
        <v>83</v>
      </c>
      <c r="BK226" s="142">
        <f>ROUND(I226*H226,2)</f>
        <v>0</v>
      </c>
      <c r="BL226" s="13" t="s">
        <v>415</v>
      </c>
      <c r="BM226" s="141" t="s">
        <v>1792</v>
      </c>
    </row>
    <row r="227" spans="2:65" s="1" customFormat="1" ht="29.25">
      <c r="B227" s="28"/>
      <c r="D227" s="154" t="s">
        <v>246</v>
      </c>
      <c r="F227" s="155" t="s">
        <v>1789</v>
      </c>
      <c r="I227" s="156"/>
      <c r="L227" s="28"/>
      <c r="M227" s="164"/>
      <c r="N227" s="161"/>
      <c r="O227" s="161"/>
      <c r="P227" s="161"/>
      <c r="Q227" s="161"/>
      <c r="R227" s="161"/>
      <c r="S227" s="161"/>
      <c r="T227" s="165"/>
      <c r="AT227" s="13" t="s">
        <v>246</v>
      </c>
      <c r="AU227" s="13" t="s">
        <v>85</v>
      </c>
    </row>
    <row r="228" spans="2:65" s="1" customFormat="1" ht="6.95" customHeight="1">
      <c r="B228" s="40"/>
      <c r="C228" s="41"/>
      <c r="D228" s="41"/>
      <c r="E228" s="41"/>
      <c r="F228" s="41"/>
      <c r="G228" s="41"/>
      <c r="H228" s="41"/>
      <c r="I228" s="41"/>
      <c r="J228" s="41"/>
      <c r="K228" s="41"/>
      <c r="L228" s="28"/>
    </row>
  </sheetData>
  <sheetProtection algorithmName="SHA-512" hashValue="fTT2HB8JD8WhqgHsKCKHgJYn1tfsUGPtuN4uAkHPvJ4TK1gTEE7+R2HvyLyyVFMzlei0rd7NV6Hppz9Kf/NfPA==" saltValue="eH8ZbPFc9TDdklLHscRNpIhqDxX3lWlIwrADsFkige/gGtwHIdttBUuIDoKrBuUNJXJDiS1l3qaavjUKMDj8dA==" spinCount="100000" sheet="1" objects="1" scenarios="1" formatColumns="0" formatRows="0" autoFilter="0"/>
  <autoFilter ref="C126:K227" xr:uid="{00000000-0009-0000-0000-000003000000}"/>
  <mergeCells count="9">
    <mergeCell ref="E87:H87"/>
    <mergeCell ref="E117:H117"/>
    <mergeCell ref="E119:H119"/>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2:BM166"/>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94</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16.5" hidden="1" customHeight="1">
      <c r="B9" s="28"/>
      <c r="E9" s="166" t="s">
        <v>1793</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1593</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1593</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ROUND(J118,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ROUND((SUM(BE118:BE165)),  2)</f>
        <v>0</v>
      </c>
      <c r="I33" s="88">
        <v>0.21</v>
      </c>
      <c r="J33" s="87">
        <f>ROUND(((SUM(BE118:BE165))*I33),  2)</f>
        <v>0</v>
      </c>
      <c r="L33" s="28"/>
    </row>
    <row r="34" spans="2:12" s="1" customFormat="1" ht="14.45" hidden="1" customHeight="1">
      <c r="B34" s="28"/>
      <c r="E34" s="23" t="s">
        <v>41</v>
      </c>
      <c r="F34" s="87">
        <f>ROUND((SUM(BF118:BF165)),  2)</f>
        <v>0</v>
      </c>
      <c r="I34" s="88">
        <v>0.15</v>
      </c>
      <c r="J34" s="87">
        <f>ROUND(((SUM(BF118:BF165))*I34),  2)</f>
        <v>0</v>
      </c>
      <c r="L34" s="28"/>
    </row>
    <row r="35" spans="2:12" s="1" customFormat="1" ht="14.45" hidden="1" customHeight="1">
      <c r="B35" s="28"/>
      <c r="E35" s="23" t="s">
        <v>42</v>
      </c>
      <c r="F35" s="87">
        <f>ROUND((SUM(BG118:BG165)),  2)</f>
        <v>0</v>
      </c>
      <c r="I35" s="88">
        <v>0.21</v>
      </c>
      <c r="J35" s="87">
        <f>0</f>
        <v>0</v>
      </c>
      <c r="L35" s="28"/>
    </row>
    <row r="36" spans="2:12" s="1" customFormat="1" ht="14.45" hidden="1" customHeight="1">
      <c r="B36" s="28"/>
      <c r="E36" s="23" t="s">
        <v>43</v>
      </c>
      <c r="F36" s="87">
        <f>ROUND((SUM(BH118:BH165)),  2)</f>
        <v>0</v>
      </c>
      <c r="I36" s="88">
        <v>0.15</v>
      </c>
      <c r="J36" s="87">
        <f>0</f>
        <v>0</v>
      </c>
      <c r="L36" s="28"/>
    </row>
    <row r="37" spans="2:12" s="1" customFormat="1" ht="14.45" hidden="1" customHeight="1">
      <c r="B37" s="28"/>
      <c r="E37" s="23" t="s">
        <v>44</v>
      </c>
      <c r="F37" s="87">
        <f>ROUND((SUM(BI118:BI165)),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16.5" customHeight="1">
      <c r="B87" s="28"/>
      <c r="E87" s="166" t="str">
        <f>E9</f>
        <v>03 - Vzduchotechnika - uznatelne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Martin Hložek</v>
      </c>
      <c r="L91" s="28"/>
    </row>
    <row r="92" spans="2:47" s="1" customFormat="1" ht="15.2" customHeight="1">
      <c r="B92" s="28"/>
      <c r="C92" s="23" t="s">
        <v>28</v>
      </c>
      <c r="F92" s="21" t="str">
        <f>IF(E18="","",E18)</f>
        <v>Vyplň údaj</v>
      </c>
      <c r="I92" s="23" t="s">
        <v>33</v>
      </c>
      <c r="J92" s="26" t="str">
        <f>E24</f>
        <v>Martin Hložek</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J118</f>
        <v>0</v>
      </c>
      <c r="L96" s="28"/>
      <c r="AU96" s="13" t="s">
        <v>111</v>
      </c>
    </row>
    <row r="97" spans="2:12" s="8" customFormat="1" ht="24.95" customHeight="1">
      <c r="B97" s="100"/>
      <c r="D97" s="101" t="s">
        <v>117</v>
      </c>
      <c r="E97" s="102"/>
      <c r="F97" s="102"/>
      <c r="G97" s="102"/>
      <c r="H97" s="102"/>
      <c r="I97" s="102"/>
      <c r="J97" s="103">
        <f>J119</f>
        <v>0</v>
      </c>
      <c r="L97" s="100"/>
    </row>
    <row r="98" spans="2:12" s="9" customFormat="1" ht="19.899999999999999" customHeight="1">
      <c r="B98" s="104"/>
      <c r="D98" s="105" t="s">
        <v>1794</v>
      </c>
      <c r="E98" s="106"/>
      <c r="F98" s="106"/>
      <c r="G98" s="106"/>
      <c r="H98" s="106"/>
      <c r="I98" s="106"/>
      <c r="J98" s="107">
        <f>J120</f>
        <v>0</v>
      </c>
      <c r="L98" s="104"/>
    </row>
    <row r="99" spans="2:12" s="1" customFormat="1" ht="21.75" customHeight="1">
      <c r="B99" s="28"/>
      <c r="L99" s="28"/>
    </row>
    <row r="100" spans="2:12" s="1" customFormat="1" ht="6.95" customHeight="1">
      <c r="B100" s="40"/>
      <c r="C100" s="41"/>
      <c r="D100" s="41"/>
      <c r="E100" s="41"/>
      <c r="F100" s="41"/>
      <c r="G100" s="41"/>
      <c r="H100" s="41"/>
      <c r="I100" s="41"/>
      <c r="J100" s="41"/>
      <c r="K100" s="41"/>
      <c r="L100" s="28"/>
    </row>
    <row r="104" spans="2:12" s="1" customFormat="1" ht="6.95" customHeight="1">
      <c r="B104" s="42"/>
      <c r="C104" s="43"/>
      <c r="D104" s="43"/>
      <c r="E104" s="43"/>
      <c r="F104" s="43"/>
      <c r="G104" s="43"/>
      <c r="H104" s="43"/>
      <c r="I104" s="43"/>
      <c r="J104" s="43"/>
      <c r="K104" s="43"/>
      <c r="L104" s="28"/>
    </row>
    <row r="105" spans="2:12" s="1" customFormat="1" ht="24.95" customHeight="1">
      <c r="B105" s="28"/>
      <c r="C105" s="17" t="s">
        <v>128</v>
      </c>
      <c r="L105" s="28"/>
    </row>
    <row r="106" spans="2:12" s="1" customFormat="1" ht="6.95" customHeight="1">
      <c r="B106" s="28"/>
      <c r="L106" s="28"/>
    </row>
    <row r="107" spans="2:12" s="1" customFormat="1" ht="12" customHeight="1">
      <c r="B107" s="28"/>
      <c r="C107" s="23" t="s">
        <v>16</v>
      </c>
      <c r="L107" s="28"/>
    </row>
    <row r="108" spans="2:12" s="1" customFormat="1" ht="16.5" customHeight="1">
      <c r="B108" s="28"/>
      <c r="E108" s="204" t="str">
        <f>E7</f>
        <v>Stavební úpravy a snížení energetické náročnosti - Knihovna-V2</v>
      </c>
      <c r="F108" s="205"/>
      <c r="G108" s="205"/>
      <c r="H108" s="205"/>
      <c r="L108" s="28"/>
    </row>
    <row r="109" spans="2:12" s="1" customFormat="1" ht="12" customHeight="1">
      <c r="B109" s="28"/>
      <c r="C109" s="23" t="s">
        <v>105</v>
      </c>
      <c r="L109" s="28"/>
    </row>
    <row r="110" spans="2:12" s="1" customFormat="1" ht="16.5" customHeight="1">
      <c r="B110" s="28"/>
      <c r="E110" s="166" t="str">
        <f>E9</f>
        <v>03 - Vzduchotechnika - uznatelne náklady</v>
      </c>
      <c r="F110" s="206"/>
      <c r="G110" s="206"/>
      <c r="H110" s="206"/>
      <c r="L110" s="28"/>
    </row>
    <row r="111" spans="2:12" s="1" customFormat="1" ht="6.95" customHeight="1">
      <c r="B111" s="28"/>
      <c r="L111" s="28"/>
    </row>
    <row r="112" spans="2:12" s="1" customFormat="1" ht="12" customHeight="1">
      <c r="B112" s="28"/>
      <c r="C112" s="23" t="s">
        <v>20</v>
      </c>
      <c r="F112" s="21" t="str">
        <f>F12</f>
        <v>p.č. 410, k.ú. Kolovraty</v>
      </c>
      <c r="I112" s="23" t="s">
        <v>22</v>
      </c>
      <c r="J112" s="48" t="str">
        <f>IF(J12="","",J12)</f>
        <v>24. 7. 2025</v>
      </c>
      <c r="L112" s="28"/>
    </row>
    <row r="113" spans="2:65" s="1" customFormat="1" ht="6.95" customHeight="1">
      <c r="B113" s="28"/>
      <c r="L113" s="28"/>
    </row>
    <row r="114" spans="2:65" s="1" customFormat="1" ht="15.2" customHeight="1">
      <c r="B114" s="28"/>
      <c r="C114" s="23" t="s">
        <v>24</v>
      </c>
      <c r="F114" s="21" t="str">
        <f>E15</f>
        <v>Městská část Praha-Kolovraty</v>
      </c>
      <c r="I114" s="23" t="s">
        <v>30</v>
      </c>
      <c r="J114" s="26" t="str">
        <f>E21</f>
        <v>Martin Hložek</v>
      </c>
      <c r="L114" s="28"/>
    </row>
    <row r="115" spans="2:65" s="1" customFormat="1" ht="15.2" customHeight="1">
      <c r="B115" s="28"/>
      <c r="C115" s="23" t="s">
        <v>28</v>
      </c>
      <c r="F115" s="21" t="str">
        <f>IF(E18="","",E18)</f>
        <v>Vyplň údaj</v>
      </c>
      <c r="I115" s="23" t="s">
        <v>33</v>
      </c>
      <c r="J115" s="26" t="str">
        <f>E24</f>
        <v>Martin Hložek</v>
      </c>
      <c r="L115" s="28"/>
    </row>
    <row r="116" spans="2:65" s="1" customFormat="1" ht="10.35" customHeight="1">
      <c r="B116" s="28"/>
      <c r="L116" s="28"/>
    </row>
    <row r="117" spans="2:65" s="10" customFormat="1" ht="29.25" customHeight="1">
      <c r="B117" s="108"/>
      <c r="C117" s="109" t="s">
        <v>129</v>
      </c>
      <c r="D117" s="110" t="s">
        <v>60</v>
      </c>
      <c r="E117" s="110" t="s">
        <v>56</v>
      </c>
      <c r="F117" s="110" t="s">
        <v>57</v>
      </c>
      <c r="G117" s="110" t="s">
        <v>130</v>
      </c>
      <c r="H117" s="110" t="s">
        <v>131</v>
      </c>
      <c r="I117" s="110" t="s">
        <v>132</v>
      </c>
      <c r="J117" s="111" t="s">
        <v>109</v>
      </c>
      <c r="K117" s="112" t="s">
        <v>133</v>
      </c>
      <c r="L117" s="108"/>
      <c r="M117" s="55" t="s">
        <v>1</v>
      </c>
      <c r="N117" s="56" t="s">
        <v>39</v>
      </c>
      <c r="O117" s="56" t="s">
        <v>134</v>
      </c>
      <c r="P117" s="56" t="s">
        <v>135</v>
      </c>
      <c r="Q117" s="56" t="s">
        <v>136</v>
      </c>
      <c r="R117" s="56" t="s">
        <v>137</v>
      </c>
      <c r="S117" s="56" t="s">
        <v>138</v>
      </c>
      <c r="T117" s="57" t="s">
        <v>139</v>
      </c>
    </row>
    <row r="118" spans="2:65" s="1" customFormat="1" ht="22.9" customHeight="1">
      <c r="B118" s="28"/>
      <c r="C118" s="60" t="s">
        <v>140</v>
      </c>
      <c r="J118" s="113">
        <f>BK118</f>
        <v>0</v>
      </c>
      <c r="L118" s="28"/>
      <c r="M118" s="58"/>
      <c r="N118" s="49"/>
      <c r="O118" s="49"/>
      <c r="P118" s="114">
        <f>P119</f>
        <v>0</v>
      </c>
      <c r="Q118" s="49"/>
      <c r="R118" s="114">
        <f>R119</f>
        <v>0</v>
      </c>
      <c r="S118" s="49"/>
      <c r="T118" s="115">
        <f>T119</f>
        <v>0</v>
      </c>
      <c r="AT118" s="13" t="s">
        <v>74</v>
      </c>
      <c r="AU118" s="13" t="s">
        <v>111</v>
      </c>
      <c r="BK118" s="116">
        <f>BK119</f>
        <v>0</v>
      </c>
    </row>
    <row r="119" spans="2:65" s="11" customFormat="1" ht="25.9" customHeight="1">
      <c r="B119" s="117"/>
      <c r="D119" s="118" t="s">
        <v>74</v>
      </c>
      <c r="E119" s="119" t="s">
        <v>379</v>
      </c>
      <c r="F119" s="119" t="s">
        <v>380</v>
      </c>
      <c r="I119" s="120"/>
      <c r="J119" s="121">
        <f>BK119</f>
        <v>0</v>
      </c>
      <c r="L119" s="117"/>
      <c r="M119" s="122"/>
      <c r="P119" s="123">
        <f>P120</f>
        <v>0</v>
      </c>
      <c r="R119" s="123">
        <f>R120</f>
        <v>0</v>
      </c>
      <c r="T119" s="124">
        <f>T120</f>
        <v>0</v>
      </c>
      <c r="AR119" s="118" t="s">
        <v>85</v>
      </c>
      <c r="AT119" s="125" t="s">
        <v>74</v>
      </c>
      <c r="AU119" s="125" t="s">
        <v>75</v>
      </c>
      <c r="AY119" s="118" t="s">
        <v>143</v>
      </c>
      <c r="BK119" s="126">
        <f>BK120</f>
        <v>0</v>
      </c>
    </row>
    <row r="120" spans="2:65" s="11" customFormat="1" ht="22.9" customHeight="1">
      <c r="B120" s="117"/>
      <c r="D120" s="118" t="s">
        <v>74</v>
      </c>
      <c r="E120" s="127" t="s">
        <v>1795</v>
      </c>
      <c r="F120" s="127" t="s">
        <v>1796</v>
      </c>
      <c r="I120" s="120"/>
      <c r="J120" s="128">
        <f>BK120</f>
        <v>0</v>
      </c>
      <c r="L120" s="117"/>
      <c r="M120" s="122"/>
      <c r="P120" s="123">
        <f>SUM(P121:P165)</f>
        <v>0</v>
      </c>
      <c r="R120" s="123">
        <f>SUM(R121:R165)</f>
        <v>0</v>
      </c>
      <c r="T120" s="124">
        <f>SUM(T121:T165)</f>
        <v>0</v>
      </c>
      <c r="AR120" s="118" t="s">
        <v>85</v>
      </c>
      <c r="AT120" s="125" t="s">
        <v>74</v>
      </c>
      <c r="AU120" s="125" t="s">
        <v>83</v>
      </c>
      <c r="AY120" s="118" t="s">
        <v>143</v>
      </c>
      <c r="BK120" s="126">
        <f>SUM(BK121:BK165)</f>
        <v>0</v>
      </c>
    </row>
    <row r="121" spans="2:65" s="1" customFormat="1" ht="16.5" customHeight="1">
      <c r="B121" s="28"/>
      <c r="C121" s="129" t="s">
        <v>83</v>
      </c>
      <c r="D121" s="129" t="s">
        <v>146</v>
      </c>
      <c r="E121" s="130" t="s">
        <v>659</v>
      </c>
      <c r="F121" s="131" t="s">
        <v>1797</v>
      </c>
      <c r="G121" s="132" t="s">
        <v>330</v>
      </c>
      <c r="H121" s="133">
        <v>1</v>
      </c>
      <c r="I121" s="134"/>
      <c r="J121" s="135">
        <f>ROUND(I121*H121,2)</f>
        <v>0</v>
      </c>
      <c r="K121" s="136"/>
      <c r="L121" s="28"/>
      <c r="M121" s="137" t="s">
        <v>1</v>
      </c>
      <c r="N121" s="138" t="s">
        <v>40</v>
      </c>
      <c r="P121" s="139">
        <f>O121*H121</f>
        <v>0</v>
      </c>
      <c r="Q121" s="139">
        <v>0</v>
      </c>
      <c r="R121" s="139">
        <f>Q121*H121</f>
        <v>0</v>
      </c>
      <c r="S121" s="139">
        <v>0</v>
      </c>
      <c r="T121" s="140">
        <f>S121*H121</f>
        <v>0</v>
      </c>
      <c r="AR121" s="141" t="s">
        <v>206</v>
      </c>
      <c r="AT121" s="141" t="s">
        <v>146</v>
      </c>
      <c r="AU121" s="141" t="s">
        <v>85</v>
      </c>
      <c r="AY121" s="13" t="s">
        <v>143</v>
      </c>
      <c r="BE121" s="142">
        <f>IF(N121="základní",J121,0)</f>
        <v>0</v>
      </c>
      <c r="BF121" s="142">
        <f>IF(N121="snížená",J121,0)</f>
        <v>0</v>
      </c>
      <c r="BG121" s="142">
        <f>IF(N121="zákl. přenesená",J121,0)</f>
        <v>0</v>
      </c>
      <c r="BH121" s="142">
        <f>IF(N121="sníž. přenesená",J121,0)</f>
        <v>0</v>
      </c>
      <c r="BI121" s="142">
        <f>IF(N121="nulová",J121,0)</f>
        <v>0</v>
      </c>
      <c r="BJ121" s="13" t="s">
        <v>83</v>
      </c>
      <c r="BK121" s="142">
        <f>ROUND(I121*H121,2)</f>
        <v>0</v>
      </c>
      <c r="BL121" s="13" t="s">
        <v>206</v>
      </c>
      <c r="BM121" s="141" t="s">
        <v>1798</v>
      </c>
    </row>
    <row r="122" spans="2:65" s="1" customFormat="1" ht="78">
      <c r="B122" s="28"/>
      <c r="D122" s="154" t="s">
        <v>246</v>
      </c>
      <c r="F122" s="155" t="s">
        <v>1799</v>
      </c>
      <c r="I122" s="156"/>
      <c r="L122" s="28"/>
      <c r="M122" s="157"/>
      <c r="T122" s="52"/>
      <c r="AT122" s="13" t="s">
        <v>246</v>
      </c>
      <c r="AU122" s="13" t="s">
        <v>85</v>
      </c>
    </row>
    <row r="123" spans="2:65" s="1" customFormat="1" ht="37.9" customHeight="1">
      <c r="B123" s="28"/>
      <c r="C123" s="129" t="s">
        <v>85</v>
      </c>
      <c r="D123" s="129" t="s">
        <v>146</v>
      </c>
      <c r="E123" s="130" t="s">
        <v>664</v>
      </c>
      <c r="F123" s="131" t="s">
        <v>1800</v>
      </c>
      <c r="G123" s="132" t="s">
        <v>661</v>
      </c>
      <c r="H123" s="133">
        <v>6</v>
      </c>
      <c r="I123" s="134"/>
      <c r="J123" s="135">
        <f t="shared" ref="J123:J147" si="0">ROUND(I123*H123,2)</f>
        <v>0</v>
      </c>
      <c r="K123" s="136"/>
      <c r="L123" s="28"/>
      <c r="M123" s="137" t="s">
        <v>1</v>
      </c>
      <c r="N123" s="138" t="s">
        <v>40</v>
      </c>
      <c r="P123" s="139">
        <f t="shared" ref="P123:P147" si="1">O123*H123</f>
        <v>0</v>
      </c>
      <c r="Q123" s="139">
        <v>0</v>
      </c>
      <c r="R123" s="139">
        <f t="shared" ref="R123:R147" si="2">Q123*H123</f>
        <v>0</v>
      </c>
      <c r="S123" s="139">
        <v>0</v>
      </c>
      <c r="T123" s="140">
        <f t="shared" ref="T123:T147" si="3">S123*H123</f>
        <v>0</v>
      </c>
      <c r="AR123" s="141" t="s">
        <v>206</v>
      </c>
      <c r="AT123" s="141" t="s">
        <v>146</v>
      </c>
      <c r="AU123" s="141" t="s">
        <v>85</v>
      </c>
      <c r="AY123" s="13" t="s">
        <v>143</v>
      </c>
      <c r="BE123" s="142">
        <f t="shared" ref="BE123:BE147" si="4">IF(N123="základní",J123,0)</f>
        <v>0</v>
      </c>
      <c r="BF123" s="142">
        <f t="shared" ref="BF123:BF147" si="5">IF(N123="snížená",J123,0)</f>
        <v>0</v>
      </c>
      <c r="BG123" s="142">
        <f t="shared" ref="BG123:BG147" si="6">IF(N123="zákl. přenesená",J123,0)</f>
        <v>0</v>
      </c>
      <c r="BH123" s="142">
        <f t="shared" ref="BH123:BH147" si="7">IF(N123="sníž. přenesená",J123,0)</f>
        <v>0</v>
      </c>
      <c r="BI123" s="142">
        <f t="shared" ref="BI123:BI147" si="8">IF(N123="nulová",J123,0)</f>
        <v>0</v>
      </c>
      <c r="BJ123" s="13" t="s">
        <v>83</v>
      </c>
      <c r="BK123" s="142">
        <f t="shared" ref="BK123:BK147" si="9">ROUND(I123*H123,2)</f>
        <v>0</v>
      </c>
      <c r="BL123" s="13" t="s">
        <v>206</v>
      </c>
      <c r="BM123" s="141" t="s">
        <v>1801</v>
      </c>
    </row>
    <row r="124" spans="2:65" s="1" customFormat="1" ht="37.9" customHeight="1">
      <c r="B124" s="28"/>
      <c r="C124" s="129" t="s">
        <v>155</v>
      </c>
      <c r="D124" s="129" t="s">
        <v>146</v>
      </c>
      <c r="E124" s="130" t="s">
        <v>668</v>
      </c>
      <c r="F124" s="131" t="s">
        <v>1802</v>
      </c>
      <c r="G124" s="132" t="s">
        <v>661</v>
      </c>
      <c r="H124" s="133">
        <v>1</v>
      </c>
      <c r="I124" s="134"/>
      <c r="J124" s="135">
        <f t="shared" si="0"/>
        <v>0</v>
      </c>
      <c r="K124" s="136"/>
      <c r="L124" s="28"/>
      <c r="M124" s="137" t="s">
        <v>1</v>
      </c>
      <c r="N124" s="138" t="s">
        <v>40</v>
      </c>
      <c r="P124" s="139">
        <f t="shared" si="1"/>
        <v>0</v>
      </c>
      <c r="Q124" s="139">
        <v>0</v>
      </c>
      <c r="R124" s="139">
        <f t="shared" si="2"/>
        <v>0</v>
      </c>
      <c r="S124" s="139">
        <v>0</v>
      </c>
      <c r="T124" s="140">
        <f t="shared" si="3"/>
        <v>0</v>
      </c>
      <c r="AR124" s="141" t="s">
        <v>206</v>
      </c>
      <c r="AT124" s="141" t="s">
        <v>146</v>
      </c>
      <c r="AU124" s="141" t="s">
        <v>85</v>
      </c>
      <c r="AY124" s="13" t="s">
        <v>143</v>
      </c>
      <c r="BE124" s="142">
        <f t="shared" si="4"/>
        <v>0</v>
      </c>
      <c r="BF124" s="142">
        <f t="shared" si="5"/>
        <v>0</v>
      </c>
      <c r="BG124" s="142">
        <f t="shared" si="6"/>
        <v>0</v>
      </c>
      <c r="BH124" s="142">
        <f t="shared" si="7"/>
        <v>0</v>
      </c>
      <c r="BI124" s="142">
        <f t="shared" si="8"/>
        <v>0</v>
      </c>
      <c r="BJ124" s="13" t="s">
        <v>83</v>
      </c>
      <c r="BK124" s="142">
        <f t="shared" si="9"/>
        <v>0</v>
      </c>
      <c r="BL124" s="13" t="s">
        <v>206</v>
      </c>
      <c r="BM124" s="141" t="s">
        <v>1803</v>
      </c>
    </row>
    <row r="125" spans="2:65" s="1" customFormat="1" ht="16.5" customHeight="1">
      <c r="B125" s="28"/>
      <c r="C125" s="129" t="s">
        <v>150</v>
      </c>
      <c r="D125" s="129" t="s">
        <v>146</v>
      </c>
      <c r="E125" s="130" t="s">
        <v>672</v>
      </c>
      <c r="F125" s="131" t="s">
        <v>1804</v>
      </c>
      <c r="G125" s="132" t="s">
        <v>661</v>
      </c>
      <c r="H125" s="133">
        <v>8</v>
      </c>
      <c r="I125" s="134"/>
      <c r="J125" s="135">
        <f t="shared" si="0"/>
        <v>0</v>
      </c>
      <c r="K125" s="136"/>
      <c r="L125" s="28"/>
      <c r="M125" s="137" t="s">
        <v>1</v>
      </c>
      <c r="N125" s="138" t="s">
        <v>40</v>
      </c>
      <c r="P125" s="139">
        <f t="shared" si="1"/>
        <v>0</v>
      </c>
      <c r="Q125" s="139">
        <v>0</v>
      </c>
      <c r="R125" s="139">
        <f t="shared" si="2"/>
        <v>0</v>
      </c>
      <c r="S125" s="139">
        <v>0</v>
      </c>
      <c r="T125" s="140">
        <f t="shared" si="3"/>
        <v>0</v>
      </c>
      <c r="AR125" s="141" t="s">
        <v>206</v>
      </c>
      <c r="AT125" s="141" t="s">
        <v>146</v>
      </c>
      <c r="AU125" s="141" t="s">
        <v>85</v>
      </c>
      <c r="AY125" s="13" t="s">
        <v>143</v>
      </c>
      <c r="BE125" s="142">
        <f t="shared" si="4"/>
        <v>0</v>
      </c>
      <c r="BF125" s="142">
        <f t="shared" si="5"/>
        <v>0</v>
      </c>
      <c r="BG125" s="142">
        <f t="shared" si="6"/>
        <v>0</v>
      </c>
      <c r="BH125" s="142">
        <f t="shared" si="7"/>
        <v>0</v>
      </c>
      <c r="BI125" s="142">
        <f t="shared" si="8"/>
        <v>0</v>
      </c>
      <c r="BJ125" s="13" t="s">
        <v>83</v>
      </c>
      <c r="BK125" s="142">
        <f t="shared" si="9"/>
        <v>0</v>
      </c>
      <c r="BL125" s="13" t="s">
        <v>206</v>
      </c>
      <c r="BM125" s="141" t="s">
        <v>1805</v>
      </c>
    </row>
    <row r="126" spans="2:65" s="1" customFormat="1" ht="24.2" customHeight="1">
      <c r="B126" s="28"/>
      <c r="C126" s="129" t="s">
        <v>164</v>
      </c>
      <c r="D126" s="129" t="s">
        <v>146</v>
      </c>
      <c r="E126" s="130" t="s">
        <v>676</v>
      </c>
      <c r="F126" s="131" t="s">
        <v>1806</v>
      </c>
      <c r="G126" s="132" t="s">
        <v>661</v>
      </c>
      <c r="H126" s="133">
        <v>1</v>
      </c>
      <c r="I126" s="134"/>
      <c r="J126" s="135">
        <f t="shared" si="0"/>
        <v>0</v>
      </c>
      <c r="K126" s="136"/>
      <c r="L126" s="28"/>
      <c r="M126" s="137" t="s">
        <v>1</v>
      </c>
      <c r="N126" s="138" t="s">
        <v>40</v>
      </c>
      <c r="P126" s="139">
        <f t="shared" si="1"/>
        <v>0</v>
      </c>
      <c r="Q126" s="139">
        <v>0</v>
      </c>
      <c r="R126" s="139">
        <f t="shared" si="2"/>
        <v>0</v>
      </c>
      <c r="S126" s="139">
        <v>0</v>
      </c>
      <c r="T126" s="140">
        <f t="shared" si="3"/>
        <v>0</v>
      </c>
      <c r="AR126" s="141" t="s">
        <v>206</v>
      </c>
      <c r="AT126" s="141" t="s">
        <v>146</v>
      </c>
      <c r="AU126" s="141" t="s">
        <v>85</v>
      </c>
      <c r="AY126" s="13" t="s">
        <v>143</v>
      </c>
      <c r="BE126" s="142">
        <f t="shared" si="4"/>
        <v>0</v>
      </c>
      <c r="BF126" s="142">
        <f t="shared" si="5"/>
        <v>0</v>
      </c>
      <c r="BG126" s="142">
        <f t="shared" si="6"/>
        <v>0</v>
      </c>
      <c r="BH126" s="142">
        <f t="shared" si="7"/>
        <v>0</v>
      </c>
      <c r="BI126" s="142">
        <f t="shared" si="8"/>
        <v>0</v>
      </c>
      <c r="BJ126" s="13" t="s">
        <v>83</v>
      </c>
      <c r="BK126" s="142">
        <f t="shared" si="9"/>
        <v>0</v>
      </c>
      <c r="BL126" s="13" t="s">
        <v>206</v>
      </c>
      <c r="BM126" s="141" t="s">
        <v>1807</v>
      </c>
    </row>
    <row r="127" spans="2:65" s="1" customFormat="1" ht="24.2" customHeight="1">
      <c r="B127" s="28"/>
      <c r="C127" s="129" t="s">
        <v>144</v>
      </c>
      <c r="D127" s="129" t="s">
        <v>146</v>
      </c>
      <c r="E127" s="130" t="s">
        <v>680</v>
      </c>
      <c r="F127" s="131" t="s">
        <v>1808</v>
      </c>
      <c r="G127" s="132" t="s">
        <v>661</v>
      </c>
      <c r="H127" s="133">
        <v>1</v>
      </c>
      <c r="I127" s="134"/>
      <c r="J127" s="135">
        <f t="shared" si="0"/>
        <v>0</v>
      </c>
      <c r="K127" s="136"/>
      <c r="L127" s="28"/>
      <c r="M127" s="137" t="s">
        <v>1</v>
      </c>
      <c r="N127" s="138" t="s">
        <v>40</v>
      </c>
      <c r="P127" s="139">
        <f t="shared" si="1"/>
        <v>0</v>
      </c>
      <c r="Q127" s="139">
        <v>0</v>
      </c>
      <c r="R127" s="139">
        <f t="shared" si="2"/>
        <v>0</v>
      </c>
      <c r="S127" s="139">
        <v>0</v>
      </c>
      <c r="T127" s="140">
        <f t="shared" si="3"/>
        <v>0</v>
      </c>
      <c r="AR127" s="141" t="s">
        <v>206</v>
      </c>
      <c r="AT127" s="141" t="s">
        <v>146</v>
      </c>
      <c r="AU127" s="141" t="s">
        <v>85</v>
      </c>
      <c r="AY127" s="13" t="s">
        <v>143</v>
      </c>
      <c r="BE127" s="142">
        <f t="shared" si="4"/>
        <v>0</v>
      </c>
      <c r="BF127" s="142">
        <f t="shared" si="5"/>
        <v>0</v>
      </c>
      <c r="BG127" s="142">
        <f t="shared" si="6"/>
        <v>0</v>
      </c>
      <c r="BH127" s="142">
        <f t="shared" si="7"/>
        <v>0</v>
      </c>
      <c r="BI127" s="142">
        <f t="shared" si="8"/>
        <v>0</v>
      </c>
      <c r="BJ127" s="13" t="s">
        <v>83</v>
      </c>
      <c r="BK127" s="142">
        <f t="shared" si="9"/>
        <v>0</v>
      </c>
      <c r="BL127" s="13" t="s">
        <v>206</v>
      </c>
      <c r="BM127" s="141" t="s">
        <v>1809</v>
      </c>
    </row>
    <row r="128" spans="2:65" s="1" customFormat="1" ht="24.2" customHeight="1">
      <c r="B128" s="28"/>
      <c r="C128" s="129" t="s">
        <v>171</v>
      </c>
      <c r="D128" s="129" t="s">
        <v>146</v>
      </c>
      <c r="E128" s="130" t="s">
        <v>684</v>
      </c>
      <c r="F128" s="131" t="s">
        <v>1810</v>
      </c>
      <c r="G128" s="132" t="s">
        <v>661</v>
      </c>
      <c r="H128" s="133">
        <v>1</v>
      </c>
      <c r="I128" s="134"/>
      <c r="J128" s="135">
        <f t="shared" si="0"/>
        <v>0</v>
      </c>
      <c r="K128" s="136"/>
      <c r="L128" s="28"/>
      <c r="M128" s="137" t="s">
        <v>1</v>
      </c>
      <c r="N128" s="138" t="s">
        <v>40</v>
      </c>
      <c r="P128" s="139">
        <f t="shared" si="1"/>
        <v>0</v>
      </c>
      <c r="Q128" s="139">
        <v>0</v>
      </c>
      <c r="R128" s="139">
        <f t="shared" si="2"/>
        <v>0</v>
      </c>
      <c r="S128" s="139">
        <v>0</v>
      </c>
      <c r="T128" s="140">
        <f t="shared" si="3"/>
        <v>0</v>
      </c>
      <c r="AR128" s="141" t="s">
        <v>206</v>
      </c>
      <c r="AT128" s="141" t="s">
        <v>146</v>
      </c>
      <c r="AU128" s="141" t="s">
        <v>85</v>
      </c>
      <c r="AY128" s="13" t="s">
        <v>143</v>
      </c>
      <c r="BE128" s="142">
        <f t="shared" si="4"/>
        <v>0</v>
      </c>
      <c r="BF128" s="142">
        <f t="shared" si="5"/>
        <v>0</v>
      </c>
      <c r="BG128" s="142">
        <f t="shared" si="6"/>
        <v>0</v>
      </c>
      <c r="BH128" s="142">
        <f t="shared" si="7"/>
        <v>0</v>
      </c>
      <c r="BI128" s="142">
        <f t="shared" si="8"/>
        <v>0</v>
      </c>
      <c r="BJ128" s="13" t="s">
        <v>83</v>
      </c>
      <c r="BK128" s="142">
        <f t="shared" si="9"/>
        <v>0</v>
      </c>
      <c r="BL128" s="13" t="s">
        <v>206</v>
      </c>
      <c r="BM128" s="141" t="s">
        <v>1811</v>
      </c>
    </row>
    <row r="129" spans="2:65" s="1" customFormat="1" ht="24.2" customHeight="1">
      <c r="B129" s="28"/>
      <c r="C129" s="129" t="s">
        <v>162</v>
      </c>
      <c r="D129" s="129" t="s">
        <v>146</v>
      </c>
      <c r="E129" s="130" t="s">
        <v>688</v>
      </c>
      <c r="F129" s="131" t="s">
        <v>1812</v>
      </c>
      <c r="G129" s="132" t="s">
        <v>661</v>
      </c>
      <c r="H129" s="133">
        <v>1</v>
      </c>
      <c r="I129" s="134"/>
      <c r="J129" s="135">
        <f t="shared" si="0"/>
        <v>0</v>
      </c>
      <c r="K129" s="136"/>
      <c r="L129" s="28"/>
      <c r="M129" s="137" t="s">
        <v>1</v>
      </c>
      <c r="N129" s="138" t="s">
        <v>40</v>
      </c>
      <c r="P129" s="139">
        <f t="shared" si="1"/>
        <v>0</v>
      </c>
      <c r="Q129" s="139">
        <v>0</v>
      </c>
      <c r="R129" s="139">
        <f t="shared" si="2"/>
        <v>0</v>
      </c>
      <c r="S129" s="139">
        <v>0</v>
      </c>
      <c r="T129" s="140">
        <f t="shared" si="3"/>
        <v>0</v>
      </c>
      <c r="AR129" s="141" t="s">
        <v>206</v>
      </c>
      <c r="AT129" s="141" t="s">
        <v>146</v>
      </c>
      <c r="AU129" s="141" t="s">
        <v>85</v>
      </c>
      <c r="AY129" s="13" t="s">
        <v>143</v>
      </c>
      <c r="BE129" s="142">
        <f t="shared" si="4"/>
        <v>0</v>
      </c>
      <c r="BF129" s="142">
        <f t="shared" si="5"/>
        <v>0</v>
      </c>
      <c r="BG129" s="142">
        <f t="shared" si="6"/>
        <v>0</v>
      </c>
      <c r="BH129" s="142">
        <f t="shared" si="7"/>
        <v>0</v>
      </c>
      <c r="BI129" s="142">
        <f t="shared" si="8"/>
        <v>0</v>
      </c>
      <c r="BJ129" s="13" t="s">
        <v>83</v>
      </c>
      <c r="BK129" s="142">
        <f t="shared" si="9"/>
        <v>0</v>
      </c>
      <c r="BL129" s="13" t="s">
        <v>206</v>
      </c>
      <c r="BM129" s="141" t="s">
        <v>1813</v>
      </c>
    </row>
    <row r="130" spans="2:65" s="1" customFormat="1" ht="24.2" customHeight="1">
      <c r="B130" s="28"/>
      <c r="C130" s="129" t="s">
        <v>178</v>
      </c>
      <c r="D130" s="129" t="s">
        <v>146</v>
      </c>
      <c r="E130" s="130" t="s">
        <v>692</v>
      </c>
      <c r="F130" s="131" t="s">
        <v>1814</v>
      </c>
      <c r="G130" s="132" t="s">
        <v>661</v>
      </c>
      <c r="H130" s="133">
        <v>6</v>
      </c>
      <c r="I130" s="134"/>
      <c r="J130" s="135">
        <f t="shared" si="0"/>
        <v>0</v>
      </c>
      <c r="K130" s="136"/>
      <c r="L130" s="28"/>
      <c r="M130" s="137" t="s">
        <v>1</v>
      </c>
      <c r="N130" s="138" t="s">
        <v>40</v>
      </c>
      <c r="P130" s="139">
        <f t="shared" si="1"/>
        <v>0</v>
      </c>
      <c r="Q130" s="139">
        <v>0</v>
      </c>
      <c r="R130" s="139">
        <f t="shared" si="2"/>
        <v>0</v>
      </c>
      <c r="S130" s="139">
        <v>0</v>
      </c>
      <c r="T130" s="140">
        <f t="shared" si="3"/>
        <v>0</v>
      </c>
      <c r="AR130" s="141" t="s">
        <v>206</v>
      </c>
      <c r="AT130" s="141" t="s">
        <v>146</v>
      </c>
      <c r="AU130" s="141" t="s">
        <v>85</v>
      </c>
      <c r="AY130" s="13" t="s">
        <v>143</v>
      </c>
      <c r="BE130" s="142">
        <f t="shared" si="4"/>
        <v>0</v>
      </c>
      <c r="BF130" s="142">
        <f t="shared" si="5"/>
        <v>0</v>
      </c>
      <c r="BG130" s="142">
        <f t="shared" si="6"/>
        <v>0</v>
      </c>
      <c r="BH130" s="142">
        <f t="shared" si="7"/>
        <v>0</v>
      </c>
      <c r="BI130" s="142">
        <f t="shared" si="8"/>
        <v>0</v>
      </c>
      <c r="BJ130" s="13" t="s">
        <v>83</v>
      </c>
      <c r="BK130" s="142">
        <f t="shared" si="9"/>
        <v>0</v>
      </c>
      <c r="BL130" s="13" t="s">
        <v>206</v>
      </c>
      <c r="BM130" s="141" t="s">
        <v>1815</v>
      </c>
    </row>
    <row r="131" spans="2:65" s="1" customFormat="1" ht="24.2" customHeight="1">
      <c r="B131" s="28"/>
      <c r="C131" s="129" t="s">
        <v>182</v>
      </c>
      <c r="D131" s="129" t="s">
        <v>146</v>
      </c>
      <c r="E131" s="130" t="s">
        <v>696</v>
      </c>
      <c r="F131" s="131" t="s">
        <v>1816</v>
      </c>
      <c r="G131" s="132" t="s">
        <v>661</v>
      </c>
      <c r="H131" s="133">
        <v>6</v>
      </c>
      <c r="I131" s="134"/>
      <c r="J131" s="135">
        <f t="shared" si="0"/>
        <v>0</v>
      </c>
      <c r="K131" s="136"/>
      <c r="L131" s="28"/>
      <c r="M131" s="137" t="s">
        <v>1</v>
      </c>
      <c r="N131" s="138" t="s">
        <v>40</v>
      </c>
      <c r="P131" s="139">
        <f t="shared" si="1"/>
        <v>0</v>
      </c>
      <c r="Q131" s="139">
        <v>0</v>
      </c>
      <c r="R131" s="139">
        <f t="shared" si="2"/>
        <v>0</v>
      </c>
      <c r="S131" s="139">
        <v>0</v>
      </c>
      <c r="T131" s="140">
        <f t="shared" si="3"/>
        <v>0</v>
      </c>
      <c r="AR131" s="141" t="s">
        <v>206</v>
      </c>
      <c r="AT131" s="141" t="s">
        <v>146</v>
      </c>
      <c r="AU131" s="141" t="s">
        <v>85</v>
      </c>
      <c r="AY131" s="13" t="s">
        <v>143</v>
      </c>
      <c r="BE131" s="142">
        <f t="shared" si="4"/>
        <v>0</v>
      </c>
      <c r="BF131" s="142">
        <f t="shared" si="5"/>
        <v>0</v>
      </c>
      <c r="BG131" s="142">
        <f t="shared" si="6"/>
        <v>0</v>
      </c>
      <c r="BH131" s="142">
        <f t="shared" si="7"/>
        <v>0</v>
      </c>
      <c r="BI131" s="142">
        <f t="shared" si="8"/>
        <v>0</v>
      </c>
      <c r="BJ131" s="13" t="s">
        <v>83</v>
      </c>
      <c r="BK131" s="142">
        <f t="shared" si="9"/>
        <v>0</v>
      </c>
      <c r="BL131" s="13" t="s">
        <v>206</v>
      </c>
      <c r="BM131" s="141" t="s">
        <v>1817</v>
      </c>
    </row>
    <row r="132" spans="2:65" s="1" customFormat="1" ht="24.2" customHeight="1">
      <c r="B132" s="28"/>
      <c r="C132" s="129" t="s">
        <v>186</v>
      </c>
      <c r="D132" s="129" t="s">
        <v>146</v>
      </c>
      <c r="E132" s="130" t="s">
        <v>700</v>
      </c>
      <c r="F132" s="131" t="s">
        <v>1818</v>
      </c>
      <c r="G132" s="132" t="s">
        <v>1819</v>
      </c>
      <c r="H132" s="133">
        <v>7</v>
      </c>
      <c r="I132" s="134"/>
      <c r="J132" s="135">
        <f t="shared" si="0"/>
        <v>0</v>
      </c>
      <c r="K132" s="136"/>
      <c r="L132" s="28"/>
      <c r="M132" s="137" t="s">
        <v>1</v>
      </c>
      <c r="N132" s="138" t="s">
        <v>40</v>
      </c>
      <c r="P132" s="139">
        <f t="shared" si="1"/>
        <v>0</v>
      </c>
      <c r="Q132" s="139">
        <v>0</v>
      </c>
      <c r="R132" s="139">
        <f t="shared" si="2"/>
        <v>0</v>
      </c>
      <c r="S132" s="139">
        <v>0</v>
      </c>
      <c r="T132" s="140">
        <f t="shared" si="3"/>
        <v>0</v>
      </c>
      <c r="AR132" s="141" t="s">
        <v>206</v>
      </c>
      <c r="AT132" s="141" t="s">
        <v>146</v>
      </c>
      <c r="AU132" s="141" t="s">
        <v>85</v>
      </c>
      <c r="AY132" s="13" t="s">
        <v>143</v>
      </c>
      <c r="BE132" s="142">
        <f t="shared" si="4"/>
        <v>0</v>
      </c>
      <c r="BF132" s="142">
        <f t="shared" si="5"/>
        <v>0</v>
      </c>
      <c r="BG132" s="142">
        <f t="shared" si="6"/>
        <v>0</v>
      </c>
      <c r="BH132" s="142">
        <f t="shared" si="7"/>
        <v>0</v>
      </c>
      <c r="BI132" s="142">
        <f t="shared" si="8"/>
        <v>0</v>
      </c>
      <c r="BJ132" s="13" t="s">
        <v>83</v>
      </c>
      <c r="BK132" s="142">
        <f t="shared" si="9"/>
        <v>0</v>
      </c>
      <c r="BL132" s="13" t="s">
        <v>206</v>
      </c>
      <c r="BM132" s="141" t="s">
        <v>1820</v>
      </c>
    </row>
    <row r="133" spans="2:65" s="1" customFormat="1" ht="24.2" customHeight="1">
      <c r="B133" s="28"/>
      <c r="C133" s="129" t="s">
        <v>190</v>
      </c>
      <c r="D133" s="129" t="s">
        <v>146</v>
      </c>
      <c r="E133" s="130" t="s">
        <v>704</v>
      </c>
      <c r="F133" s="131" t="s">
        <v>1821</v>
      </c>
      <c r="G133" s="132" t="s">
        <v>1819</v>
      </c>
      <c r="H133" s="133">
        <v>4</v>
      </c>
      <c r="I133" s="134"/>
      <c r="J133" s="135">
        <f t="shared" si="0"/>
        <v>0</v>
      </c>
      <c r="K133" s="136"/>
      <c r="L133" s="28"/>
      <c r="M133" s="137" t="s">
        <v>1</v>
      </c>
      <c r="N133" s="138" t="s">
        <v>40</v>
      </c>
      <c r="P133" s="139">
        <f t="shared" si="1"/>
        <v>0</v>
      </c>
      <c r="Q133" s="139">
        <v>0</v>
      </c>
      <c r="R133" s="139">
        <f t="shared" si="2"/>
        <v>0</v>
      </c>
      <c r="S133" s="139">
        <v>0</v>
      </c>
      <c r="T133" s="140">
        <f t="shared" si="3"/>
        <v>0</v>
      </c>
      <c r="AR133" s="141" t="s">
        <v>206</v>
      </c>
      <c r="AT133" s="141" t="s">
        <v>146</v>
      </c>
      <c r="AU133" s="141" t="s">
        <v>85</v>
      </c>
      <c r="AY133" s="13" t="s">
        <v>143</v>
      </c>
      <c r="BE133" s="142">
        <f t="shared" si="4"/>
        <v>0</v>
      </c>
      <c r="BF133" s="142">
        <f t="shared" si="5"/>
        <v>0</v>
      </c>
      <c r="BG133" s="142">
        <f t="shared" si="6"/>
        <v>0</v>
      </c>
      <c r="BH133" s="142">
        <f t="shared" si="7"/>
        <v>0</v>
      </c>
      <c r="BI133" s="142">
        <f t="shared" si="8"/>
        <v>0</v>
      </c>
      <c r="BJ133" s="13" t="s">
        <v>83</v>
      </c>
      <c r="BK133" s="142">
        <f t="shared" si="9"/>
        <v>0</v>
      </c>
      <c r="BL133" s="13" t="s">
        <v>206</v>
      </c>
      <c r="BM133" s="141" t="s">
        <v>1822</v>
      </c>
    </row>
    <row r="134" spans="2:65" s="1" customFormat="1" ht="24.2" customHeight="1">
      <c r="B134" s="28"/>
      <c r="C134" s="129" t="s">
        <v>194</v>
      </c>
      <c r="D134" s="129" t="s">
        <v>146</v>
      </c>
      <c r="E134" s="130" t="s">
        <v>708</v>
      </c>
      <c r="F134" s="131" t="s">
        <v>1823</v>
      </c>
      <c r="G134" s="132" t="s">
        <v>1819</v>
      </c>
      <c r="H134" s="133">
        <v>42</v>
      </c>
      <c r="I134" s="134"/>
      <c r="J134" s="135">
        <f t="shared" si="0"/>
        <v>0</v>
      </c>
      <c r="K134" s="136"/>
      <c r="L134" s="28"/>
      <c r="M134" s="137" t="s">
        <v>1</v>
      </c>
      <c r="N134" s="138" t="s">
        <v>40</v>
      </c>
      <c r="P134" s="139">
        <f t="shared" si="1"/>
        <v>0</v>
      </c>
      <c r="Q134" s="139">
        <v>0</v>
      </c>
      <c r="R134" s="139">
        <f t="shared" si="2"/>
        <v>0</v>
      </c>
      <c r="S134" s="139">
        <v>0</v>
      </c>
      <c r="T134" s="140">
        <f t="shared" si="3"/>
        <v>0</v>
      </c>
      <c r="AR134" s="141" t="s">
        <v>206</v>
      </c>
      <c r="AT134" s="141" t="s">
        <v>146</v>
      </c>
      <c r="AU134" s="141" t="s">
        <v>85</v>
      </c>
      <c r="AY134" s="13" t="s">
        <v>143</v>
      </c>
      <c r="BE134" s="142">
        <f t="shared" si="4"/>
        <v>0</v>
      </c>
      <c r="BF134" s="142">
        <f t="shared" si="5"/>
        <v>0</v>
      </c>
      <c r="BG134" s="142">
        <f t="shared" si="6"/>
        <v>0</v>
      </c>
      <c r="BH134" s="142">
        <f t="shared" si="7"/>
        <v>0</v>
      </c>
      <c r="BI134" s="142">
        <f t="shared" si="8"/>
        <v>0</v>
      </c>
      <c r="BJ134" s="13" t="s">
        <v>83</v>
      </c>
      <c r="BK134" s="142">
        <f t="shared" si="9"/>
        <v>0</v>
      </c>
      <c r="BL134" s="13" t="s">
        <v>206</v>
      </c>
      <c r="BM134" s="141" t="s">
        <v>1824</v>
      </c>
    </row>
    <row r="135" spans="2:65" s="1" customFormat="1" ht="24.2" customHeight="1">
      <c r="B135" s="28"/>
      <c r="C135" s="129" t="s">
        <v>199</v>
      </c>
      <c r="D135" s="129" t="s">
        <v>146</v>
      </c>
      <c r="E135" s="130" t="s">
        <v>713</v>
      </c>
      <c r="F135" s="131" t="s">
        <v>1825</v>
      </c>
      <c r="G135" s="132" t="s">
        <v>661</v>
      </c>
      <c r="H135" s="133">
        <v>3</v>
      </c>
      <c r="I135" s="134"/>
      <c r="J135" s="135">
        <f t="shared" si="0"/>
        <v>0</v>
      </c>
      <c r="K135" s="136"/>
      <c r="L135" s="28"/>
      <c r="M135" s="137" t="s">
        <v>1</v>
      </c>
      <c r="N135" s="138" t="s">
        <v>40</v>
      </c>
      <c r="P135" s="139">
        <f t="shared" si="1"/>
        <v>0</v>
      </c>
      <c r="Q135" s="139">
        <v>0</v>
      </c>
      <c r="R135" s="139">
        <f t="shared" si="2"/>
        <v>0</v>
      </c>
      <c r="S135" s="139">
        <v>0</v>
      </c>
      <c r="T135" s="140">
        <f t="shared" si="3"/>
        <v>0</v>
      </c>
      <c r="AR135" s="141" t="s">
        <v>206</v>
      </c>
      <c r="AT135" s="141" t="s">
        <v>146</v>
      </c>
      <c r="AU135" s="141" t="s">
        <v>85</v>
      </c>
      <c r="AY135" s="13" t="s">
        <v>143</v>
      </c>
      <c r="BE135" s="142">
        <f t="shared" si="4"/>
        <v>0</v>
      </c>
      <c r="BF135" s="142">
        <f t="shared" si="5"/>
        <v>0</v>
      </c>
      <c r="BG135" s="142">
        <f t="shared" si="6"/>
        <v>0</v>
      </c>
      <c r="BH135" s="142">
        <f t="shared" si="7"/>
        <v>0</v>
      </c>
      <c r="BI135" s="142">
        <f t="shared" si="8"/>
        <v>0</v>
      </c>
      <c r="BJ135" s="13" t="s">
        <v>83</v>
      </c>
      <c r="BK135" s="142">
        <f t="shared" si="9"/>
        <v>0</v>
      </c>
      <c r="BL135" s="13" t="s">
        <v>206</v>
      </c>
      <c r="BM135" s="141" t="s">
        <v>1826</v>
      </c>
    </row>
    <row r="136" spans="2:65" s="1" customFormat="1" ht="24.2" customHeight="1">
      <c r="B136" s="28"/>
      <c r="C136" s="129" t="s">
        <v>8</v>
      </c>
      <c r="D136" s="129" t="s">
        <v>146</v>
      </c>
      <c r="E136" s="130" t="s">
        <v>1827</v>
      </c>
      <c r="F136" s="131" t="s">
        <v>1828</v>
      </c>
      <c r="G136" s="132" t="s">
        <v>661</v>
      </c>
      <c r="H136" s="133">
        <v>1</v>
      </c>
      <c r="I136" s="134"/>
      <c r="J136" s="135">
        <f t="shared" si="0"/>
        <v>0</v>
      </c>
      <c r="K136" s="136"/>
      <c r="L136" s="28"/>
      <c r="M136" s="137" t="s">
        <v>1</v>
      </c>
      <c r="N136" s="138" t="s">
        <v>40</v>
      </c>
      <c r="P136" s="139">
        <f t="shared" si="1"/>
        <v>0</v>
      </c>
      <c r="Q136" s="139">
        <v>0</v>
      </c>
      <c r="R136" s="139">
        <f t="shared" si="2"/>
        <v>0</v>
      </c>
      <c r="S136" s="139">
        <v>0</v>
      </c>
      <c r="T136" s="140">
        <f t="shared" si="3"/>
        <v>0</v>
      </c>
      <c r="AR136" s="141" t="s">
        <v>206</v>
      </c>
      <c r="AT136" s="141" t="s">
        <v>146</v>
      </c>
      <c r="AU136" s="141" t="s">
        <v>85</v>
      </c>
      <c r="AY136" s="13" t="s">
        <v>143</v>
      </c>
      <c r="BE136" s="142">
        <f t="shared" si="4"/>
        <v>0</v>
      </c>
      <c r="BF136" s="142">
        <f t="shared" si="5"/>
        <v>0</v>
      </c>
      <c r="BG136" s="142">
        <f t="shared" si="6"/>
        <v>0</v>
      </c>
      <c r="BH136" s="142">
        <f t="shared" si="7"/>
        <v>0</v>
      </c>
      <c r="BI136" s="142">
        <f t="shared" si="8"/>
        <v>0</v>
      </c>
      <c r="BJ136" s="13" t="s">
        <v>83</v>
      </c>
      <c r="BK136" s="142">
        <f t="shared" si="9"/>
        <v>0</v>
      </c>
      <c r="BL136" s="13" t="s">
        <v>206</v>
      </c>
      <c r="BM136" s="141" t="s">
        <v>1829</v>
      </c>
    </row>
    <row r="137" spans="2:65" s="1" customFormat="1" ht="24.2" customHeight="1">
      <c r="B137" s="28"/>
      <c r="C137" s="129" t="s">
        <v>206</v>
      </c>
      <c r="D137" s="129" t="s">
        <v>146</v>
      </c>
      <c r="E137" s="130" t="s">
        <v>1830</v>
      </c>
      <c r="F137" s="131" t="s">
        <v>1831</v>
      </c>
      <c r="G137" s="132" t="s">
        <v>661</v>
      </c>
      <c r="H137" s="133">
        <v>1</v>
      </c>
      <c r="I137" s="134"/>
      <c r="J137" s="135">
        <f t="shared" si="0"/>
        <v>0</v>
      </c>
      <c r="K137" s="136"/>
      <c r="L137" s="28"/>
      <c r="M137" s="137" t="s">
        <v>1</v>
      </c>
      <c r="N137" s="138" t="s">
        <v>40</v>
      </c>
      <c r="P137" s="139">
        <f t="shared" si="1"/>
        <v>0</v>
      </c>
      <c r="Q137" s="139">
        <v>0</v>
      </c>
      <c r="R137" s="139">
        <f t="shared" si="2"/>
        <v>0</v>
      </c>
      <c r="S137" s="139">
        <v>0</v>
      </c>
      <c r="T137" s="140">
        <f t="shared" si="3"/>
        <v>0</v>
      </c>
      <c r="AR137" s="141" t="s">
        <v>206</v>
      </c>
      <c r="AT137" s="141" t="s">
        <v>146</v>
      </c>
      <c r="AU137" s="141" t="s">
        <v>85</v>
      </c>
      <c r="AY137" s="13" t="s">
        <v>143</v>
      </c>
      <c r="BE137" s="142">
        <f t="shared" si="4"/>
        <v>0</v>
      </c>
      <c r="BF137" s="142">
        <f t="shared" si="5"/>
        <v>0</v>
      </c>
      <c r="BG137" s="142">
        <f t="shared" si="6"/>
        <v>0</v>
      </c>
      <c r="BH137" s="142">
        <f t="shared" si="7"/>
        <v>0</v>
      </c>
      <c r="BI137" s="142">
        <f t="shared" si="8"/>
        <v>0</v>
      </c>
      <c r="BJ137" s="13" t="s">
        <v>83</v>
      </c>
      <c r="BK137" s="142">
        <f t="shared" si="9"/>
        <v>0</v>
      </c>
      <c r="BL137" s="13" t="s">
        <v>206</v>
      </c>
      <c r="BM137" s="141" t="s">
        <v>1832</v>
      </c>
    </row>
    <row r="138" spans="2:65" s="1" customFormat="1" ht="24.2" customHeight="1">
      <c r="B138" s="28"/>
      <c r="C138" s="129" t="s">
        <v>210</v>
      </c>
      <c r="D138" s="129" t="s">
        <v>146</v>
      </c>
      <c r="E138" s="130" t="s">
        <v>1833</v>
      </c>
      <c r="F138" s="131" t="s">
        <v>1834</v>
      </c>
      <c r="G138" s="132" t="s">
        <v>661</v>
      </c>
      <c r="H138" s="133">
        <v>3</v>
      </c>
      <c r="I138" s="134"/>
      <c r="J138" s="135">
        <f t="shared" si="0"/>
        <v>0</v>
      </c>
      <c r="K138" s="136"/>
      <c r="L138" s="28"/>
      <c r="M138" s="137" t="s">
        <v>1</v>
      </c>
      <c r="N138" s="138" t="s">
        <v>40</v>
      </c>
      <c r="P138" s="139">
        <f t="shared" si="1"/>
        <v>0</v>
      </c>
      <c r="Q138" s="139">
        <v>0</v>
      </c>
      <c r="R138" s="139">
        <f t="shared" si="2"/>
        <v>0</v>
      </c>
      <c r="S138" s="139">
        <v>0</v>
      </c>
      <c r="T138" s="140">
        <f t="shared" si="3"/>
        <v>0</v>
      </c>
      <c r="AR138" s="141" t="s">
        <v>206</v>
      </c>
      <c r="AT138" s="141" t="s">
        <v>146</v>
      </c>
      <c r="AU138" s="141" t="s">
        <v>85</v>
      </c>
      <c r="AY138" s="13" t="s">
        <v>143</v>
      </c>
      <c r="BE138" s="142">
        <f t="shared" si="4"/>
        <v>0</v>
      </c>
      <c r="BF138" s="142">
        <f t="shared" si="5"/>
        <v>0</v>
      </c>
      <c r="BG138" s="142">
        <f t="shared" si="6"/>
        <v>0</v>
      </c>
      <c r="BH138" s="142">
        <f t="shared" si="7"/>
        <v>0</v>
      </c>
      <c r="BI138" s="142">
        <f t="shared" si="8"/>
        <v>0</v>
      </c>
      <c r="BJ138" s="13" t="s">
        <v>83</v>
      </c>
      <c r="BK138" s="142">
        <f t="shared" si="9"/>
        <v>0</v>
      </c>
      <c r="BL138" s="13" t="s">
        <v>206</v>
      </c>
      <c r="BM138" s="141" t="s">
        <v>1835</v>
      </c>
    </row>
    <row r="139" spans="2:65" s="1" customFormat="1" ht="24.2" customHeight="1">
      <c r="B139" s="28"/>
      <c r="C139" s="129" t="s">
        <v>214</v>
      </c>
      <c r="D139" s="129" t="s">
        <v>146</v>
      </c>
      <c r="E139" s="130" t="s">
        <v>1530</v>
      </c>
      <c r="F139" s="131" t="s">
        <v>1836</v>
      </c>
      <c r="G139" s="132" t="s">
        <v>661</v>
      </c>
      <c r="H139" s="133">
        <v>1</v>
      </c>
      <c r="I139" s="134"/>
      <c r="J139" s="135">
        <f t="shared" si="0"/>
        <v>0</v>
      </c>
      <c r="K139" s="136"/>
      <c r="L139" s="28"/>
      <c r="M139" s="137" t="s">
        <v>1</v>
      </c>
      <c r="N139" s="138" t="s">
        <v>40</v>
      </c>
      <c r="P139" s="139">
        <f t="shared" si="1"/>
        <v>0</v>
      </c>
      <c r="Q139" s="139">
        <v>0</v>
      </c>
      <c r="R139" s="139">
        <f t="shared" si="2"/>
        <v>0</v>
      </c>
      <c r="S139" s="139">
        <v>0</v>
      </c>
      <c r="T139" s="140">
        <f t="shared" si="3"/>
        <v>0</v>
      </c>
      <c r="AR139" s="141" t="s">
        <v>206</v>
      </c>
      <c r="AT139" s="141" t="s">
        <v>146</v>
      </c>
      <c r="AU139" s="141" t="s">
        <v>85</v>
      </c>
      <c r="AY139" s="13" t="s">
        <v>143</v>
      </c>
      <c r="BE139" s="142">
        <f t="shared" si="4"/>
        <v>0</v>
      </c>
      <c r="BF139" s="142">
        <f t="shared" si="5"/>
        <v>0</v>
      </c>
      <c r="BG139" s="142">
        <f t="shared" si="6"/>
        <v>0</v>
      </c>
      <c r="BH139" s="142">
        <f t="shared" si="7"/>
        <v>0</v>
      </c>
      <c r="BI139" s="142">
        <f t="shared" si="8"/>
        <v>0</v>
      </c>
      <c r="BJ139" s="13" t="s">
        <v>83</v>
      </c>
      <c r="BK139" s="142">
        <f t="shared" si="9"/>
        <v>0</v>
      </c>
      <c r="BL139" s="13" t="s">
        <v>206</v>
      </c>
      <c r="BM139" s="141" t="s">
        <v>1837</v>
      </c>
    </row>
    <row r="140" spans="2:65" s="1" customFormat="1" ht="24.2" customHeight="1">
      <c r="B140" s="28"/>
      <c r="C140" s="129" t="s">
        <v>218</v>
      </c>
      <c r="D140" s="129" t="s">
        <v>146</v>
      </c>
      <c r="E140" s="130" t="s">
        <v>1838</v>
      </c>
      <c r="F140" s="131" t="s">
        <v>1839</v>
      </c>
      <c r="G140" s="132" t="s">
        <v>661</v>
      </c>
      <c r="H140" s="133">
        <v>1</v>
      </c>
      <c r="I140" s="134"/>
      <c r="J140" s="135">
        <f t="shared" si="0"/>
        <v>0</v>
      </c>
      <c r="K140" s="136"/>
      <c r="L140" s="28"/>
      <c r="M140" s="137" t="s">
        <v>1</v>
      </c>
      <c r="N140" s="138" t="s">
        <v>40</v>
      </c>
      <c r="P140" s="139">
        <f t="shared" si="1"/>
        <v>0</v>
      </c>
      <c r="Q140" s="139">
        <v>0</v>
      </c>
      <c r="R140" s="139">
        <f t="shared" si="2"/>
        <v>0</v>
      </c>
      <c r="S140" s="139">
        <v>0</v>
      </c>
      <c r="T140" s="140">
        <f t="shared" si="3"/>
        <v>0</v>
      </c>
      <c r="AR140" s="141" t="s">
        <v>206</v>
      </c>
      <c r="AT140" s="141" t="s">
        <v>146</v>
      </c>
      <c r="AU140" s="141" t="s">
        <v>85</v>
      </c>
      <c r="AY140" s="13" t="s">
        <v>143</v>
      </c>
      <c r="BE140" s="142">
        <f t="shared" si="4"/>
        <v>0</v>
      </c>
      <c r="BF140" s="142">
        <f t="shared" si="5"/>
        <v>0</v>
      </c>
      <c r="BG140" s="142">
        <f t="shared" si="6"/>
        <v>0</v>
      </c>
      <c r="BH140" s="142">
        <f t="shared" si="7"/>
        <v>0</v>
      </c>
      <c r="BI140" s="142">
        <f t="shared" si="8"/>
        <v>0</v>
      </c>
      <c r="BJ140" s="13" t="s">
        <v>83</v>
      </c>
      <c r="BK140" s="142">
        <f t="shared" si="9"/>
        <v>0</v>
      </c>
      <c r="BL140" s="13" t="s">
        <v>206</v>
      </c>
      <c r="BM140" s="141" t="s">
        <v>1840</v>
      </c>
    </row>
    <row r="141" spans="2:65" s="1" customFormat="1" ht="24.2" customHeight="1">
      <c r="B141" s="28"/>
      <c r="C141" s="129" t="s">
        <v>222</v>
      </c>
      <c r="D141" s="129" t="s">
        <v>146</v>
      </c>
      <c r="E141" s="130" t="s">
        <v>1841</v>
      </c>
      <c r="F141" s="131" t="s">
        <v>1842</v>
      </c>
      <c r="G141" s="132" t="s">
        <v>661</v>
      </c>
      <c r="H141" s="133">
        <v>3</v>
      </c>
      <c r="I141" s="134"/>
      <c r="J141" s="135">
        <f t="shared" si="0"/>
        <v>0</v>
      </c>
      <c r="K141" s="136"/>
      <c r="L141" s="28"/>
      <c r="M141" s="137" t="s">
        <v>1</v>
      </c>
      <c r="N141" s="138" t="s">
        <v>40</v>
      </c>
      <c r="P141" s="139">
        <f t="shared" si="1"/>
        <v>0</v>
      </c>
      <c r="Q141" s="139">
        <v>0</v>
      </c>
      <c r="R141" s="139">
        <f t="shared" si="2"/>
        <v>0</v>
      </c>
      <c r="S141" s="139">
        <v>0</v>
      </c>
      <c r="T141" s="140">
        <f t="shared" si="3"/>
        <v>0</v>
      </c>
      <c r="AR141" s="141" t="s">
        <v>206</v>
      </c>
      <c r="AT141" s="141" t="s">
        <v>146</v>
      </c>
      <c r="AU141" s="141" t="s">
        <v>85</v>
      </c>
      <c r="AY141" s="13" t="s">
        <v>143</v>
      </c>
      <c r="BE141" s="142">
        <f t="shared" si="4"/>
        <v>0</v>
      </c>
      <c r="BF141" s="142">
        <f t="shared" si="5"/>
        <v>0</v>
      </c>
      <c r="BG141" s="142">
        <f t="shared" si="6"/>
        <v>0</v>
      </c>
      <c r="BH141" s="142">
        <f t="shared" si="7"/>
        <v>0</v>
      </c>
      <c r="BI141" s="142">
        <f t="shared" si="8"/>
        <v>0</v>
      </c>
      <c r="BJ141" s="13" t="s">
        <v>83</v>
      </c>
      <c r="BK141" s="142">
        <f t="shared" si="9"/>
        <v>0</v>
      </c>
      <c r="BL141" s="13" t="s">
        <v>206</v>
      </c>
      <c r="BM141" s="141" t="s">
        <v>1843</v>
      </c>
    </row>
    <row r="142" spans="2:65" s="1" customFormat="1" ht="24.2" customHeight="1">
      <c r="B142" s="28"/>
      <c r="C142" s="129" t="s">
        <v>7</v>
      </c>
      <c r="D142" s="129" t="s">
        <v>146</v>
      </c>
      <c r="E142" s="130" t="s">
        <v>1844</v>
      </c>
      <c r="F142" s="131" t="s">
        <v>1845</v>
      </c>
      <c r="G142" s="132" t="s">
        <v>661</v>
      </c>
      <c r="H142" s="133">
        <v>4</v>
      </c>
      <c r="I142" s="134"/>
      <c r="J142" s="135">
        <f t="shared" si="0"/>
        <v>0</v>
      </c>
      <c r="K142" s="136"/>
      <c r="L142" s="28"/>
      <c r="M142" s="137" t="s">
        <v>1</v>
      </c>
      <c r="N142" s="138" t="s">
        <v>40</v>
      </c>
      <c r="P142" s="139">
        <f t="shared" si="1"/>
        <v>0</v>
      </c>
      <c r="Q142" s="139">
        <v>0</v>
      </c>
      <c r="R142" s="139">
        <f t="shared" si="2"/>
        <v>0</v>
      </c>
      <c r="S142" s="139">
        <v>0</v>
      </c>
      <c r="T142" s="140">
        <f t="shared" si="3"/>
        <v>0</v>
      </c>
      <c r="AR142" s="141" t="s">
        <v>206</v>
      </c>
      <c r="AT142" s="141" t="s">
        <v>146</v>
      </c>
      <c r="AU142" s="141" t="s">
        <v>85</v>
      </c>
      <c r="AY142" s="13" t="s">
        <v>143</v>
      </c>
      <c r="BE142" s="142">
        <f t="shared" si="4"/>
        <v>0</v>
      </c>
      <c r="BF142" s="142">
        <f t="shared" si="5"/>
        <v>0</v>
      </c>
      <c r="BG142" s="142">
        <f t="shared" si="6"/>
        <v>0</v>
      </c>
      <c r="BH142" s="142">
        <f t="shared" si="7"/>
        <v>0</v>
      </c>
      <c r="BI142" s="142">
        <f t="shared" si="8"/>
        <v>0</v>
      </c>
      <c r="BJ142" s="13" t="s">
        <v>83</v>
      </c>
      <c r="BK142" s="142">
        <f t="shared" si="9"/>
        <v>0</v>
      </c>
      <c r="BL142" s="13" t="s">
        <v>206</v>
      </c>
      <c r="BM142" s="141" t="s">
        <v>1846</v>
      </c>
    </row>
    <row r="143" spans="2:65" s="1" customFormat="1" ht="24.2" customHeight="1">
      <c r="B143" s="28"/>
      <c r="C143" s="129" t="s">
        <v>229</v>
      </c>
      <c r="D143" s="129" t="s">
        <v>146</v>
      </c>
      <c r="E143" s="130" t="s">
        <v>1847</v>
      </c>
      <c r="F143" s="131" t="s">
        <v>1848</v>
      </c>
      <c r="G143" s="132" t="s">
        <v>661</v>
      </c>
      <c r="H143" s="133">
        <v>23</v>
      </c>
      <c r="I143" s="134"/>
      <c r="J143" s="135">
        <f t="shared" si="0"/>
        <v>0</v>
      </c>
      <c r="K143" s="136"/>
      <c r="L143" s="28"/>
      <c r="M143" s="137" t="s">
        <v>1</v>
      </c>
      <c r="N143" s="138" t="s">
        <v>40</v>
      </c>
      <c r="P143" s="139">
        <f t="shared" si="1"/>
        <v>0</v>
      </c>
      <c r="Q143" s="139">
        <v>0</v>
      </c>
      <c r="R143" s="139">
        <f t="shared" si="2"/>
        <v>0</v>
      </c>
      <c r="S143" s="139">
        <v>0</v>
      </c>
      <c r="T143" s="140">
        <f t="shared" si="3"/>
        <v>0</v>
      </c>
      <c r="AR143" s="141" t="s">
        <v>206</v>
      </c>
      <c r="AT143" s="141" t="s">
        <v>146</v>
      </c>
      <c r="AU143" s="141" t="s">
        <v>85</v>
      </c>
      <c r="AY143" s="13" t="s">
        <v>143</v>
      </c>
      <c r="BE143" s="142">
        <f t="shared" si="4"/>
        <v>0</v>
      </c>
      <c r="BF143" s="142">
        <f t="shared" si="5"/>
        <v>0</v>
      </c>
      <c r="BG143" s="142">
        <f t="shared" si="6"/>
        <v>0</v>
      </c>
      <c r="BH143" s="142">
        <f t="shared" si="7"/>
        <v>0</v>
      </c>
      <c r="BI143" s="142">
        <f t="shared" si="8"/>
        <v>0</v>
      </c>
      <c r="BJ143" s="13" t="s">
        <v>83</v>
      </c>
      <c r="BK143" s="142">
        <f t="shared" si="9"/>
        <v>0</v>
      </c>
      <c r="BL143" s="13" t="s">
        <v>206</v>
      </c>
      <c r="BM143" s="141" t="s">
        <v>1849</v>
      </c>
    </row>
    <row r="144" spans="2:65" s="1" customFormat="1" ht="33" customHeight="1">
      <c r="B144" s="28"/>
      <c r="C144" s="129" t="s">
        <v>233</v>
      </c>
      <c r="D144" s="129" t="s">
        <v>146</v>
      </c>
      <c r="E144" s="130" t="s">
        <v>1850</v>
      </c>
      <c r="F144" s="131" t="s">
        <v>1851</v>
      </c>
      <c r="G144" s="132" t="s">
        <v>149</v>
      </c>
      <c r="H144" s="133">
        <v>1.5</v>
      </c>
      <c r="I144" s="134"/>
      <c r="J144" s="135">
        <f t="shared" si="0"/>
        <v>0</v>
      </c>
      <c r="K144" s="136"/>
      <c r="L144" s="28"/>
      <c r="M144" s="137" t="s">
        <v>1</v>
      </c>
      <c r="N144" s="138" t="s">
        <v>40</v>
      </c>
      <c r="P144" s="139">
        <f t="shared" si="1"/>
        <v>0</v>
      </c>
      <c r="Q144" s="139">
        <v>0</v>
      </c>
      <c r="R144" s="139">
        <f t="shared" si="2"/>
        <v>0</v>
      </c>
      <c r="S144" s="139">
        <v>0</v>
      </c>
      <c r="T144" s="140">
        <f t="shared" si="3"/>
        <v>0</v>
      </c>
      <c r="AR144" s="141" t="s">
        <v>206</v>
      </c>
      <c r="AT144" s="141" t="s">
        <v>146</v>
      </c>
      <c r="AU144" s="141" t="s">
        <v>85</v>
      </c>
      <c r="AY144" s="13" t="s">
        <v>143</v>
      </c>
      <c r="BE144" s="142">
        <f t="shared" si="4"/>
        <v>0</v>
      </c>
      <c r="BF144" s="142">
        <f t="shared" si="5"/>
        <v>0</v>
      </c>
      <c r="BG144" s="142">
        <f t="shared" si="6"/>
        <v>0</v>
      </c>
      <c r="BH144" s="142">
        <f t="shared" si="7"/>
        <v>0</v>
      </c>
      <c r="BI144" s="142">
        <f t="shared" si="8"/>
        <v>0</v>
      </c>
      <c r="BJ144" s="13" t="s">
        <v>83</v>
      </c>
      <c r="BK144" s="142">
        <f t="shared" si="9"/>
        <v>0</v>
      </c>
      <c r="BL144" s="13" t="s">
        <v>206</v>
      </c>
      <c r="BM144" s="141" t="s">
        <v>1852</v>
      </c>
    </row>
    <row r="145" spans="2:65" s="1" customFormat="1" ht="21.75" customHeight="1">
      <c r="B145" s="28"/>
      <c r="C145" s="129" t="s">
        <v>238</v>
      </c>
      <c r="D145" s="129" t="s">
        <v>146</v>
      </c>
      <c r="E145" s="130" t="s">
        <v>1853</v>
      </c>
      <c r="F145" s="131" t="s">
        <v>1854</v>
      </c>
      <c r="G145" s="132" t="s">
        <v>1819</v>
      </c>
      <c r="H145" s="133">
        <v>24</v>
      </c>
      <c r="I145" s="134"/>
      <c r="J145" s="135">
        <f t="shared" si="0"/>
        <v>0</v>
      </c>
      <c r="K145" s="136"/>
      <c r="L145" s="28"/>
      <c r="M145" s="137" t="s">
        <v>1</v>
      </c>
      <c r="N145" s="138" t="s">
        <v>40</v>
      </c>
      <c r="P145" s="139">
        <f t="shared" si="1"/>
        <v>0</v>
      </c>
      <c r="Q145" s="139">
        <v>0</v>
      </c>
      <c r="R145" s="139">
        <f t="shared" si="2"/>
        <v>0</v>
      </c>
      <c r="S145" s="139">
        <v>0</v>
      </c>
      <c r="T145" s="140">
        <f t="shared" si="3"/>
        <v>0</v>
      </c>
      <c r="AR145" s="141" t="s">
        <v>206</v>
      </c>
      <c r="AT145" s="141" t="s">
        <v>146</v>
      </c>
      <c r="AU145" s="141" t="s">
        <v>85</v>
      </c>
      <c r="AY145" s="13" t="s">
        <v>143</v>
      </c>
      <c r="BE145" s="142">
        <f t="shared" si="4"/>
        <v>0</v>
      </c>
      <c r="BF145" s="142">
        <f t="shared" si="5"/>
        <v>0</v>
      </c>
      <c r="BG145" s="142">
        <f t="shared" si="6"/>
        <v>0</v>
      </c>
      <c r="BH145" s="142">
        <f t="shared" si="7"/>
        <v>0</v>
      </c>
      <c r="BI145" s="142">
        <f t="shared" si="8"/>
        <v>0</v>
      </c>
      <c r="BJ145" s="13" t="s">
        <v>83</v>
      </c>
      <c r="BK145" s="142">
        <f t="shared" si="9"/>
        <v>0</v>
      </c>
      <c r="BL145" s="13" t="s">
        <v>206</v>
      </c>
      <c r="BM145" s="141" t="s">
        <v>1855</v>
      </c>
    </row>
    <row r="146" spans="2:65" s="1" customFormat="1" ht="16.5" customHeight="1">
      <c r="B146" s="28"/>
      <c r="C146" s="129" t="s">
        <v>242</v>
      </c>
      <c r="D146" s="129" t="s">
        <v>146</v>
      </c>
      <c r="E146" s="130" t="s">
        <v>1856</v>
      </c>
      <c r="F146" s="131" t="s">
        <v>1857</v>
      </c>
      <c r="G146" s="132" t="s">
        <v>1858</v>
      </c>
      <c r="H146" s="133">
        <v>40</v>
      </c>
      <c r="I146" s="134"/>
      <c r="J146" s="135">
        <f t="shared" si="0"/>
        <v>0</v>
      </c>
      <c r="K146" s="136"/>
      <c r="L146" s="28"/>
      <c r="M146" s="137" t="s">
        <v>1</v>
      </c>
      <c r="N146" s="138" t="s">
        <v>40</v>
      </c>
      <c r="P146" s="139">
        <f t="shared" si="1"/>
        <v>0</v>
      </c>
      <c r="Q146" s="139">
        <v>0</v>
      </c>
      <c r="R146" s="139">
        <f t="shared" si="2"/>
        <v>0</v>
      </c>
      <c r="S146" s="139">
        <v>0</v>
      </c>
      <c r="T146" s="140">
        <f t="shared" si="3"/>
        <v>0</v>
      </c>
      <c r="AR146" s="141" t="s">
        <v>206</v>
      </c>
      <c r="AT146" s="141" t="s">
        <v>146</v>
      </c>
      <c r="AU146" s="141" t="s">
        <v>85</v>
      </c>
      <c r="AY146" s="13" t="s">
        <v>143</v>
      </c>
      <c r="BE146" s="142">
        <f t="shared" si="4"/>
        <v>0</v>
      </c>
      <c r="BF146" s="142">
        <f t="shared" si="5"/>
        <v>0</v>
      </c>
      <c r="BG146" s="142">
        <f t="shared" si="6"/>
        <v>0</v>
      </c>
      <c r="BH146" s="142">
        <f t="shared" si="7"/>
        <v>0</v>
      </c>
      <c r="BI146" s="142">
        <f t="shared" si="8"/>
        <v>0</v>
      </c>
      <c r="BJ146" s="13" t="s">
        <v>83</v>
      </c>
      <c r="BK146" s="142">
        <f t="shared" si="9"/>
        <v>0</v>
      </c>
      <c r="BL146" s="13" t="s">
        <v>206</v>
      </c>
      <c r="BM146" s="141" t="s">
        <v>1859</v>
      </c>
    </row>
    <row r="147" spans="2:65" s="1" customFormat="1" ht="24.2" customHeight="1">
      <c r="B147" s="28"/>
      <c r="C147" s="129" t="s">
        <v>248</v>
      </c>
      <c r="D147" s="129" t="s">
        <v>146</v>
      </c>
      <c r="E147" s="130" t="s">
        <v>1860</v>
      </c>
      <c r="F147" s="131" t="s">
        <v>1861</v>
      </c>
      <c r="G147" s="132" t="s">
        <v>330</v>
      </c>
      <c r="H147" s="133">
        <v>1</v>
      </c>
      <c r="I147" s="134"/>
      <c r="J147" s="135">
        <f t="shared" si="0"/>
        <v>0</v>
      </c>
      <c r="K147" s="136"/>
      <c r="L147" s="28"/>
      <c r="M147" s="137" t="s">
        <v>1</v>
      </c>
      <c r="N147" s="138" t="s">
        <v>40</v>
      </c>
      <c r="P147" s="139">
        <f t="shared" si="1"/>
        <v>0</v>
      </c>
      <c r="Q147" s="139">
        <v>0</v>
      </c>
      <c r="R147" s="139">
        <f t="shared" si="2"/>
        <v>0</v>
      </c>
      <c r="S147" s="139">
        <v>0</v>
      </c>
      <c r="T147" s="140">
        <f t="shared" si="3"/>
        <v>0</v>
      </c>
      <c r="AR147" s="141" t="s">
        <v>206</v>
      </c>
      <c r="AT147" s="141" t="s">
        <v>146</v>
      </c>
      <c r="AU147" s="141" t="s">
        <v>85</v>
      </c>
      <c r="AY147" s="13" t="s">
        <v>143</v>
      </c>
      <c r="BE147" s="142">
        <f t="shared" si="4"/>
        <v>0</v>
      </c>
      <c r="BF147" s="142">
        <f t="shared" si="5"/>
        <v>0</v>
      </c>
      <c r="BG147" s="142">
        <f t="shared" si="6"/>
        <v>0</v>
      </c>
      <c r="BH147" s="142">
        <f t="shared" si="7"/>
        <v>0</v>
      </c>
      <c r="BI147" s="142">
        <f t="shared" si="8"/>
        <v>0</v>
      </c>
      <c r="BJ147" s="13" t="s">
        <v>83</v>
      </c>
      <c r="BK147" s="142">
        <f t="shared" si="9"/>
        <v>0</v>
      </c>
      <c r="BL147" s="13" t="s">
        <v>206</v>
      </c>
      <c r="BM147" s="141" t="s">
        <v>1862</v>
      </c>
    </row>
    <row r="148" spans="2:65" s="1" customFormat="1" ht="58.5">
      <c r="B148" s="28"/>
      <c r="D148" s="154" t="s">
        <v>246</v>
      </c>
      <c r="F148" s="155" t="s">
        <v>1863</v>
      </c>
      <c r="I148" s="156"/>
      <c r="L148" s="28"/>
      <c r="M148" s="157"/>
      <c r="T148" s="52"/>
      <c r="AT148" s="13" t="s">
        <v>246</v>
      </c>
      <c r="AU148" s="13" t="s">
        <v>85</v>
      </c>
    </row>
    <row r="149" spans="2:65" s="1" customFormat="1" ht="24.2" customHeight="1">
      <c r="B149" s="28"/>
      <c r="C149" s="129" t="s">
        <v>253</v>
      </c>
      <c r="D149" s="129" t="s">
        <v>146</v>
      </c>
      <c r="E149" s="130" t="s">
        <v>1864</v>
      </c>
      <c r="F149" s="131" t="s">
        <v>1865</v>
      </c>
      <c r="G149" s="132" t="s">
        <v>330</v>
      </c>
      <c r="H149" s="133">
        <v>3</v>
      </c>
      <c r="I149" s="134"/>
      <c r="J149" s="135">
        <f>ROUND(I149*H149,2)</f>
        <v>0</v>
      </c>
      <c r="K149" s="136"/>
      <c r="L149" s="28"/>
      <c r="M149" s="137" t="s">
        <v>1</v>
      </c>
      <c r="N149" s="138" t="s">
        <v>40</v>
      </c>
      <c r="P149" s="139">
        <f>O149*H149</f>
        <v>0</v>
      </c>
      <c r="Q149" s="139">
        <v>0</v>
      </c>
      <c r="R149" s="139">
        <f>Q149*H149</f>
        <v>0</v>
      </c>
      <c r="S149" s="139">
        <v>0</v>
      </c>
      <c r="T149" s="140">
        <f>S149*H149</f>
        <v>0</v>
      </c>
      <c r="AR149" s="141" t="s">
        <v>206</v>
      </c>
      <c r="AT149" s="141" t="s">
        <v>146</v>
      </c>
      <c r="AU149" s="141" t="s">
        <v>85</v>
      </c>
      <c r="AY149" s="13" t="s">
        <v>143</v>
      </c>
      <c r="BE149" s="142">
        <f>IF(N149="základní",J149,0)</f>
        <v>0</v>
      </c>
      <c r="BF149" s="142">
        <f>IF(N149="snížená",J149,0)</f>
        <v>0</v>
      </c>
      <c r="BG149" s="142">
        <f>IF(N149="zákl. přenesená",J149,0)</f>
        <v>0</v>
      </c>
      <c r="BH149" s="142">
        <f>IF(N149="sníž. přenesená",J149,0)</f>
        <v>0</v>
      </c>
      <c r="BI149" s="142">
        <f>IF(N149="nulová",J149,0)</f>
        <v>0</v>
      </c>
      <c r="BJ149" s="13" t="s">
        <v>83</v>
      </c>
      <c r="BK149" s="142">
        <f>ROUND(I149*H149,2)</f>
        <v>0</v>
      </c>
      <c r="BL149" s="13" t="s">
        <v>206</v>
      </c>
      <c r="BM149" s="141" t="s">
        <v>1866</v>
      </c>
    </row>
    <row r="150" spans="2:65" s="1" customFormat="1" ht="68.25">
      <c r="B150" s="28"/>
      <c r="D150" s="154" t="s">
        <v>246</v>
      </c>
      <c r="F150" s="155" t="s">
        <v>1867</v>
      </c>
      <c r="I150" s="156"/>
      <c r="L150" s="28"/>
      <c r="M150" s="157"/>
      <c r="T150" s="52"/>
      <c r="AT150" s="13" t="s">
        <v>246</v>
      </c>
      <c r="AU150" s="13" t="s">
        <v>85</v>
      </c>
    </row>
    <row r="151" spans="2:65" s="1" customFormat="1" ht="16.5" customHeight="1">
      <c r="B151" s="28"/>
      <c r="C151" s="129" t="s">
        <v>257</v>
      </c>
      <c r="D151" s="129" t="s">
        <v>146</v>
      </c>
      <c r="E151" s="130" t="s">
        <v>1868</v>
      </c>
      <c r="F151" s="131" t="s">
        <v>1869</v>
      </c>
      <c r="G151" s="132" t="s">
        <v>1819</v>
      </c>
      <c r="H151" s="133">
        <v>50</v>
      </c>
      <c r="I151" s="134"/>
      <c r="J151" s="135">
        <f t="shared" ref="J151:J162" si="10">ROUND(I151*H151,2)</f>
        <v>0</v>
      </c>
      <c r="K151" s="136"/>
      <c r="L151" s="28"/>
      <c r="M151" s="137" t="s">
        <v>1</v>
      </c>
      <c r="N151" s="138" t="s">
        <v>40</v>
      </c>
      <c r="P151" s="139">
        <f t="shared" ref="P151:P162" si="11">O151*H151</f>
        <v>0</v>
      </c>
      <c r="Q151" s="139">
        <v>0</v>
      </c>
      <c r="R151" s="139">
        <f t="shared" ref="R151:R162" si="12">Q151*H151</f>
        <v>0</v>
      </c>
      <c r="S151" s="139">
        <v>0</v>
      </c>
      <c r="T151" s="140">
        <f t="shared" ref="T151:T162" si="13">S151*H151</f>
        <v>0</v>
      </c>
      <c r="AR151" s="141" t="s">
        <v>206</v>
      </c>
      <c r="AT151" s="141" t="s">
        <v>146</v>
      </c>
      <c r="AU151" s="141" t="s">
        <v>85</v>
      </c>
      <c r="AY151" s="13" t="s">
        <v>143</v>
      </c>
      <c r="BE151" s="142">
        <f t="shared" ref="BE151:BE162" si="14">IF(N151="základní",J151,0)</f>
        <v>0</v>
      </c>
      <c r="BF151" s="142">
        <f t="shared" ref="BF151:BF162" si="15">IF(N151="snížená",J151,0)</f>
        <v>0</v>
      </c>
      <c r="BG151" s="142">
        <f t="shared" ref="BG151:BG162" si="16">IF(N151="zákl. přenesená",J151,0)</f>
        <v>0</v>
      </c>
      <c r="BH151" s="142">
        <f t="shared" ref="BH151:BH162" si="17">IF(N151="sníž. přenesená",J151,0)</f>
        <v>0</v>
      </c>
      <c r="BI151" s="142">
        <f t="shared" ref="BI151:BI162" si="18">IF(N151="nulová",J151,0)</f>
        <v>0</v>
      </c>
      <c r="BJ151" s="13" t="s">
        <v>83</v>
      </c>
      <c r="BK151" s="142">
        <f t="shared" ref="BK151:BK162" si="19">ROUND(I151*H151,2)</f>
        <v>0</v>
      </c>
      <c r="BL151" s="13" t="s">
        <v>206</v>
      </c>
      <c r="BM151" s="141" t="s">
        <v>1870</v>
      </c>
    </row>
    <row r="152" spans="2:65" s="1" customFormat="1" ht="16.5" customHeight="1">
      <c r="B152" s="28"/>
      <c r="C152" s="129" t="s">
        <v>261</v>
      </c>
      <c r="D152" s="129" t="s">
        <v>146</v>
      </c>
      <c r="E152" s="130" t="s">
        <v>1871</v>
      </c>
      <c r="F152" s="131" t="s">
        <v>1872</v>
      </c>
      <c r="G152" s="132" t="s">
        <v>1819</v>
      </c>
      <c r="H152" s="133">
        <v>50</v>
      </c>
      <c r="I152" s="134"/>
      <c r="J152" s="135">
        <f t="shared" si="10"/>
        <v>0</v>
      </c>
      <c r="K152" s="136"/>
      <c r="L152" s="28"/>
      <c r="M152" s="137" t="s">
        <v>1</v>
      </c>
      <c r="N152" s="138" t="s">
        <v>40</v>
      </c>
      <c r="P152" s="139">
        <f t="shared" si="11"/>
        <v>0</v>
      </c>
      <c r="Q152" s="139">
        <v>0</v>
      </c>
      <c r="R152" s="139">
        <f t="shared" si="12"/>
        <v>0</v>
      </c>
      <c r="S152" s="139">
        <v>0</v>
      </c>
      <c r="T152" s="140">
        <f t="shared" si="13"/>
        <v>0</v>
      </c>
      <c r="AR152" s="141" t="s">
        <v>206</v>
      </c>
      <c r="AT152" s="141" t="s">
        <v>146</v>
      </c>
      <c r="AU152" s="141" t="s">
        <v>85</v>
      </c>
      <c r="AY152" s="13" t="s">
        <v>143</v>
      </c>
      <c r="BE152" s="142">
        <f t="shared" si="14"/>
        <v>0</v>
      </c>
      <c r="BF152" s="142">
        <f t="shared" si="15"/>
        <v>0</v>
      </c>
      <c r="BG152" s="142">
        <f t="shared" si="16"/>
        <v>0</v>
      </c>
      <c r="BH152" s="142">
        <f t="shared" si="17"/>
        <v>0</v>
      </c>
      <c r="BI152" s="142">
        <f t="shared" si="18"/>
        <v>0</v>
      </c>
      <c r="BJ152" s="13" t="s">
        <v>83</v>
      </c>
      <c r="BK152" s="142">
        <f t="shared" si="19"/>
        <v>0</v>
      </c>
      <c r="BL152" s="13" t="s">
        <v>206</v>
      </c>
      <c r="BM152" s="141" t="s">
        <v>1873</v>
      </c>
    </row>
    <row r="153" spans="2:65" s="1" customFormat="1" ht="24.2" customHeight="1">
      <c r="B153" s="28"/>
      <c r="C153" s="129" t="s">
        <v>265</v>
      </c>
      <c r="D153" s="129" t="s">
        <v>146</v>
      </c>
      <c r="E153" s="130" t="s">
        <v>1874</v>
      </c>
      <c r="F153" s="131" t="s">
        <v>1875</v>
      </c>
      <c r="G153" s="132" t="s">
        <v>1819</v>
      </c>
      <c r="H153" s="133">
        <v>50</v>
      </c>
      <c r="I153" s="134"/>
      <c r="J153" s="135">
        <f t="shared" si="10"/>
        <v>0</v>
      </c>
      <c r="K153" s="136"/>
      <c r="L153" s="28"/>
      <c r="M153" s="137" t="s">
        <v>1</v>
      </c>
      <c r="N153" s="138" t="s">
        <v>40</v>
      </c>
      <c r="P153" s="139">
        <f t="shared" si="11"/>
        <v>0</v>
      </c>
      <c r="Q153" s="139">
        <v>0</v>
      </c>
      <c r="R153" s="139">
        <f t="shared" si="12"/>
        <v>0</v>
      </c>
      <c r="S153" s="139">
        <v>0</v>
      </c>
      <c r="T153" s="140">
        <f t="shared" si="13"/>
        <v>0</v>
      </c>
      <c r="AR153" s="141" t="s">
        <v>206</v>
      </c>
      <c r="AT153" s="141" t="s">
        <v>146</v>
      </c>
      <c r="AU153" s="141" t="s">
        <v>85</v>
      </c>
      <c r="AY153" s="13" t="s">
        <v>143</v>
      </c>
      <c r="BE153" s="142">
        <f t="shared" si="14"/>
        <v>0</v>
      </c>
      <c r="BF153" s="142">
        <f t="shared" si="15"/>
        <v>0</v>
      </c>
      <c r="BG153" s="142">
        <f t="shared" si="16"/>
        <v>0</v>
      </c>
      <c r="BH153" s="142">
        <f t="shared" si="17"/>
        <v>0</v>
      </c>
      <c r="BI153" s="142">
        <f t="shared" si="18"/>
        <v>0</v>
      </c>
      <c r="BJ153" s="13" t="s">
        <v>83</v>
      </c>
      <c r="BK153" s="142">
        <f t="shared" si="19"/>
        <v>0</v>
      </c>
      <c r="BL153" s="13" t="s">
        <v>206</v>
      </c>
      <c r="BM153" s="141" t="s">
        <v>1876</v>
      </c>
    </row>
    <row r="154" spans="2:65" s="1" customFormat="1" ht="24.2" customHeight="1">
      <c r="B154" s="28"/>
      <c r="C154" s="129" t="s">
        <v>269</v>
      </c>
      <c r="D154" s="129" t="s">
        <v>146</v>
      </c>
      <c r="E154" s="130" t="s">
        <v>1877</v>
      </c>
      <c r="F154" s="131" t="s">
        <v>1878</v>
      </c>
      <c r="G154" s="132" t="s">
        <v>1819</v>
      </c>
      <c r="H154" s="133">
        <v>50</v>
      </c>
      <c r="I154" s="134"/>
      <c r="J154" s="135">
        <f t="shared" si="10"/>
        <v>0</v>
      </c>
      <c r="K154" s="136"/>
      <c r="L154" s="28"/>
      <c r="M154" s="137" t="s">
        <v>1</v>
      </c>
      <c r="N154" s="138" t="s">
        <v>40</v>
      </c>
      <c r="P154" s="139">
        <f t="shared" si="11"/>
        <v>0</v>
      </c>
      <c r="Q154" s="139">
        <v>0</v>
      </c>
      <c r="R154" s="139">
        <f t="shared" si="12"/>
        <v>0</v>
      </c>
      <c r="S154" s="139">
        <v>0</v>
      </c>
      <c r="T154" s="140">
        <f t="shared" si="13"/>
        <v>0</v>
      </c>
      <c r="AR154" s="141" t="s">
        <v>206</v>
      </c>
      <c r="AT154" s="141" t="s">
        <v>146</v>
      </c>
      <c r="AU154" s="141" t="s">
        <v>85</v>
      </c>
      <c r="AY154" s="13" t="s">
        <v>143</v>
      </c>
      <c r="BE154" s="142">
        <f t="shared" si="14"/>
        <v>0</v>
      </c>
      <c r="BF154" s="142">
        <f t="shared" si="15"/>
        <v>0</v>
      </c>
      <c r="BG154" s="142">
        <f t="shared" si="16"/>
        <v>0</v>
      </c>
      <c r="BH154" s="142">
        <f t="shared" si="17"/>
        <v>0</v>
      </c>
      <c r="BI154" s="142">
        <f t="shared" si="18"/>
        <v>0</v>
      </c>
      <c r="BJ154" s="13" t="s">
        <v>83</v>
      </c>
      <c r="BK154" s="142">
        <f t="shared" si="19"/>
        <v>0</v>
      </c>
      <c r="BL154" s="13" t="s">
        <v>206</v>
      </c>
      <c r="BM154" s="141" t="s">
        <v>1879</v>
      </c>
    </row>
    <row r="155" spans="2:65" s="1" customFormat="1" ht="16.5" customHeight="1">
      <c r="B155" s="28"/>
      <c r="C155" s="129" t="s">
        <v>273</v>
      </c>
      <c r="D155" s="129" t="s">
        <v>146</v>
      </c>
      <c r="E155" s="130" t="s">
        <v>1880</v>
      </c>
      <c r="F155" s="131" t="s">
        <v>1881</v>
      </c>
      <c r="G155" s="132" t="s">
        <v>149</v>
      </c>
      <c r="H155" s="133">
        <v>0.2</v>
      </c>
      <c r="I155" s="134"/>
      <c r="J155" s="135">
        <f t="shared" si="10"/>
        <v>0</v>
      </c>
      <c r="K155" s="136"/>
      <c r="L155" s="28"/>
      <c r="M155" s="137" t="s">
        <v>1</v>
      </c>
      <c r="N155" s="138" t="s">
        <v>40</v>
      </c>
      <c r="P155" s="139">
        <f t="shared" si="11"/>
        <v>0</v>
      </c>
      <c r="Q155" s="139">
        <v>0</v>
      </c>
      <c r="R155" s="139">
        <f t="shared" si="12"/>
        <v>0</v>
      </c>
      <c r="S155" s="139">
        <v>0</v>
      </c>
      <c r="T155" s="140">
        <f t="shared" si="13"/>
        <v>0</v>
      </c>
      <c r="AR155" s="141" t="s">
        <v>206</v>
      </c>
      <c r="AT155" s="141" t="s">
        <v>146</v>
      </c>
      <c r="AU155" s="141" t="s">
        <v>85</v>
      </c>
      <c r="AY155" s="13" t="s">
        <v>143</v>
      </c>
      <c r="BE155" s="142">
        <f t="shared" si="14"/>
        <v>0</v>
      </c>
      <c r="BF155" s="142">
        <f t="shared" si="15"/>
        <v>0</v>
      </c>
      <c r="BG155" s="142">
        <f t="shared" si="16"/>
        <v>0</v>
      </c>
      <c r="BH155" s="142">
        <f t="shared" si="17"/>
        <v>0</v>
      </c>
      <c r="BI155" s="142">
        <f t="shared" si="18"/>
        <v>0</v>
      </c>
      <c r="BJ155" s="13" t="s">
        <v>83</v>
      </c>
      <c r="BK155" s="142">
        <f t="shared" si="19"/>
        <v>0</v>
      </c>
      <c r="BL155" s="13" t="s">
        <v>206</v>
      </c>
      <c r="BM155" s="141" t="s">
        <v>1882</v>
      </c>
    </row>
    <row r="156" spans="2:65" s="1" customFormat="1" ht="16.5" customHeight="1">
      <c r="B156" s="28"/>
      <c r="C156" s="129" t="s">
        <v>277</v>
      </c>
      <c r="D156" s="129" t="s">
        <v>146</v>
      </c>
      <c r="E156" s="130" t="s">
        <v>1883</v>
      </c>
      <c r="F156" s="131" t="s">
        <v>1884</v>
      </c>
      <c r="G156" s="132" t="s">
        <v>1858</v>
      </c>
      <c r="H156" s="133">
        <v>20</v>
      </c>
      <c r="I156" s="134"/>
      <c r="J156" s="135">
        <f t="shared" si="10"/>
        <v>0</v>
      </c>
      <c r="K156" s="136"/>
      <c r="L156" s="28"/>
      <c r="M156" s="137" t="s">
        <v>1</v>
      </c>
      <c r="N156" s="138" t="s">
        <v>40</v>
      </c>
      <c r="P156" s="139">
        <f t="shared" si="11"/>
        <v>0</v>
      </c>
      <c r="Q156" s="139">
        <v>0</v>
      </c>
      <c r="R156" s="139">
        <f t="shared" si="12"/>
        <v>0</v>
      </c>
      <c r="S156" s="139">
        <v>0</v>
      </c>
      <c r="T156" s="140">
        <f t="shared" si="13"/>
        <v>0</v>
      </c>
      <c r="AR156" s="141" t="s">
        <v>206</v>
      </c>
      <c r="AT156" s="141" t="s">
        <v>146</v>
      </c>
      <c r="AU156" s="141" t="s">
        <v>85</v>
      </c>
      <c r="AY156" s="13" t="s">
        <v>143</v>
      </c>
      <c r="BE156" s="142">
        <f t="shared" si="14"/>
        <v>0</v>
      </c>
      <c r="BF156" s="142">
        <f t="shared" si="15"/>
        <v>0</v>
      </c>
      <c r="BG156" s="142">
        <f t="shared" si="16"/>
        <v>0</v>
      </c>
      <c r="BH156" s="142">
        <f t="shared" si="17"/>
        <v>0</v>
      </c>
      <c r="BI156" s="142">
        <f t="shared" si="18"/>
        <v>0</v>
      </c>
      <c r="BJ156" s="13" t="s">
        <v>83</v>
      </c>
      <c r="BK156" s="142">
        <f t="shared" si="19"/>
        <v>0</v>
      </c>
      <c r="BL156" s="13" t="s">
        <v>206</v>
      </c>
      <c r="BM156" s="141" t="s">
        <v>1885</v>
      </c>
    </row>
    <row r="157" spans="2:65" s="1" customFormat="1" ht="24.2" customHeight="1">
      <c r="B157" s="28"/>
      <c r="C157" s="129" t="s">
        <v>281</v>
      </c>
      <c r="D157" s="129" t="s">
        <v>146</v>
      </c>
      <c r="E157" s="130" t="s">
        <v>1886</v>
      </c>
      <c r="F157" s="131" t="s">
        <v>1887</v>
      </c>
      <c r="G157" s="132" t="s">
        <v>330</v>
      </c>
      <c r="H157" s="133">
        <v>1</v>
      </c>
      <c r="I157" s="134"/>
      <c r="J157" s="135">
        <f t="shared" si="10"/>
        <v>0</v>
      </c>
      <c r="K157" s="136"/>
      <c r="L157" s="28"/>
      <c r="M157" s="137" t="s">
        <v>1</v>
      </c>
      <c r="N157" s="138" t="s">
        <v>40</v>
      </c>
      <c r="P157" s="139">
        <f t="shared" si="11"/>
        <v>0</v>
      </c>
      <c r="Q157" s="139">
        <v>0</v>
      </c>
      <c r="R157" s="139">
        <f t="shared" si="12"/>
        <v>0</v>
      </c>
      <c r="S157" s="139">
        <v>0</v>
      </c>
      <c r="T157" s="140">
        <f t="shared" si="13"/>
        <v>0</v>
      </c>
      <c r="AR157" s="141" t="s">
        <v>206</v>
      </c>
      <c r="AT157" s="141" t="s">
        <v>146</v>
      </c>
      <c r="AU157" s="141" t="s">
        <v>85</v>
      </c>
      <c r="AY157" s="13" t="s">
        <v>143</v>
      </c>
      <c r="BE157" s="142">
        <f t="shared" si="14"/>
        <v>0</v>
      </c>
      <c r="BF157" s="142">
        <f t="shared" si="15"/>
        <v>0</v>
      </c>
      <c r="BG157" s="142">
        <f t="shared" si="16"/>
        <v>0</v>
      </c>
      <c r="BH157" s="142">
        <f t="shared" si="17"/>
        <v>0</v>
      </c>
      <c r="BI157" s="142">
        <f t="shared" si="18"/>
        <v>0</v>
      </c>
      <c r="BJ157" s="13" t="s">
        <v>83</v>
      </c>
      <c r="BK157" s="142">
        <f t="shared" si="19"/>
        <v>0</v>
      </c>
      <c r="BL157" s="13" t="s">
        <v>206</v>
      </c>
      <c r="BM157" s="141" t="s">
        <v>1888</v>
      </c>
    </row>
    <row r="158" spans="2:65" s="1" customFormat="1" ht="16.5" customHeight="1">
      <c r="B158" s="28"/>
      <c r="C158" s="129" t="s">
        <v>285</v>
      </c>
      <c r="D158" s="129" t="s">
        <v>146</v>
      </c>
      <c r="E158" s="130" t="s">
        <v>1889</v>
      </c>
      <c r="F158" s="131" t="s">
        <v>1890</v>
      </c>
      <c r="G158" s="132" t="s">
        <v>330</v>
      </c>
      <c r="H158" s="133">
        <v>4</v>
      </c>
      <c r="I158" s="134"/>
      <c r="J158" s="135">
        <f t="shared" si="10"/>
        <v>0</v>
      </c>
      <c r="K158" s="136"/>
      <c r="L158" s="28"/>
      <c r="M158" s="137" t="s">
        <v>1</v>
      </c>
      <c r="N158" s="138" t="s">
        <v>40</v>
      </c>
      <c r="P158" s="139">
        <f t="shared" si="11"/>
        <v>0</v>
      </c>
      <c r="Q158" s="139">
        <v>0</v>
      </c>
      <c r="R158" s="139">
        <f t="shared" si="12"/>
        <v>0</v>
      </c>
      <c r="S158" s="139">
        <v>0</v>
      </c>
      <c r="T158" s="140">
        <f t="shared" si="13"/>
        <v>0</v>
      </c>
      <c r="AR158" s="141" t="s">
        <v>206</v>
      </c>
      <c r="AT158" s="141" t="s">
        <v>146</v>
      </c>
      <c r="AU158" s="141" t="s">
        <v>85</v>
      </c>
      <c r="AY158" s="13" t="s">
        <v>143</v>
      </c>
      <c r="BE158" s="142">
        <f t="shared" si="14"/>
        <v>0</v>
      </c>
      <c r="BF158" s="142">
        <f t="shared" si="15"/>
        <v>0</v>
      </c>
      <c r="BG158" s="142">
        <f t="shared" si="16"/>
        <v>0</v>
      </c>
      <c r="BH158" s="142">
        <f t="shared" si="17"/>
        <v>0</v>
      </c>
      <c r="BI158" s="142">
        <f t="shared" si="18"/>
        <v>0</v>
      </c>
      <c r="BJ158" s="13" t="s">
        <v>83</v>
      </c>
      <c r="BK158" s="142">
        <f t="shared" si="19"/>
        <v>0</v>
      </c>
      <c r="BL158" s="13" t="s">
        <v>206</v>
      </c>
      <c r="BM158" s="141" t="s">
        <v>1891</v>
      </c>
    </row>
    <row r="159" spans="2:65" s="1" customFormat="1" ht="16.5" customHeight="1">
      <c r="B159" s="28"/>
      <c r="C159" s="129" t="s">
        <v>289</v>
      </c>
      <c r="D159" s="129" t="s">
        <v>146</v>
      </c>
      <c r="E159" s="130" t="s">
        <v>1892</v>
      </c>
      <c r="F159" s="131" t="s">
        <v>1893</v>
      </c>
      <c r="G159" s="132" t="s">
        <v>330</v>
      </c>
      <c r="H159" s="133">
        <v>1</v>
      </c>
      <c r="I159" s="134"/>
      <c r="J159" s="135">
        <f t="shared" si="10"/>
        <v>0</v>
      </c>
      <c r="K159" s="136"/>
      <c r="L159" s="28"/>
      <c r="M159" s="137" t="s">
        <v>1</v>
      </c>
      <c r="N159" s="138" t="s">
        <v>40</v>
      </c>
      <c r="P159" s="139">
        <f t="shared" si="11"/>
        <v>0</v>
      </c>
      <c r="Q159" s="139">
        <v>0</v>
      </c>
      <c r="R159" s="139">
        <f t="shared" si="12"/>
        <v>0</v>
      </c>
      <c r="S159" s="139">
        <v>0</v>
      </c>
      <c r="T159" s="140">
        <f t="shared" si="13"/>
        <v>0</v>
      </c>
      <c r="AR159" s="141" t="s">
        <v>206</v>
      </c>
      <c r="AT159" s="141" t="s">
        <v>146</v>
      </c>
      <c r="AU159" s="141" t="s">
        <v>85</v>
      </c>
      <c r="AY159" s="13" t="s">
        <v>143</v>
      </c>
      <c r="BE159" s="142">
        <f t="shared" si="14"/>
        <v>0</v>
      </c>
      <c r="BF159" s="142">
        <f t="shared" si="15"/>
        <v>0</v>
      </c>
      <c r="BG159" s="142">
        <f t="shared" si="16"/>
        <v>0</v>
      </c>
      <c r="BH159" s="142">
        <f t="shared" si="17"/>
        <v>0</v>
      </c>
      <c r="BI159" s="142">
        <f t="shared" si="18"/>
        <v>0</v>
      </c>
      <c r="BJ159" s="13" t="s">
        <v>83</v>
      </c>
      <c r="BK159" s="142">
        <f t="shared" si="19"/>
        <v>0</v>
      </c>
      <c r="BL159" s="13" t="s">
        <v>206</v>
      </c>
      <c r="BM159" s="141" t="s">
        <v>1894</v>
      </c>
    </row>
    <row r="160" spans="2:65" s="1" customFormat="1" ht="21.75" customHeight="1">
      <c r="B160" s="28"/>
      <c r="C160" s="129" t="s">
        <v>293</v>
      </c>
      <c r="D160" s="129" t="s">
        <v>146</v>
      </c>
      <c r="E160" s="130" t="s">
        <v>1895</v>
      </c>
      <c r="F160" s="131" t="s">
        <v>1896</v>
      </c>
      <c r="G160" s="132" t="s">
        <v>330</v>
      </c>
      <c r="H160" s="133">
        <v>1</v>
      </c>
      <c r="I160" s="134"/>
      <c r="J160" s="135">
        <f t="shared" si="10"/>
        <v>0</v>
      </c>
      <c r="K160" s="136"/>
      <c r="L160" s="28"/>
      <c r="M160" s="137" t="s">
        <v>1</v>
      </c>
      <c r="N160" s="138" t="s">
        <v>40</v>
      </c>
      <c r="P160" s="139">
        <f t="shared" si="11"/>
        <v>0</v>
      </c>
      <c r="Q160" s="139">
        <v>0</v>
      </c>
      <c r="R160" s="139">
        <f t="shared" si="12"/>
        <v>0</v>
      </c>
      <c r="S160" s="139">
        <v>0</v>
      </c>
      <c r="T160" s="140">
        <f t="shared" si="13"/>
        <v>0</v>
      </c>
      <c r="AR160" s="141" t="s">
        <v>206</v>
      </c>
      <c r="AT160" s="141" t="s">
        <v>146</v>
      </c>
      <c r="AU160" s="141" t="s">
        <v>85</v>
      </c>
      <c r="AY160" s="13" t="s">
        <v>143</v>
      </c>
      <c r="BE160" s="142">
        <f t="shared" si="14"/>
        <v>0</v>
      </c>
      <c r="BF160" s="142">
        <f t="shared" si="15"/>
        <v>0</v>
      </c>
      <c r="BG160" s="142">
        <f t="shared" si="16"/>
        <v>0</v>
      </c>
      <c r="BH160" s="142">
        <f t="shared" si="17"/>
        <v>0</v>
      </c>
      <c r="BI160" s="142">
        <f t="shared" si="18"/>
        <v>0</v>
      </c>
      <c r="BJ160" s="13" t="s">
        <v>83</v>
      </c>
      <c r="BK160" s="142">
        <f t="shared" si="19"/>
        <v>0</v>
      </c>
      <c r="BL160" s="13" t="s">
        <v>206</v>
      </c>
      <c r="BM160" s="141" t="s">
        <v>1897</v>
      </c>
    </row>
    <row r="161" spans="2:65" s="1" customFormat="1" ht="24.2" customHeight="1">
      <c r="B161" s="28"/>
      <c r="C161" s="129" t="s">
        <v>298</v>
      </c>
      <c r="D161" s="129" t="s">
        <v>146</v>
      </c>
      <c r="E161" s="130" t="s">
        <v>1898</v>
      </c>
      <c r="F161" s="131" t="s">
        <v>1899</v>
      </c>
      <c r="G161" s="132" t="s">
        <v>330</v>
      </c>
      <c r="H161" s="133">
        <v>1</v>
      </c>
      <c r="I161" s="134"/>
      <c r="J161" s="135">
        <f t="shared" si="10"/>
        <v>0</v>
      </c>
      <c r="K161" s="136"/>
      <c r="L161" s="28"/>
      <c r="M161" s="137" t="s">
        <v>1</v>
      </c>
      <c r="N161" s="138" t="s">
        <v>40</v>
      </c>
      <c r="P161" s="139">
        <f t="shared" si="11"/>
        <v>0</v>
      </c>
      <c r="Q161" s="139">
        <v>0</v>
      </c>
      <c r="R161" s="139">
        <f t="shared" si="12"/>
        <v>0</v>
      </c>
      <c r="S161" s="139">
        <v>0</v>
      </c>
      <c r="T161" s="140">
        <f t="shared" si="13"/>
        <v>0</v>
      </c>
      <c r="AR161" s="141" t="s">
        <v>206</v>
      </c>
      <c r="AT161" s="141" t="s">
        <v>146</v>
      </c>
      <c r="AU161" s="141" t="s">
        <v>85</v>
      </c>
      <c r="AY161" s="13" t="s">
        <v>143</v>
      </c>
      <c r="BE161" s="142">
        <f t="shared" si="14"/>
        <v>0</v>
      </c>
      <c r="BF161" s="142">
        <f t="shared" si="15"/>
        <v>0</v>
      </c>
      <c r="BG161" s="142">
        <f t="shared" si="16"/>
        <v>0</v>
      </c>
      <c r="BH161" s="142">
        <f t="shared" si="17"/>
        <v>0</v>
      </c>
      <c r="BI161" s="142">
        <f t="shared" si="18"/>
        <v>0</v>
      </c>
      <c r="BJ161" s="13" t="s">
        <v>83</v>
      </c>
      <c r="BK161" s="142">
        <f t="shared" si="19"/>
        <v>0</v>
      </c>
      <c r="BL161" s="13" t="s">
        <v>206</v>
      </c>
      <c r="BM161" s="141" t="s">
        <v>1900</v>
      </c>
    </row>
    <row r="162" spans="2:65" s="1" customFormat="1" ht="24.2" customHeight="1">
      <c r="B162" s="28"/>
      <c r="C162" s="129" t="s">
        <v>302</v>
      </c>
      <c r="D162" s="129" t="s">
        <v>146</v>
      </c>
      <c r="E162" s="130" t="s">
        <v>1901</v>
      </c>
      <c r="F162" s="131" t="s">
        <v>1902</v>
      </c>
      <c r="G162" s="132" t="s">
        <v>1166</v>
      </c>
      <c r="H162" s="133">
        <v>1</v>
      </c>
      <c r="I162" s="134"/>
      <c r="J162" s="135">
        <f t="shared" si="10"/>
        <v>0</v>
      </c>
      <c r="K162" s="136"/>
      <c r="L162" s="28"/>
      <c r="M162" s="137" t="s">
        <v>1</v>
      </c>
      <c r="N162" s="138" t="s">
        <v>40</v>
      </c>
      <c r="P162" s="139">
        <f t="shared" si="11"/>
        <v>0</v>
      </c>
      <c r="Q162" s="139">
        <v>0</v>
      </c>
      <c r="R162" s="139">
        <f t="shared" si="12"/>
        <v>0</v>
      </c>
      <c r="S162" s="139">
        <v>0</v>
      </c>
      <c r="T162" s="140">
        <f t="shared" si="13"/>
        <v>0</v>
      </c>
      <c r="AR162" s="141" t="s">
        <v>206</v>
      </c>
      <c r="AT162" s="141" t="s">
        <v>146</v>
      </c>
      <c r="AU162" s="141" t="s">
        <v>85</v>
      </c>
      <c r="AY162" s="13" t="s">
        <v>143</v>
      </c>
      <c r="BE162" s="142">
        <f t="shared" si="14"/>
        <v>0</v>
      </c>
      <c r="BF162" s="142">
        <f t="shared" si="15"/>
        <v>0</v>
      </c>
      <c r="BG162" s="142">
        <f t="shared" si="16"/>
        <v>0</v>
      </c>
      <c r="BH162" s="142">
        <f t="shared" si="17"/>
        <v>0</v>
      </c>
      <c r="BI162" s="142">
        <f t="shared" si="18"/>
        <v>0</v>
      </c>
      <c r="BJ162" s="13" t="s">
        <v>83</v>
      </c>
      <c r="BK162" s="142">
        <f t="shared" si="19"/>
        <v>0</v>
      </c>
      <c r="BL162" s="13" t="s">
        <v>206</v>
      </c>
      <c r="BM162" s="141" t="s">
        <v>1903</v>
      </c>
    </row>
    <row r="163" spans="2:65" s="1" customFormat="1" ht="29.25">
      <c r="B163" s="28"/>
      <c r="D163" s="154" t="s">
        <v>246</v>
      </c>
      <c r="F163" s="155" t="s">
        <v>1904</v>
      </c>
      <c r="I163" s="156"/>
      <c r="L163" s="28"/>
      <c r="M163" s="157"/>
      <c r="T163" s="52"/>
      <c r="AT163" s="13" t="s">
        <v>246</v>
      </c>
      <c r="AU163" s="13" t="s">
        <v>85</v>
      </c>
    </row>
    <row r="164" spans="2:65" s="1" customFormat="1" ht="24.2" customHeight="1">
      <c r="B164" s="28"/>
      <c r="C164" s="129" t="s">
        <v>306</v>
      </c>
      <c r="D164" s="129" t="s">
        <v>146</v>
      </c>
      <c r="E164" s="130" t="s">
        <v>1905</v>
      </c>
      <c r="F164" s="131" t="s">
        <v>1906</v>
      </c>
      <c r="G164" s="132" t="s">
        <v>1166</v>
      </c>
      <c r="H164" s="133">
        <v>1</v>
      </c>
      <c r="I164" s="134"/>
      <c r="J164" s="135">
        <f>ROUND(I164*H164,2)</f>
        <v>0</v>
      </c>
      <c r="K164" s="136"/>
      <c r="L164" s="28"/>
      <c r="M164" s="137" t="s">
        <v>1</v>
      </c>
      <c r="N164" s="138" t="s">
        <v>40</v>
      </c>
      <c r="P164" s="139">
        <f>O164*H164</f>
        <v>0</v>
      </c>
      <c r="Q164" s="139">
        <v>0</v>
      </c>
      <c r="R164" s="139">
        <f>Q164*H164</f>
        <v>0</v>
      </c>
      <c r="S164" s="139">
        <v>0</v>
      </c>
      <c r="T164" s="140">
        <f>S164*H164</f>
        <v>0</v>
      </c>
      <c r="AR164" s="141" t="s">
        <v>206</v>
      </c>
      <c r="AT164" s="141" t="s">
        <v>146</v>
      </c>
      <c r="AU164" s="141" t="s">
        <v>85</v>
      </c>
      <c r="AY164" s="13" t="s">
        <v>143</v>
      </c>
      <c r="BE164" s="142">
        <f>IF(N164="základní",J164,0)</f>
        <v>0</v>
      </c>
      <c r="BF164" s="142">
        <f>IF(N164="snížená",J164,0)</f>
        <v>0</v>
      </c>
      <c r="BG164" s="142">
        <f>IF(N164="zákl. přenesená",J164,0)</f>
        <v>0</v>
      </c>
      <c r="BH164" s="142">
        <f>IF(N164="sníž. přenesená",J164,0)</f>
        <v>0</v>
      </c>
      <c r="BI164" s="142">
        <f>IF(N164="nulová",J164,0)</f>
        <v>0</v>
      </c>
      <c r="BJ164" s="13" t="s">
        <v>83</v>
      </c>
      <c r="BK164" s="142">
        <f>ROUND(I164*H164,2)</f>
        <v>0</v>
      </c>
      <c r="BL164" s="13" t="s">
        <v>206</v>
      </c>
      <c r="BM164" s="141" t="s">
        <v>1907</v>
      </c>
    </row>
    <row r="165" spans="2:65" s="1" customFormat="1" ht="29.25">
      <c r="B165" s="28"/>
      <c r="D165" s="154" t="s">
        <v>246</v>
      </c>
      <c r="F165" s="155" t="s">
        <v>1904</v>
      </c>
      <c r="I165" s="156"/>
      <c r="L165" s="28"/>
      <c r="M165" s="164"/>
      <c r="N165" s="161"/>
      <c r="O165" s="161"/>
      <c r="P165" s="161"/>
      <c r="Q165" s="161"/>
      <c r="R165" s="161"/>
      <c r="S165" s="161"/>
      <c r="T165" s="165"/>
      <c r="AT165" s="13" t="s">
        <v>246</v>
      </c>
      <c r="AU165" s="13" t="s">
        <v>85</v>
      </c>
    </row>
    <row r="166" spans="2:65" s="1" customFormat="1" ht="6.95" customHeight="1">
      <c r="B166" s="40"/>
      <c r="C166" s="41"/>
      <c r="D166" s="41"/>
      <c r="E166" s="41"/>
      <c r="F166" s="41"/>
      <c r="G166" s="41"/>
      <c r="H166" s="41"/>
      <c r="I166" s="41"/>
      <c r="J166" s="41"/>
      <c r="K166" s="41"/>
      <c r="L166" s="28"/>
    </row>
  </sheetData>
  <sheetProtection algorithmName="SHA-512" hashValue="SVtCsuMlNw/0hNbRKXN5xEMR2cAaQG9ai0celm2uyRMBu1InL74pzjRSxpyC1gA9BeAbqH/Pdp69GF24MGEkEA==" saltValue="HomW6mCtYKTzBxtTlXWbw54HqOR74ya1p6aSMbIs1RM13vleNW/BE2iHgB85ZqgWMei7ajfiXjncsq+Zc99eGg==" spinCount="100000" sheet="1" objects="1" scenarios="1" formatColumns="0" formatRows="0" autoFilter="0"/>
  <autoFilter ref="C117:K165" xr:uid="{00000000-0009-0000-0000-000004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2:BM15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97</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16.5" hidden="1" customHeight="1">
      <c r="B9" s="28"/>
      <c r="E9" s="166" t="s">
        <v>1908</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1593</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1593</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ROUND(J118,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ROUND((SUM(BE118:BE152)),  2)</f>
        <v>0</v>
      </c>
      <c r="I33" s="88">
        <v>0.21</v>
      </c>
      <c r="J33" s="87">
        <f>ROUND(((SUM(BE118:BE152))*I33),  2)</f>
        <v>0</v>
      </c>
      <c r="L33" s="28"/>
    </row>
    <row r="34" spans="2:12" s="1" customFormat="1" ht="14.45" hidden="1" customHeight="1">
      <c r="B34" s="28"/>
      <c r="E34" s="23" t="s">
        <v>41</v>
      </c>
      <c r="F34" s="87">
        <f>ROUND((SUM(BF118:BF152)),  2)</f>
        <v>0</v>
      </c>
      <c r="I34" s="88">
        <v>0.15</v>
      </c>
      <c r="J34" s="87">
        <f>ROUND(((SUM(BF118:BF152))*I34),  2)</f>
        <v>0</v>
      </c>
      <c r="L34" s="28"/>
    </row>
    <row r="35" spans="2:12" s="1" customFormat="1" ht="14.45" hidden="1" customHeight="1">
      <c r="B35" s="28"/>
      <c r="E35" s="23" t="s">
        <v>42</v>
      </c>
      <c r="F35" s="87">
        <f>ROUND((SUM(BG118:BG152)),  2)</f>
        <v>0</v>
      </c>
      <c r="I35" s="88">
        <v>0.21</v>
      </c>
      <c r="J35" s="87">
        <f>0</f>
        <v>0</v>
      </c>
      <c r="L35" s="28"/>
    </row>
    <row r="36" spans="2:12" s="1" customFormat="1" ht="14.45" hidden="1" customHeight="1">
      <c r="B36" s="28"/>
      <c r="E36" s="23" t="s">
        <v>43</v>
      </c>
      <c r="F36" s="87">
        <f>ROUND((SUM(BH118:BH152)),  2)</f>
        <v>0</v>
      </c>
      <c r="I36" s="88">
        <v>0.15</v>
      </c>
      <c r="J36" s="87">
        <f>0</f>
        <v>0</v>
      </c>
      <c r="L36" s="28"/>
    </row>
    <row r="37" spans="2:12" s="1" customFormat="1" ht="14.45" hidden="1" customHeight="1">
      <c r="B37" s="28"/>
      <c r="E37" s="23" t="s">
        <v>44</v>
      </c>
      <c r="F37" s="87">
        <f>ROUND((SUM(BI118:BI152)),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16.5" customHeight="1">
      <c r="B87" s="28"/>
      <c r="E87" s="166" t="str">
        <f>E9</f>
        <v>04 - Fotovoltaika - uznatelne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Martin Hložek</v>
      </c>
      <c r="L91" s="28"/>
    </row>
    <row r="92" spans="2:47" s="1" customFormat="1" ht="15.2" customHeight="1">
      <c r="B92" s="28"/>
      <c r="C92" s="23" t="s">
        <v>28</v>
      </c>
      <c r="F92" s="21" t="str">
        <f>IF(E18="","",E18)</f>
        <v>Vyplň údaj</v>
      </c>
      <c r="I92" s="23" t="s">
        <v>33</v>
      </c>
      <c r="J92" s="26" t="str">
        <f>E24</f>
        <v>Martin Hložek</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J118</f>
        <v>0</v>
      </c>
      <c r="L96" s="28"/>
      <c r="AU96" s="13" t="s">
        <v>111</v>
      </c>
    </row>
    <row r="97" spans="2:12" s="8" customFormat="1" ht="24.95" customHeight="1">
      <c r="B97" s="100"/>
      <c r="D97" s="101" t="s">
        <v>117</v>
      </c>
      <c r="E97" s="102"/>
      <c r="F97" s="102"/>
      <c r="G97" s="102"/>
      <c r="H97" s="102"/>
      <c r="I97" s="102"/>
      <c r="J97" s="103">
        <f>J119</f>
        <v>0</v>
      </c>
      <c r="L97" s="100"/>
    </row>
    <row r="98" spans="2:12" s="9" customFormat="1" ht="19.899999999999999" customHeight="1">
      <c r="B98" s="104"/>
      <c r="D98" s="105" t="s">
        <v>1595</v>
      </c>
      <c r="E98" s="106"/>
      <c r="F98" s="106"/>
      <c r="G98" s="106"/>
      <c r="H98" s="106"/>
      <c r="I98" s="106"/>
      <c r="J98" s="107">
        <f>J120</f>
        <v>0</v>
      </c>
      <c r="L98" s="104"/>
    </row>
    <row r="99" spans="2:12" s="1" customFormat="1" ht="21.75" customHeight="1">
      <c r="B99" s="28"/>
      <c r="L99" s="28"/>
    </row>
    <row r="100" spans="2:12" s="1" customFormat="1" ht="6.95" customHeight="1">
      <c r="B100" s="40"/>
      <c r="C100" s="41"/>
      <c r="D100" s="41"/>
      <c r="E100" s="41"/>
      <c r="F100" s="41"/>
      <c r="G100" s="41"/>
      <c r="H100" s="41"/>
      <c r="I100" s="41"/>
      <c r="J100" s="41"/>
      <c r="K100" s="41"/>
      <c r="L100" s="28"/>
    </row>
    <row r="104" spans="2:12" s="1" customFormat="1" ht="6.95" customHeight="1">
      <c r="B104" s="42"/>
      <c r="C104" s="43"/>
      <c r="D104" s="43"/>
      <c r="E104" s="43"/>
      <c r="F104" s="43"/>
      <c r="G104" s="43"/>
      <c r="H104" s="43"/>
      <c r="I104" s="43"/>
      <c r="J104" s="43"/>
      <c r="K104" s="43"/>
      <c r="L104" s="28"/>
    </row>
    <row r="105" spans="2:12" s="1" customFormat="1" ht="24.95" customHeight="1">
      <c r="B105" s="28"/>
      <c r="C105" s="17" t="s">
        <v>128</v>
      </c>
      <c r="L105" s="28"/>
    </row>
    <row r="106" spans="2:12" s="1" customFormat="1" ht="6.95" customHeight="1">
      <c r="B106" s="28"/>
      <c r="L106" s="28"/>
    </row>
    <row r="107" spans="2:12" s="1" customFormat="1" ht="12" customHeight="1">
      <c r="B107" s="28"/>
      <c r="C107" s="23" t="s">
        <v>16</v>
      </c>
      <c r="L107" s="28"/>
    </row>
    <row r="108" spans="2:12" s="1" customFormat="1" ht="16.5" customHeight="1">
      <c r="B108" s="28"/>
      <c r="E108" s="204" t="str">
        <f>E7</f>
        <v>Stavební úpravy a snížení energetické náročnosti - Knihovna-V2</v>
      </c>
      <c r="F108" s="205"/>
      <c r="G108" s="205"/>
      <c r="H108" s="205"/>
      <c r="L108" s="28"/>
    </row>
    <row r="109" spans="2:12" s="1" customFormat="1" ht="12" customHeight="1">
      <c r="B109" s="28"/>
      <c r="C109" s="23" t="s">
        <v>105</v>
      </c>
      <c r="L109" s="28"/>
    </row>
    <row r="110" spans="2:12" s="1" customFormat="1" ht="16.5" customHeight="1">
      <c r="B110" s="28"/>
      <c r="E110" s="166" t="str">
        <f>E9</f>
        <v>04 - Fotovoltaika - uznatelne náklady</v>
      </c>
      <c r="F110" s="206"/>
      <c r="G110" s="206"/>
      <c r="H110" s="206"/>
      <c r="L110" s="28"/>
    </row>
    <row r="111" spans="2:12" s="1" customFormat="1" ht="6.95" customHeight="1">
      <c r="B111" s="28"/>
      <c r="L111" s="28"/>
    </row>
    <row r="112" spans="2:12" s="1" customFormat="1" ht="12" customHeight="1">
      <c r="B112" s="28"/>
      <c r="C112" s="23" t="s">
        <v>20</v>
      </c>
      <c r="F112" s="21" t="str">
        <f>F12</f>
        <v>p.č. 410, k.ú. Kolovraty</v>
      </c>
      <c r="I112" s="23" t="s">
        <v>22</v>
      </c>
      <c r="J112" s="48" t="str">
        <f>IF(J12="","",J12)</f>
        <v>24. 7. 2025</v>
      </c>
      <c r="L112" s="28"/>
    </row>
    <row r="113" spans="2:65" s="1" customFormat="1" ht="6.95" customHeight="1">
      <c r="B113" s="28"/>
      <c r="L113" s="28"/>
    </row>
    <row r="114" spans="2:65" s="1" customFormat="1" ht="15.2" customHeight="1">
      <c r="B114" s="28"/>
      <c r="C114" s="23" t="s">
        <v>24</v>
      </c>
      <c r="F114" s="21" t="str">
        <f>E15</f>
        <v>Městská část Praha-Kolovraty</v>
      </c>
      <c r="I114" s="23" t="s">
        <v>30</v>
      </c>
      <c r="J114" s="26" t="str">
        <f>E21</f>
        <v>Martin Hložek</v>
      </c>
      <c r="L114" s="28"/>
    </row>
    <row r="115" spans="2:65" s="1" customFormat="1" ht="15.2" customHeight="1">
      <c r="B115" s="28"/>
      <c r="C115" s="23" t="s">
        <v>28</v>
      </c>
      <c r="F115" s="21" t="str">
        <f>IF(E18="","",E18)</f>
        <v>Vyplň údaj</v>
      </c>
      <c r="I115" s="23" t="s">
        <v>33</v>
      </c>
      <c r="J115" s="26" t="str">
        <f>E24</f>
        <v>Martin Hložek</v>
      </c>
      <c r="L115" s="28"/>
    </row>
    <row r="116" spans="2:65" s="1" customFormat="1" ht="10.35" customHeight="1">
      <c r="B116" s="28"/>
      <c r="L116" s="28"/>
    </row>
    <row r="117" spans="2:65" s="10" customFormat="1" ht="29.25" customHeight="1">
      <c r="B117" s="108"/>
      <c r="C117" s="109" t="s">
        <v>129</v>
      </c>
      <c r="D117" s="110" t="s">
        <v>60</v>
      </c>
      <c r="E117" s="110" t="s">
        <v>56</v>
      </c>
      <c r="F117" s="110" t="s">
        <v>57</v>
      </c>
      <c r="G117" s="110" t="s">
        <v>130</v>
      </c>
      <c r="H117" s="110" t="s">
        <v>131</v>
      </c>
      <c r="I117" s="110" t="s">
        <v>132</v>
      </c>
      <c r="J117" s="111" t="s">
        <v>109</v>
      </c>
      <c r="K117" s="112" t="s">
        <v>133</v>
      </c>
      <c r="L117" s="108"/>
      <c r="M117" s="55" t="s">
        <v>1</v>
      </c>
      <c r="N117" s="56" t="s">
        <v>39</v>
      </c>
      <c r="O117" s="56" t="s">
        <v>134</v>
      </c>
      <c r="P117" s="56" t="s">
        <v>135</v>
      </c>
      <c r="Q117" s="56" t="s">
        <v>136</v>
      </c>
      <c r="R117" s="56" t="s">
        <v>137</v>
      </c>
      <c r="S117" s="56" t="s">
        <v>138</v>
      </c>
      <c r="T117" s="57" t="s">
        <v>139</v>
      </c>
    </row>
    <row r="118" spans="2:65" s="1" customFormat="1" ht="22.9" customHeight="1">
      <c r="B118" s="28"/>
      <c r="C118" s="60" t="s">
        <v>140</v>
      </c>
      <c r="J118" s="113">
        <f>BK118</f>
        <v>0</v>
      </c>
      <c r="L118" s="28"/>
      <c r="M118" s="58"/>
      <c r="N118" s="49"/>
      <c r="O118" s="49"/>
      <c r="P118" s="114">
        <f>P119</f>
        <v>0</v>
      </c>
      <c r="Q118" s="49"/>
      <c r="R118" s="114">
        <f>R119</f>
        <v>0</v>
      </c>
      <c r="S118" s="49"/>
      <c r="T118" s="115">
        <f>T119</f>
        <v>0</v>
      </c>
      <c r="AT118" s="13" t="s">
        <v>74</v>
      </c>
      <c r="AU118" s="13" t="s">
        <v>111</v>
      </c>
      <c r="BK118" s="116">
        <f>BK119</f>
        <v>0</v>
      </c>
    </row>
    <row r="119" spans="2:65" s="11" customFormat="1" ht="25.9" customHeight="1">
      <c r="B119" s="117"/>
      <c r="D119" s="118" t="s">
        <v>74</v>
      </c>
      <c r="E119" s="119" t="s">
        <v>379</v>
      </c>
      <c r="F119" s="119" t="s">
        <v>380</v>
      </c>
      <c r="I119" s="120"/>
      <c r="J119" s="121">
        <f>BK119</f>
        <v>0</v>
      </c>
      <c r="L119" s="117"/>
      <c r="M119" s="122"/>
      <c r="P119" s="123">
        <f>P120</f>
        <v>0</v>
      </c>
      <c r="R119" s="123">
        <f>R120</f>
        <v>0</v>
      </c>
      <c r="T119" s="124">
        <f>T120</f>
        <v>0</v>
      </c>
      <c r="AR119" s="118" t="s">
        <v>85</v>
      </c>
      <c r="AT119" s="125" t="s">
        <v>74</v>
      </c>
      <c r="AU119" s="125" t="s">
        <v>75</v>
      </c>
      <c r="AY119" s="118" t="s">
        <v>143</v>
      </c>
      <c r="BK119" s="126">
        <f>BK120</f>
        <v>0</v>
      </c>
    </row>
    <row r="120" spans="2:65" s="11" customFormat="1" ht="22.9" customHeight="1">
      <c r="B120" s="117"/>
      <c r="D120" s="118" t="s">
        <v>74</v>
      </c>
      <c r="E120" s="127" t="s">
        <v>1608</v>
      </c>
      <c r="F120" s="127" t="s">
        <v>1609</v>
      </c>
      <c r="I120" s="120"/>
      <c r="J120" s="128">
        <f>BK120</f>
        <v>0</v>
      </c>
      <c r="L120" s="117"/>
      <c r="M120" s="122"/>
      <c r="P120" s="123">
        <f>SUM(P121:P152)</f>
        <v>0</v>
      </c>
      <c r="R120" s="123">
        <f>SUM(R121:R152)</f>
        <v>0</v>
      </c>
      <c r="T120" s="124">
        <f>SUM(T121:T152)</f>
        <v>0</v>
      </c>
      <c r="AR120" s="118" t="s">
        <v>85</v>
      </c>
      <c r="AT120" s="125" t="s">
        <v>74</v>
      </c>
      <c r="AU120" s="125" t="s">
        <v>83</v>
      </c>
      <c r="AY120" s="118" t="s">
        <v>143</v>
      </c>
      <c r="BK120" s="126">
        <f>SUM(BK121:BK152)</f>
        <v>0</v>
      </c>
    </row>
    <row r="121" spans="2:65" s="1" customFormat="1" ht="24.2" customHeight="1">
      <c r="B121" s="28"/>
      <c r="C121" s="129" t="s">
        <v>83</v>
      </c>
      <c r="D121" s="129" t="s">
        <v>146</v>
      </c>
      <c r="E121" s="130" t="s">
        <v>659</v>
      </c>
      <c r="F121" s="131" t="s">
        <v>1909</v>
      </c>
      <c r="G121" s="132" t="s">
        <v>661</v>
      </c>
      <c r="H121" s="133">
        <v>30</v>
      </c>
      <c r="I121" s="134"/>
      <c r="J121" s="135">
        <f t="shared" ref="J121:J152" si="0">ROUND(I121*H121,2)</f>
        <v>0</v>
      </c>
      <c r="K121" s="136"/>
      <c r="L121" s="28"/>
      <c r="M121" s="137" t="s">
        <v>1</v>
      </c>
      <c r="N121" s="138" t="s">
        <v>40</v>
      </c>
      <c r="P121" s="139">
        <f t="shared" ref="P121:P152" si="1">O121*H121</f>
        <v>0</v>
      </c>
      <c r="Q121" s="139">
        <v>0</v>
      </c>
      <c r="R121" s="139">
        <f t="shared" ref="R121:R152" si="2">Q121*H121</f>
        <v>0</v>
      </c>
      <c r="S121" s="139">
        <v>0</v>
      </c>
      <c r="T121" s="140">
        <f t="shared" ref="T121:T152" si="3">S121*H121</f>
        <v>0</v>
      </c>
      <c r="AR121" s="141" t="s">
        <v>206</v>
      </c>
      <c r="AT121" s="141" t="s">
        <v>146</v>
      </c>
      <c r="AU121" s="141" t="s">
        <v>85</v>
      </c>
      <c r="AY121" s="13" t="s">
        <v>143</v>
      </c>
      <c r="BE121" s="142">
        <f t="shared" ref="BE121:BE152" si="4">IF(N121="základní",J121,0)</f>
        <v>0</v>
      </c>
      <c r="BF121" s="142">
        <f t="shared" ref="BF121:BF152" si="5">IF(N121="snížená",J121,0)</f>
        <v>0</v>
      </c>
      <c r="BG121" s="142">
        <f t="shared" ref="BG121:BG152" si="6">IF(N121="zákl. přenesená",J121,0)</f>
        <v>0</v>
      </c>
      <c r="BH121" s="142">
        <f t="shared" ref="BH121:BH152" si="7">IF(N121="sníž. přenesená",J121,0)</f>
        <v>0</v>
      </c>
      <c r="BI121" s="142">
        <f t="shared" ref="BI121:BI152" si="8">IF(N121="nulová",J121,0)</f>
        <v>0</v>
      </c>
      <c r="BJ121" s="13" t="s">
        <v>83</v>
      </c>
      <c r="BK121" s="142">
        <f t="shared" ref="BK121:BK152" si="9">ROUND(I121*H121,2)</f>
        <v>0</v>
      </c>
      <c r="BL121" s="13" t="s">
        <v>206</v>
      </c>
      <c r="BM121" s="141" t="s">
        <v>1910</v>
      </c>
    </row>
    <row r="122" spans="2:65" s="1" customFormat="1" ht="21.75" customHeight="1">
      <c r="B122" s="28"/>
      <c r="C122" s="129" t="s">
        <v>85</v>
      </c>
      <c r="D122" s="129" t="s">
        <v>146</v>
      </c>
      <c r="E122" s="130" t="s">
        <v>664</v>
      </c>
      <c r="F122" s="131" t="s">
        <v>1911</v>
      </c>
      <c r="G122" s="132" t="s">
        <v>661</v>
      </c>
      <c r="H122" s="133">
        <v>1</v>
      </c>
      <c r="I122" s="134"/>
      <c r="J122" s="135">
        <f t="shared" si="0"/>
        <v>0</v>
      </c>
      <c r="K122" s="136"/>
      <c r="L122" s="28"/>
      <c r="M122" s="137" t="s">
        <v>1</v>
      </c>
      <c r="N122" s="138" t="s">
        <v>40</v>
      </c>
      <c r="P122" s="139">
        <f t="shared" si="1"/>
        <v>0</v>
      </c>
      <c r="Q122" s="139">
        <v>0</v>
      </c>
      <c r="R122" s="139">
        <f t="shared" si="2"/>
        <v>0</v>
      </c>
      <c r="S122" s="139">
        <v>0</v>
      </c>
      <c r="T122" s="140">
        <f t="shared" si="3"/>
        <v>0</v>
      </c>
      <c r="AR122" s="141" t="s">
        <v>206</v>
      </c>
      <c r="AT122" s="141" t="s">
        <v>146</v>
      </c>
      <c r="AU122" s="141" t="s">
        <v>85</v>
      </c>
      <c r="AY122" s="13" t="s">
        <v>143</v>
      </c>
      <c r="BE122" s="142">
        <f t="shared" si="4"/>
        <v>0</v>
      </c>
      <c r="BF122" s="142">
        <f t="shared" si="5"/>
        <v>0</v>
      </c>
      <c r="BG122" s="142">
        <f t="shared" si="6"/>
        <v>0</v>
      </c>
      <c r="BH122" s="142">
        <f t="shared" si="7"/>
        <v>0</v>
      </c>
      <c r="BI122" s="142">
        <f t="shared" si="8"/>
        <v>0</v>
      </c>
      <c r="BJ122" s="13" t="s">
        <v>83</v>
      </c>
      <c r="BK122" s="142">
        <f t="shared" si="9"/>
        <v>0</v>
      </c>
      <c r="BL122" s="13" t="s">
        <v>206</v>
      </c>
      <c r="BM122" s="141" t="s">
        <v>1912</v>
      </c>
    </row>
    <row r="123" spans="2:65" s="1" customFormat="1" ht="49.15" customHeight="1">
      <c r="B123" s="28"/>
      <c r="C123" s="129" t="s">
        <v>155</v>
      </c>
      <c r="D123" s="129" t="s">
        <v>146</v>
      </c>
      <c r="E123" s="130" t="s">
        <v>668</v>
      </c>
      <c r="F123" s="131" t="s">
        <v>1913</v>
      </c>
      <c r="G123" s="132" t="s">
        <v>330</v>
      </c>
      <c r="H123" s="133">
        <v>1</v>
      </c>
      <c r="I123" s="134"/>
      <c r="J123" s="135">
        <f t="shared" si="0"/>
        <v>0</v>
      </c>
      <c r="K123" s="136"/>
      <c r="L123" s="28"/>
      <c r="M123" s="137" t="s">
        <v>1</v>
      </c>
      <c r="N123" s="138" t="s">
        <v>40</v>
      </c>
      <c r="P123" s="139">
        <f t="shared" si="1"/>
        <v>0</v>
      </c>
      <c r="Q123" s="139">
        <v>0</v>
      </c>
      <c r="R123" s="139">
        <f t="shared" si="2"/>
        <v>0</v>
      </c>
      <c r="S123" s="139">
        <v>0</v>
      </c>
      <c r="T123" s="140">
        <f t="shared" si="3"/>
        <v>0</v>
      </c>
      <c r="AR123" s="141" t="s">
        <v>206</v>
      </c>
      <c r="AT123" s="141" t="s">
        <v>146</v>
      </c>
      <c r="AU123" s="141" t="s">
        <v>85</v>
      </c>
      <c r="AY123" s="13" t="s">
        <v>143</v>
      </c>
      <c r="BE123" s="142">
        <f t="shared" si="4"/>
        <v>0</v>
      </c>
      <c r="BF123" s="142">
        <f t="shared" si="5"/>
        <v>0</v>
      </c>
      <c r="BG123" s="142">
        <f t="shared" si="6"/>
        <v>0</v>
      </c>
      <c r="BH123" s="142">
        <f t="shared" si="7"/>
        <v>0</v>
      </c>
      <c r="BI123" s="142">
        <f t="shared" si="8"/>
        <v>0</v>
      </c>
      <c r="BJ123" s="13" t="s">
        <v>83</v>
      </c>
      <c r="BK123" s="142">
        <f t="shared" si="9"/>
        <v>0</v>
      </c>
      <c r="BL123" s="13" t="s">
        <v>206</v>
      </c>
      <c r="BM123" s="141" t="s">
        <v>1914</v>
      </c>
    </row>
    <row r="124" spans="2:65" s="1" customFormat="1" ht="24.2" customHeight="1">
      <c r="B124" s="28"/>
      <c r="C124" s="129" t="s">
        <v>150</v>
      </c>
      <c r="D124" s="129" t="s">
        <v>146</v>
      </c>
      <c r="E124" s="130" t="s">
        <v>672</v>
      </c>
      <c r="F124" s="131" t="s">
        <v>1915</v>
      </c>
      <c r="G124" s="132" t="s">
        <v>661</v>
      </c>
      <c r="H124" s="133">
        <v>4</v>
      </c>
      <c r="I124" s="134"/>
      <c r="J124" s="135">
        <f t="shared" si="0"/>
        <v>0</v>
      </c>
      <c r="K124" s="136"/>
      <c r="L124" s="28"/>
      <c r="M124" s="137" t="s">
        <v>1</v>
      </c>
      <c r="N124" s="138" t="s">
        <v>40</v>
      </c>
      <c r="P124" s="139">
        <f t="shared" si="1"/>
        <v>0</v>
      </c>
      <c r="Q124" s="139">
        <v>0</v>
      </c>
      <c r="R124" s="139">
        <f t="shared" si="2"/>
        <v>0</v>
      </c>
      <c r="S124" s="139">
        <v>0</v>
      </c>
      <c r="T124" s="140">
        <f t="shared" si="3"/>
        <v>0</v>
      </c>
      <c r="AR124" s="141" t="s">
        <v>206</v>
      </c>
      <c r="AT124" s="141" t="s">
        <v>146</v>
      </c>
      <c r="AU124" s="141" t="s">
        <v>85</v>
      </c>
      <c r="AY124" s="13" t="s">
        <v>143</v>
      </c>
      <c r="BE124" s="142">
        <f t="shared" si="4"/>
        <v>0</v>
      </c>
      <c r="BF124" s="142">
        <f t="shared" si="5"/>
        <v>0</v>
      </c>
      <c r="BG124" s="142">
        <f t="shared" si="6"/>
        <v>0</v>
      </c>
      <c r="BH124" s="142">
        <f t="shared" si="7"/>
        <v>0</v>
      </c>
      <c r="BI124" s="142">
        <f t="shared" si="8"/>
        <v>0</v>
      </c>
      <c r="BJ124" s="13" t="s">
        <v>83</v>
      </c>
      <c r="BK124" s="142">
        <f t="shared" si="9"/>
        <v>0</v>
      </c>
      <c r="BL124" s="13" t="s">
        <v>206</v>
      </c>
      <c r="BM124" s="141" t="s">
        <v>1916</v>
      </c>
    </row>
    <row r="125" spans="2:65" s="1" customFormat="1" ht="16.5" customHeight="1">
      <c r="B125" s="28"/>
      <c r="C125" s="129" t="s">
        <v>164</v>
      </c>
      <c r="D125" s="129" t="s">
        <v>146</v>
      </c>
      <c r="E125" s="130" t="s">
        <v>676</v>
      </c>
      <c r="F125" s="131" t="s">
        <v>1917</v>
      </c>
      <c r="G125" s="132" t="s">
        <v>661</v>
      </c>
      <c r="H125" s="133">
        <v>1</v>
      </c>
      <c r="I125" s="134"/>
      <c r="J125" s="135">
        <f t="shared" si="0"/>
        <v>0</v>
      </c>
      <c r="K125" s="136"/>
      <c r="L125" s="28"/>
      <c r="M125" s="137" t="s">
        <v>1</v>
      </c>
      <c r="N125" s="138" t="s">
        <v>40</v>
      </c>
      <c r="P125" s="139">
        <f t="shared" si="1"/>
        <v>0</v>
      </c>
      <c r="Q125" s="139">
        <v>0</v>
      </c>
      <c r="R125" s="139">
        <f t="shared" si="2"/>
        <v>0</v>
      </c>
      <c r="S125" s="139">
        <v>0</v>
      </c>
      <c r="T125" s="140">
        <f t="shared" si="3"/>
        <v>0</v>
      </c>
      <c r="AR125" s="141" t="s">
        <v>206</v>
      </c>
      <c r="AT125" s="141" t="s">
        <v>146</v>
      </c>
      <c r="AU125" s="141" t="s">
        <v>85</v>
      </c>
      <c r="AY125" s="13" t="s">
        <v>143</v>
      </c>
      <c r="BE125" s="142">
        <f t="shared" si="4"/>
        <v>0</v>
      </c>
      <c r="BF125" s="142">
        <f t="shared" si="5"/>
        <v>0</v>
      </c>
      <c r="BG125" s="142">
        <f t="shared" si="6"/>
        <v>0</v>
      </c>
      <c r="BH125" s="142">
        <f t="shared" si="7"/>
        <v>0</v>
      </c>
      <c r="BI125" s="142">
        <f t="shared" si="8"/>
        <v>0</v>
      </c>
      <c r="BJ125" s="13" t="s">
        <v>83</v>
      </c>
      <c r="BK125" s="142">
        <f t="shared" si="9"/>
        <v>0</v>
      </c>
      <c r="BL125" s="13" t="s">
        <v>206</v>
      </c>
      <c r="BM125" s="141" t="s">
        <v>1918</v>
      </c>
    </row>
    <row r="126" spans="2:65" s="1" customFormat="1" ht="24.2" customHeight="1">
      <c r="B126" s="28"/>
      <c r="C126" s="129" t="s">
        <v>144</v>
      </c>
      <c r="D126" s="129" t="s">
        <v>146</v>
      </c>
      <c r="E126" s="130" t="s">
        <v>680</v>
      </c>
      <c r="F126" s="131" t="s">
        <v>1919</v>
      </c>
      <c r="G126" s="132" t="s">
        <v>197</v>
      </c>
      <c r="H126" s="133">
        <v>108.75</v>
      </c>
      <c r="I126" s="134"/>
      <c r="J126" s="135">
        <f t="shared" si="0"/>
        <v>0</v>
      </c>
      <c r="K126" s="136"/>
      <c r="L126" s="28"/>
      <c r="M126" s="137" t="s">
        <v>1</v>
      </c>
      <c r="N126" s="138" t="s">
        <v>40</v>
      </c>
      <c r="P126" s="139">
        <f t="shared" si="1"/>
        <v>0</v>
      </c>
      <c r="Q126" s="139">
        <v>0</v>
      </c>
      <c r="R126" s="139">
        <f t="shared" si="2"/>
        <v>0</v>
      </c>
      <c r="S126" s="139">
        <v>0</v>
      </c>
      <c r="T126" s="140">
        <f t="shared" si="3"/>
        <v>0</v>
      </c>
      <c r="AR126" s="141" t="s">
        <v>206</v>
      </c>
      <c r="AT126" s="141" t="s">
        <v>146</v>
      </c>
      <c r="AU126" s="141" t="s">
        <v>85</v>
      </c>
      <c r="AY126" s="13" t="s">
        <v>143</v>
      </c>
      <c r="BE126" s="142">
        <f t="shared" si="4"/>
        <v>0</v>
      </c>
      <c r="BF126" s="142">
        <f t="shared" si="5"/>
        <v>0</v>
      </c>
      <c r="BG126" s="142">
        <f t="shared" si="6"/>
        <v>0</v>
      </c>
      <c r="BH126" s="142">
        <f t="shared" si="7"/>
        <v>0</v>
      </c>
      <c r="BI126" s="142">
        <f t="shared" si="8"/>
        <v>0</v>
      </c>
      <c r="BJ126" s="13" t="s">
        <v>83</v>
      </c>
      <c r="BK126" s="142">
        <f t="shared" si="9"/>
        <v>0</v>
      </c>
      <c r="BL126" s="13" t="s">
        <v>206</v>
      </c>
      <c r="BM126" s="141" t="s">
        <v>1920</v>
      </c>
    </row>
    <row r="127" spans="2:65" s="1" customFormat="1" ht="24.2" customHeight="1">
      <c r="B127" s="28"/>
      <c r="C127" s="129" t="s">
        <v>171</v>
      </c>
      <c r="D127" s="129" t="s">
        <v>146</v>
      </c>
      <c r="E127" s="130" t="s">
        <v>684</v>
      </c>
      <c r="F127" s="131" t="s">
        <v>1921</v>
      </c>
      <c r="G127" s="132" t="s">
        <v>197</v>
      </c>
      <c r="H127" s="133">
        <v>108.75</v>
      </c>
      <c r="I127" s="134"/>
      <c r="J127" s="135">
        <f t="shared" si="0"/>
        <v>0</v>
      </c>
      <c r="K127" s="136"/>
      <c r="L127" s="28"/>
      <c r="M127" s="137" t="s">
        <v>1</v>
      </c>
      <c r="N127" s="138" t="s">
        <v>40</v>
      </c>
      <c r="P127" s="139">
        <f t="shared" si="1"/>
        <v>0</v>
      </c>
      <c r="Q127" s="139">
        <v>0</v>
      </c>
      <c r="R127" s="139">
        <f t="shared" si="2"/>
        <v>0</v>
      </c>
      <c r="S127" s="139">
        <v>0</v>
      </c>
      <c r="T127" s="140">
        <f t="shared" si="3"/>
        <v>0</v>
      </c>
      <c r="AR127" s="141" t="s">
        <v>206</v>
      </c>
      <c r="AT127" s="141" t="s">
        <v>146</v>
      </c>
      <c r="AU127" s="141" t="s">
        <v>85</v>
      </c>
      <c r="AY127" s="13" t="s">
        <v>143</v>
      </c>
      <c r="BE127" s="142">
        <f t="shared" si="4"/>
        <v>0</v>
      </c>
      <c r="BF127" s="142">
        <f t="shared" si="5"/>
        <v>0</v>
      </c>
      <c r="BG127" s="142">
        <f t="shared" si="6"/>
        <v>0</v>
      </c>
      <c r="BH127" s="142">
        <f t="shared" si="7"/>
        <v>0</v>
      </c>
      <c r="BI127" s="142">
        <f t="shared" si="8"/>
        <v>0</v>
      </c>
      <c r="BJ127" s="13" t="s">
        <v>83</v>
      </c>
      <c r="BK127" s="142">
        <f t="shared" si="9"/>
        <v>0</v>
      </c>
      <c r="BL127" s="13" t="s">
        <v>206</v>
      </c>
      <c r="BM127" s="141" t="s">
        <v>1922</v>
      </c>
    </row>
    <row r="128" spans="2:65" s="1" customFormat="1" ht="16.5" customHeight="1">
      <c r="B128" s="28"/>
      <c r="C128" s="129" t="s">
        <v>162</v>
      </c>
      <c r="D128" s="129" t="s">
        <v>146</v>
      </c>
      <c r="E128" s="130" t="s">
        <v>688</v>
      </c>
      <c r="F128" s="131" t="s">
        <v>1923</v>
      </c>
      <c r="G128" s="132" t="s">
        <v>661</v>
      </c>
      <c r="H128" s="133">
        <v>1</v>
      </c>
      <c r="I128" s="134"/>
      <c r="J128" s="135">
        <f t="shared" si="0"/>
        <v>0</v>
      </c>
      <c r="K128" s="136"/>
      <c r="L128" s="28"/>
      <c r="M128" s="137" t="s">
        <v>1</v>
      </c>
      <c r="N128" s="138" t="s">
        <v>40</v>
      </c>
      <c r="P128" s="139">
        <f t="shared" si="1"/>
        <v>0</v>
      </c>
      <c r="Q128" s="139">
        <v>0</v>
      </c>
      <c r="R128" s="139">
        <f t="shared" si="2"/>
        <v>0</v>
      </c>
      <c r="S128" s="139">
        <v>0</v>
      </c>
      <c r="T128" s="140">
        <f t="shared" si="3"/>
        <v>0</v>
      </c>
      <c r="AR128" s="141" t="s">
        <v>206</v>
      </c>
      <c r="AT128" s="141" t="s">
        <v>146</v>
      </c>
      <c r="AU128" s="141" t="s">
        <v>85</v>
      </c>
      <c r="AY128" s="13" t="s">
        <v>143</v>
      </c>
      <c r="BE128" s="142">
        <f t="shared" si="4"/>
        <v>0</v>
      </c>
      <c r="BF128" s="142">
        <f t="shared" si="5"/>
        <v>0</v>
      </c>
      <c r="BG128" s="142">
        <f t="shared" si="6"/>
        <v>0</v>
      </c>
      <c r="BH128" s="142">
        <f t="shared" si="7"/>
        <v>0</v>
      </c>
      <c r="BI128" s="142">
        <f t="shared" si="8"/>
        <v>0</v>
      </c>
      <c r="BJ128" s="13" t="s">
        <v>83</v>
      </c>
      <c r="BK128" s="142">
        <f t="shared" si="9"/>
        <v>0</v>
      </c>
      <c r="BL128" s="13" t="s">
        <v>206</v>
      </c>
      <c r="BM128" s="141" t="s">
        <v>1924</v>
      </c>
    </row>
    <row r="129" spans="2:65" s="1" customFormat="1" ht="16.5" customHeight="1">
      <c r="B129" s="28"/>
      <c r="C129" s="129" t="s">
        <v>178</v>
      </c>
      <c r="D129" s="129" t="s">
        <v>146</v>
      </c>
      <c r="E129" s="130" t="s">
        <v>692</v>
      </c>
      <c r="F129" s="131" t="s">
        <v>1925</v>
      </c>
      <c r="G129" s="132" t="s">
        <v>661</v>
      </c>
      <c r="H129" s="133">
        <v>1</v>
      </c>
      <c r="I129" s="134"/>
      <c r="J129" s="135">
        <f t="shared" si="0"/>
        <v>0</v>
      </c>
      <c r="K129" s="136"/>
      <c r="L129" s="28"/>
      <c r="M129" s="137" t="s">
        <v>1</v>
      </c>
      <c r="N129" s="138" t="s">
        <v>40</v>
      </c>
      <c r="P129" s="139">
        <f t="shared" si="1"/>
        <v>0</v>
      </c>
      <c r="Q129" s="139">
        <v>0</v>
      </c>
      <c r="R129" s="139">
        <f t="shared" si="2"/>
        <v>0</v>
      </c>
      <c r="S129" s="139">
        <v>0</v>
      </c>
      <c r="T129" s="140">
        <f t="shared" si="3"/>
        <v>0</v>
      </c>
      <c r="AR129" s="141" t="s">
        <v>206</v>
      </c>
      <c r="AT129" s="141" t="s">
        <v>146</v>
      </c>
      <c r="AU129" s="141" t="s">
        <v>85</v>
      </c>
      <c r="AY129" s="13" t="s">
        <v>143</v>
      </c>
      <c r="BE129" s="142">
        <f t="shared" si="4"/>
        <v>0</v>
      </c>
      <c r="BF129" s="142">
        <f t="shared" si="5"/>
        <v>0</v>
      </c>
      <c r="BG129" s="142">
        <f t="shared" si="6"/>
        <v>0</v>
      </c>
      <c r="BH129" s="142">
        <f t="shared" si="7"/>
        <v>0</v>
      </c>
      <c r="BI129" s="142">
        <f t="shared" si="8"/>
        <v>0</v>
      </c>
      <c r="BJ129" s="13" t="s">
        <v>83</v>
      </c>
      <c r="BK129" s="142">
        <f t="shared" si="9"/>
        <v>0</v>
      </c>
      <c r="BL129" s="13" t="s">
        <v>206</v>
      </c>
      <c r="BM129" s="141" t="s">
        <v>1926</v>
      </c>
    </row>
    <row r="130" spans="2:65" s="1" customFormat="1" ht="24.2" customHeight="1">
      <c r="B130" s="28"/>
      <c r="C130" s="129" t="s">
        <v>182</v>
      </c>
      <c r="D130" s="129" t="s">
        <v>146</v>
      </c>
      <c r="E130" s="130" t="s">
        <v>696</v>
      </c>
      <c r="F130" s="131" t="s">
        <v>1927</v>
      </c>
      <c r="G130" s="132" t="s">
        <v>197</v>
      </c>
      <c r="H130" s="133">
        <v>108</v>
      </c>
      <c r="I130" s="134"/>
      <c r="J130" s="135">
        <f t="shared" si="0"/>
        <v>0</v>
      </c>
      <c r="K130" s="136"/>
      <c r="L130" s="28"/>
      <c r="M130" s="137" t="s">
        <v>1</v>
      </c>
      <c r="N130" s="138" t="s">
        <v>40</v>
      </c>
      <c r="P130" s="139">
        <f t="shared" si="1"/>
        <v>0</v>
      </c>
      <c r="Q130" s="139">
        <v>0</v>
      </c>
      <c r="R130" s="139">
        <f t="shared" si="2"/>
        <v>0</v>
      </c>
      <c r="S130" s="139">
        <v>0</v>
      </c>
      <c r="T130" s="140">
        <f t="shared" si="3"/>
        <v>0</v>
      </c>
      <c r="AR130" s="141" t="s">
        <v>206</v>
      </c>
      <c r="AT130" s="141" t="s">
        <v>146</v>
      </c>
      <c r="AU130" s="141" t="s">
        <v>85</v>
      </c>
      <c r="AY130" s="13" t="s">
        <v>143</v>
      </c>
      <c r="BE130" s="142">
        <f t="shared" si="4"/>
        <v>0</v>
      </c>
      <c r="BF130" s="142">
        <f t="shared" si="5"/>
        <v>0</v>
      </c>
      <c r="BG130" s="142">
        <f t="shared" si="6"/>
        <v>0</v>
      </c>
      <c r="BH130" s="142">
        <f t="shared" si="7"/>
        <v>0</v>
      </c>
      <c r="BI130" s="142">
        <f t="shared" si="8"/>
        <v>0</v>
      </c>
      <c r="BJ130" s="13" t="s">
        <v>83</v>
      </c>
      <c r="BK130" s="142">
        <f t="shared" si="9"/>
        <v>0</v>
      </c>
      <c r="BL130" s="13" t="s">
        <v>206</v>
      </c>
      <c r="BM130" s="141" t="s">
        <v>1928</v>
      </c>
    </row>
    <row r="131" spans="2:65" s="1" customFormat="1" ht="24.2" customHeight="1">
      <c r="B131" s="28"/>
      <c r="C131" s="129" t="s">
        <v>186</v>
      </c>
      <c r="D131" s="129" t="s">
        <v>146</v>
      </c>
      <c r="E131" s="130" t="s">
        <v>1864</v>
      </c>
      <c r="F131" s="131" t="s">
        <v>1929</v>
      </c>
      <c r="G131" s="132" t="s">
        <v>661</v>
      </c>
      <c r="H131" s="133">
        <v>30</v>
      </c>
      <c r="I131" s="134"/>
      <c r="J131" s="135">
        <f t="shared" si="0"/>
        <v>0</v>
      </c>
      <c r="K131" s="136"/>
      <c r="L131" s="28"/>
      <c r="M131" s="137" t="s">
        <v>1</v>
      </c>
      <c r="N131" s="138" t="s">
        <v>40</v>
      </c>
      <c r="P131" s="139">
        <f t="shared" si="1"/>
        <v>0</v>
      </c>
      <c r="Q131" s="139">
        <v>0</v>
      </c>
      <c r="R131" s="139">
        <f t="shared" si="2"/>
        <v>0</v>
      </c>
      <c r="S131" s="139">
        <v>0</v>
      </c>
      <c r="T131" s="140">
        <f t="shared" si="3"/>
        <v>0</v>
      </c>
      <c r="AR131" s="141" t="s">
        <v>206</v>
      </c>
      <c r="AT131" s="141" t="s">
        <v>146</v>
      </c>
      <c r="AU131" s="141" t="s">
        <v>85</v>
      </c>
      <c r="AY131" s="13" t="s">
        <v>143</v>
      </c>
      <c r="BE131" s="142">
        <f t="shared" si="4"/>
        <v>0</v>
      </c>
      <c r="BF131" s="142">
        <f t="shared" si="5"/>
        <v>0</v>
      </c>
      <c r="BG131" s="142">
        <f t="shared" si="6"/>
        <v>0</v>
      </c>
      <c r="BH131" s="142">
        <f t="shared" si="7"/>
        <v>0</v>
      </c>
      <c r="BI131" s="142">
        <f t="shared" si="8"/>
        <v>0</v>
      </c>
      <c r="BJ131" s="13" t="s">
        <v>83</v>
      </c>
      <c r="BK131" s="142">
        <f t="shared" si="9"/>
        <v>0</v>
      </c>
      <c r="BL131" s="13" t="s">
        <v>206</v>
      </c>
      <c r="BM131" s="141" t="s">
        <v>1930</v>
      </c>
    </row>
    <row r="132" spans="2:65" s="1" customFormat="1" ht="24.2" customHeight="1">
      <c r="B132" s="28"/>
      <c r="C132" s="129" t="s">
        <v>190</v>
      </c>
      <c r="D132" s="129" t="s">
        <v>146</v>
      </c>
      <c r="E132" s="130" t="s">
        <v>1868</v>
      </c>
      <c r="F132" s="131" t="s">
        <v>1931</v>
      </c>
      <c r="G132" s="132" t="s">
        <v>661</v>
      </c>
      <c r="H132" s="133">
        <v>2</v>
      </c>
      <c r="I132" s="134"/>
      <c r="J132" s="135">
        <f t="shared" si="0"/>
        <v>0</v>
      </c>
      <c r="K132" s="136"/>
      <c r="L132" s="28"/>
      <c r="M132" s="137" t="s">
        <v>1</v>
      </c>
      <c r="N132" s="138" t="s">
        <v>40</v>
      </c>
      <c r="P132" s="139">
        <f t="shared" si="1"/>
        <v>0</v>
      </c>
      <c r="Q132" s="139">
        <v>0</v>
      </c>
      <c r="R132" s="139">
        <f t="shared" si="2"/>
        <v>0</v>
      </c>
      <c r="S132" s="139">
        <v>0</v>
      </c>
      <c r="T132" s="140">
        <f t="shared" si="3"/>
        <v>0</v>
      </c>
      <c r="AR132" s="141" t="s">
        <v>206</v>
      </c>
      <c r="AT132" s="141" t="s">
        <v>146</v>
      </c>
      <c r="AU132" s="141" t="s">
        <v>85</v>
      </c>
      <c r="AY132" s="13" t="s">
        <v>143</v>
      </c>
      <c r="BE132" s="142">
        <f t="shared" si="4"/>
        <v>0</v>
      </c>
      <c r="BF132" s="142">
        <f t="shared" si="5"/>
        <v>0</v>
      </c>
      <c r="BG132" s="142">
        <f t="shared" si="6"/>
        <v>0</v>
      </c>
      <c r="BH132" s="142">
        <f t="shared" si="7"/>
        <v>0</v>
      </c>
      <c r="BI132" s="142">
        <f t="shared" si="8"/>
        <v>0</v>
      </c>
      <c r="BJ132" s="13" t="s">
        <v>83</v>
      </c>
      <c r="BK132" s="142">
        <f t="shared" si="9"/>
        <v>0</v>
      </c>
      <c r="BL132" s="13" t="s">
        <v>206</v>
      </c>
      <c r="BM132" s="141" t="s">
        <v>1932</v>
      </c>
    </row>
    <row r="133" spans="2:65" s="1" customFormat="1" ht="24.2" customHeight="1">
      <c r="B133" s="28"/>
      <c r="C133" s="129" t="s">
        <v>194</v>
      </c>
      <c r="D133" s="129" t="s">
        <v>146</v>
      </c>
      <c r="E133" s="130" t="s">
        <v>700</v>
      </c>
      <c r="F133" s="131" t="s">
        <v>1933</v>
      </c>
      <c r="G133" s="132" t="s">
        <v>330</v>
      </c>
      <c r="H133" s="133">
        <v>1</v>
      </c>
      <c r="I133" s="134"/>
      <c r="J133" s="135">
        <f t="shared" si="0"/>
        <v>0</v>
      </c>
      <c r="K133" s="136"/>
      <c r="L133" s="28"/>
      <c r="M133" s="137" t="s">
        <v>1</v>
      </c>
      <c r="N133" s="138" t="s">
        <v>40</v>
      </c>
      <c r="P133" s="139">
        <f t="shared" si="1"/>
        <v>0</v>
      </c>
      <c r="Q133" s="139">
        <v>0</v>
      </c>
      <c r="R133" s="139">
        <f t="shared" si="2"/>
        <v>0</v>
      </c>
      <c r="S133" s="139">
        <v>0</v>
      </c>
      <c r="T133" s="140">
        <f t="shared" si="3"/>
        <v>0</v>
      </c>
      <c r="AR133" s="141" t="s">
        <v>206</v>
      </c>
      <c r="AT133" s="141" t="s">
        <v>146</v>
      </c>
      <c r="AU133" s="141" t="s">
        <v>85</v>
      </c>
      <c r="AY133" s="13" t="s">
        <v>143</v>
      </c>
      <c r="BE133" s="142">
        <f t="shared" si="4"/>
        <v>0</v>
      </c>
      <c r="BF133" s="142">
        <f t="shared" si="5"/>
        <v>0</v>
      </c>
      <c r="BG133" s="142">
        <f t="shared" si="6"/>
        <v>0</v>
      </c>
      <c r="BH133" s="142">
        <f t="shared" si="7"/>
        <v>0</v>
      </c>
      <c r="BI133" s="142">
        <f t="shared" si="8"/>
        <v>0</v>
      </c>
      <c r="BJ133" s="13" t="s">
        <v>83</v>
      </c>
      <c r="BK133" s="142">
        <f t="shared" si="9"/>
        <v>0</v>
      </c>
      <c r="BL133" s="13" t="s">
        <v>206</v>
      </c>
      <c r="BM133" s="141" t="s">
        <v>1934</v>
      </c>
    </row>
    <row r="134" spans="2:65" s="1" customFormat="1" ht="37.9" customHeight="1">
      <c r="B134" s="28"/>
      <c r="C134" s="129" t="s">
        <v>199</v>
      </c>
      <c r="D134" s="129" t="s">
        <v>146</v>
      </c>
      <c r="E134" s="130" t="s">
        <v>1871</v>
      </c>
      <c r="F134" s="131" t="s">
        <v>1935</v>
      </c>
      <c r="G134" s="132" t="s">
        <v>330</v>
      </c>
      <c r="H134" s="133">
        <v>1</v>
      </c>
      <c r="I134" s="134"/>
      <c r="J134" s="135">
        <f t="shared" si="0"/>
        <v>0</v>
      </c>
      <c r="K134" s="136"/>
      <c r="L134" s="28"/>
      <c r="M134" s="137" t="s">
        <v>1</v>
      </c>
      <c r="N134" s="138" t="s">
        <v>40</v>
      </c>
      <c r="P134" s="139">
        <f t="shared" si="1"/>
        <v>0</v>
      </c>
      <c r="Q134" s="139">
        <v>0</v>
      </c>
      <c r="R134" s="139">
        <f t="shared" si="2"/>
        <v>0</v>
      </c>
      <c r="S134" s="139">
        <v>0</v>
      </c>
      <c r="T134" s="140">
        <f t="shared" si="3"/>
        <v>0</v>
      </c>
      <c r="AR134" s="141" t="s">
        <v>206</v>
      </c>
      <c r="AT134" s="141" t="s">
        <v>146</v>
      </c>
      <c r="AU134" s="141" t="s">
        <v>85</v>
      </c>
      <c r="AY134" s="13" t="s">
        <v>143</v>
      </c>
      <c r="BE134" s="142">
        <f t="shared" si="4"/>
        <v>0</v>
      </c>
      <c r="BF134" s="142">
        <f t="shared" si="5"/>
        <v>0</v>
      </c>
      <c r="BG134" s="142">
        <f t="shared" si="6"/>
        <v>0</v>
      </c>
      <c r="BH134" s="142">
        <f t="shared" si="7"/>
        <v>0</v>
      </c>
      <c r="BI134" s="142">
        <f t="shared" si="8"/>
        <v>0</v>
      </c>
      <c r="BJ134" s="13" t="s">
        <v>83</v>
      </c>
      <c r="BK134" s="142">
        <f t="shared" si="9"/>
        <v>0</v>
      </c>
      <c r="BL134" s="13" t="s">
        <v>206</v>
      </c>
      <c r="BM134" s="141" t="s">
        <v>1936</v>
      </c>
    </row>
    <row r="135" spans="2:65" s="1" customFormat="1" ht="62.65" customHeight="1">
      <c r="B135" s="28"/>
      <c r="C135" s="129" t="s">
        <v>8</v>
      </c>
      <c r="D135" s="129" t="s">
        <v>146</v>
      </c>
      <c r="E135" s="130" t="s">
        <v>1874</v>
      </c>
      <c r="F135" s="131" t="s">
        <v>1937</v>
      </c>
      <c r="G135" s="132" t="s">
        <v>330</v>
      </c>
      <c r="H135" s="133">
        <v>1</v>
      </c>
      <c r="I135" s="134"/>
      <c r="J135" s="135">
        <f t="shared" si="0"/>
        <v>0</v>
      </c>
      <c r="K135" s="136"/>
      <c r="L135" s="28"/>
      <c r="M135" s="137" t="s">
        <v>1</v>
      </c>
      <c r="N135" s="138" t="s">
        <v>40</v>
      </c>
      <c r="P135" s="139">
        <f t="shared" si="1"/>
        <v>0</v>
      </c>
      <c r="Q135" s="139">
        <v>0</v>
      </c>
      <c r="R135" s="139">
        <f t="shared" si="2"/>
        <v>0</v>
      </c>
      <c r="S135" s="139">
        <v>0</v>
      </c>
      <c r="T135" s="140">
        <f t="shared" si="3"/>
        <v>0</v>
      </c>
      <c r="AR135" s="141" t="s">
        <v>206</v>
      </c>
      <c r="AT135" s="141" t="s">
        <v>146</v>
      </c>
      <c r="AU135" s="141" t="s">
        <v>85</v>
      </c>
      <c r="AY135" s="13" t="s">
        <v>143</v>
      </c>
      <c r="BE135" s="142">
        <f t="shared" si="4"/>
        <v>0</v>
      </c>
      <c r="BF135" s="142">
        <f t="shared" si="5"/>
        <v>0</v>
      </c>
      <c r="BG135" s="142">
        <f t="shared" si="6"/>
        <v>0</v>
      </c>
      <c r="BH135" s="142">
        <f t="shared" si="7"/>
        <v>0</v>
      </c>
      <c r="BI135" s="142">
        <f t="shared" si="8"/>
        <v>0</v>
      </c>
      <c r="BJ135" s="13" t="s">
        <v>83</v>
      </c>
      <c r="BK135" s="142">
        <f t="shared" si="9"/>
        <v>0</v>
      </c>
      <c r="BL135" s="13" t="s">
        <v>206</v>
      </c>
      <c r="BM135" s="141" t="s">
        <v>1938</v>
      </c>
    </row>
    <row r="136" spans="2:65" s="1" customFormat="1" ht="21.75" customHeight="1">
      <c r="B136" s="28"/>
      <c r="C136" s="129" t="s">
        <v>206</v>
      </c>
      <c r="D136" s="129" t="s">
        <v>146</v>
      </c>
      <c r="E136" s="130" t="s">
        <v>1877</v>
      </c>
      <c r="F136" s="131" t="s">
        <v>1939</v>
      </c>
      <c r="G136" s="132" t="s">
        <v>661</v>
      </c>
      <c r="H136" s="133">
        <v>0</v>
      </c>
      <c r="I136" s="134"/>
      <c r="J136" s="135">
        <f t="shared" si="0"/>
        <v>0</v>
      </c>
      <c r="K136" s="136"/>
      <c r="L136" s="28"/>
      <c r="M136" s="137" t="s">
        <v>1</v>
      </c>
      <c r="N136" s="138" t="s">
        <v>40</v>
      </c>
      <c r="P136" s="139">
        <f t="shared" si="1"/>
        <v>0</v>
      </c>
      <c r="Q136" s="139">
        <v>0</v>
      </c>
      <c r="R136" s="139">
        <f t="shared" si="2"/>
        <v>0</v>
      </c>
      <c r="S136" s="139">
        <v>0</v>
      </c>
      <c r="T136" s="140">
        <f t="shared" si="3"/>
        <v>0</v>
      </c>
      <c r="AR136" s="141" t="s">
        <v>206</v>
      </c>
      <c r="AT136" s="141" t="s">
        <v>146</v>
      </c>
      <c r="AU136" s="141" t="s">
        <v>85</v>
      </c>
      <c r="AY136" s="13" t="s">
        <v>143</v>
      </c>
      <c r="BE136" s="142">
        <f t="shared" si="4"/>
        <v>0</v>
      </c>
      <c r="BF136" s="142">
        <f t="shared" si="5"/>
        <v>0</v>
      </c>
      <c r="BG136" s="142">
        <f t="shared" si="6"/>
        <v>0</v>
      </c>
      <c r="BH136" s="142">
        <f t="shared" si="7"/>
        <v>0</v>
      </c>
      <c r="BI136" s="142">
        <f t="shared" si="8"/>
        <v>0</v>
      </c>
      <c r="BJ136" s="13" t="s">
        <v>83</v>
      </c>
      <c r="BK136" s="142">
        <f t="shared" si="9"/>
        <v>0</v>
      </c>
      <c r="BL136" s="13" t="s">
        <v>206</v>
      </c>
      <c r="BM136" s="141" t="s">
        <v>1940</v>
      </c>
    </row>
    <row r="137" spans="2:65" s="1" customFormat="1" ht="16.5" customHeight="1">
      <c r="B137" s="28"/>
      <c r="C137" s="129" t="s">
        <v>210</v>
      </c>
      <c r="D137" s="129" t="s">
        <v>146</v>
      </c>
      <c r="E137" s="130" t="s">
        <v>704</v>
      </c>
      <c r="F137" s="131" t="s">
        <v>1941</v>
      </c>
      <c r="G137" s="132" t="s">
        <v>197</v>
      </c>
      <c r="H137" s="133">
        <v>20</v>
      </c>
      <c r="I137" s="134"/>
      <c r="J137" s="135">
        <f t="shared" si="0"/>
        <v>0</v>
      </c>
      <c r="K137" s="136"/>
      <c r="L137" s="28"/>
      <c r="M137" s="137" t="s">
        <v>1</v>
      </c>
      <c r="N137" s="138" t="s">
        <v>40</v>
      </c>
      <c r="P137" s="139">
        <f t="shared" si="1"/>
        <v>0</v>
      </c>
      <c r="Q137" s="139">
        <v>0</v>
      </c>
      <c r="R137" s="139">
        <f t="shared" si="2"/>
        <v>0</v>
      </c>
      <c r="S137" s="139">
        <v>0</v>
      </c>
      <c r="T137" s="140">
        <f t="shared" si="3"/>
        <v>0</v>
      </c>
      <c r="AR137" s="141" t="s">
        <v>206</v>
      </c>
      <c r="AT137" s="141" t="s">
        <v>146</v>
      </c>
      <c r="AU137" s="141" t="s">
        <v>85</v>
      </c>
      <c r="AY137" s="13" t="s">
        <v>143</v>
      </c>
      <c r="BE137" s="142">
        <f t="shared" si="4"/>
        <v>0</v>
      </c>
      <c r="BF137" s="142">
        <f t="shared" si="5"/>
        <v>0</v>
      </c>
      <c r="BG137" s="142">
        <f t="shared" si="6"/>
        <v>0</v>
      </c>
      <c r="BH137" s="142">
        <f t="shared" si="7"/>
        <v>0</v>
      </c>
      <c r="BI137" s="142">
        <f t="shared" si="8"/>
        <v>0</v>
      </c>
      <c r="BJ137" s="13" t="s">
        <v>83</v>
      </c>
      <c r="BK137" s="142">
        <f t="shared" si="9"/>
        <v>0</v>
      </c>
      <c r="BL137" s="13" t="s">
        <v>206</v>
      </c>
      <c r="BM137" s="141" t="s">
        <v>1942</v>
      </c>
    </row>
    <row r="138" spans="2:65" s="1" customFormat="1" ht="16.5" customHeight="1">
      <c r="B138" s="28"/>
      <c r="C138" s="129" t="s">
        <v>214</v>
      </c>
      <c r="D138" s="129" t="s">
        <v>146</v>
      </c>
      <c r="E138" s="130" t="s">
        <v>708</v>
      </c>
      <c r="F138" s="131" t="s">
        <v>1943</v>
      </c>
      <c r="G138" s="132" t="s">
        <v>197</v>
      </c>
      <c r="H138" s="133">
        <v>20</v>
      </c>
      <c r="I138" s="134"/>
      <c r="J138" s="135">
        <f t="shared" si="0"/>
        <v>0</v>
      </c>
      <c r="K138" s="136"/>
      <c r="L138" s="28"/>
      <c r="M138" s="137" t="s">
        <v>1</v>
      </c>
      <c r="N138" s="138" t="s">
        <v>40</v>
      </c>
      <c r="P138" s="139">
        <f t="shared" si="1"/>
        <v>0</v>
      </c>
      <c r="Q138" s="139">
        <v>0</v>
      </c>
      <c r="R138" s="139">
        <f t="shared" si="2"/>
        <v>0</v>
      </c>
      <c r="S138" s="139">
        <v>0</v>
      </c>
      <c r="T138" s="140">
        <f t="shared" si="3"/>
        <v>0</v>
      </c>
      <c r="AR138" s="141" t="s">
        <v>206</v>
      </c>
      <c r="AT138" s="141" t="s">
        <v>146</v>
      </c>
      <c r="AU138" s="141" t="s">
        <v>85</v>
      </c>
      <c r="AY138" s="13" t="s">
        <v>143</v>
      </c>
      <c r="BE138" s="142">
        <f t="shared" si="4"/>
        <v>0</v>
      </c>
      <c r="BF138" s="142">
        <f t="shared" si="5"/>
        <v>0</v>
      </c>
      <c r="BG138" s="142">
        <f t="shared" si="6"/>
        <v>0</v>
      </c>
      <c r="BH138" s="142">
        <f t="shared" si="7"/>
        <v>0</v>
      </c>
      <c r="BI138" s="142">
        <f t="shared" si="8"/>
        <v>0</v>
      </c>
      <c r="BJ138" s="13" t="s">
        <v>83</v>
      </c>
      <c r="BK138" s="142">
        <f t="shared" si="9"/>
        <v>0</v>
      </c>
      <c r="BL138" s="13" t="s">
        <v>206</v>
      </c>
      <c r="BM138" s="141" t="s">
        <v>1944</v>
      </c>
    </row>
    <row r="139" spans="2:65" s="1" customFormat="1" ht="16.5" customHeight="1">
      <c r="B139" s="28"/>
      <c r="C139" s="129" t="s">
        <v>218</v>
      </c>
      <c r="D139" s="129" t="s">
        <v>146</v>
      </c>
      <c r="E139" s="130" t="s">
        <v>713</v>
      </c>
      <c r="F139" s="131" t="s">
        <v>1945</v>
      </c>
      <c r="G139" s="132" t="s">
        <v>330</v>
      </c>
      <c r="H139" s="133">
        <v>1</v>
      </c>
      <c r="I139" s="134"/>
      <c r="J139" s="135">
        <f t="shared" si="0"/>
        <v>0</v>
      </c>
      <c r="K139" s="136"/>
      <c r="L139" s="28"/>
      <c r="M139" s="137" t="s">
        <v>1</v>
      </c>
      <c r="N139" s="138" t="s">
        <v>40</v>
      </c>
      <c r="P139" s="139">
        <f t="shared" si="1"/>
        <v>0</v>
      </c>
      <c r="Q139" s="139">
        <v>0</v>
      </c>
      <c r="R139" s="139">
        <f t="shared" si="2"/>
        <v>0</v>
      </c>
      <c r="S139" s="139">
        <v>0</v>
      </c>
      <c r="T139" s="140">
        <f t="shared" si="3"/>
        <v>0</v>
      </c>
      <c r="AR139" s="141" t="s">
        <v>206</v>
      </c>
      <c r="AT139" s="141" t="s">
        <v>146</v>
      </c>
      <c r="AU139" s="141" t="s">
        <v>85</v>
      </c>
      <c r="AY139" s="13" t="s">
        <v>143</v>
      </c>
      <c r="BE139" s="142">
        <f t="shared" si="4"/>
        <v>0</v>
      </c>
      <c r="BF139" s="142">
        <f t="shared" si="5"/>
        <v>0</v>
      </c>
      <c r="BG139" s="142">
        <f t="shared" si="6"/>
        <v>0</v>
      </c>
      <c r="BH139" s="142">
        <f t="shared" si="7"/>
        <v>0</v>
      </c>
      <c r="BI139" s="142">
        <f t="shared" si="8"/>
        <v>0</v>
      </c>
      <c r="BJ139" s="13" t="s">
        <v>83</v>
      </c>
      <c r="BK139" s="142">
        <f t="shared" si="9"/>
        <v>0</v>
      </c>
      <c r="BL139" s="13" t="s">
        <v>206</v>
      </c>
      <c r="BM139" s="141" t="s">
        <v>1946</v>
      </c>
    </row>
    <row r="140" spans="2:65" s="1" customFormat="1" ht="16.5" customHeight="1">
      <c r="B140" s="28"/>
      <c r="C140" s="129" t="s">
        <v>222</v>
      </c>
      <c r="D140" s="129" t="s">
        <v>146</v>
      </c>
      <c r="E140" s="130" t="s">
        <v>1827</v>
      </c>
      <c r="F140" s="131" t="s">
        <v>1947</v>
      </c>
      <c r="G140" s="132" t="s">
        <v>197</v>
      </c>
      <c r="H140" s="133">
        <v>20</v>
      </c>
      <c r="I140" s="134"/>
      <c r="J140" s="135">
        <f t="shared" si="0"/>
        <v>0</v>
      </c>
      <c r="K140" s="136"/>
      <c r="L140" s="28"/>
      <c r="M140" s="137" t="s">
        <v>1</v>
      </c>
      <c r="N140" s="138" t="s">
        <v>40</v>
      </c>
      <c r="P140" s="139">
        <f t="shared" si="1"/>
        <v>0</v>
      </c>
      <c r="Q140" s="139">
        <v>0</v>
      </c>
      <c r="R140" s="139">
        <f t="shared" si="2"/>
        <v>0</v>
      </c>
      <c r="S140" s="139">
        <v>0</v>
      </c>
      <c r="T140" s="140">
        <f t="shared" si="3"/>
        <v>0</v>
      </c>
      <c r="AR140" s="141" t="s">
        <v>206</v>
      </c>
      <c r="AT140" s="141" t="s">
        <v>146</v>
      </c>
      <c r="AU140" s="141" t="s">
        <v>85</v>
      </c>
      <c r="AY140" s="13" t="s">
        <v>143</v>
      </c>
      <c r="BE140" s="142">
        <f t="shared" si="4"/>
        <v>0</v>
      </c>
      <c r="BF140" s="142">
        <f t="shared" si="5"/>
        <v>0</v>
      </c>
      <c r="BG140" s="142">
        <f t="shared" si="6"/>
        <v>0</v>
      </c>
      <c r="BH140" s="142">
        <f t="shared" si="7"/>
        <v>0</v>
      </c>
      <c r="BI140" s="142">
        <f t="shared" si="8"/>
        <v>0</v>
      </c>
      <c r="BJ140" s="13" t="s">
        <v>83</v>
      </c>
      <c r="BK140" s="142">
        <f t="shared" si="9"/>
        <v>0</v>
      </c>
      <c r="BL140" s="13" t="s">
        <v>206</v>
      </c>
      <c r="BM140" s="141" t="s">
        <v>1948</v>
      </c>
    </row>
    <row r="141" spans="2:65" s="1" customFormat="1" ht="16.5" customHeight="1">
      <c r="B141" s="28"/>
      <c r="C141" s="129" t="s">
        <v>7</v>
      </c>
      <c r="D141" s="129" t="s">
        <v>146</v>
      </c>
      <c r="E141" s="130" t="s">
        <v>1880</v>
      </c>
      <c r="F141" s="131" t="s">
        <v>1949</v>
      </c>
      <c r="G141" s="132" t="s">
        <v>661</v>
      </c>
      <c r="H141" s="133">
        <v>1</v>
      </c>
      <c r="I141" s="134"/>
      <c r="J141" s="135">
        <f t="shared" si="0"/>
        <v>0</v>
      </c>
      <c r="K141" s="136"/>
      <c r="L141" s="28"/>
      <c r="M141" s="137" t="s">
        <v>1</v>
      </c>
      <c r="N141" s="138" t="s">
        <v>40</v>
      </c>
      <c r="P141" s="139">
        <f t="shared" si="1"/>
        <v>0</v>
      </c>
      <c r="Q141" s="139">
        <v>0</v>
      </c>
      <c r="R141" s="139">
        <f t="shared" si="2"/>
        <v>0</v>
      </c>
      <c r="S141" s="139">
        <v>0</v>
      </c>
      <c r="T141" s="140">
        <f t="shared" si="3"/>
        <v>0</v>
      </c>
      <c r="AR141" s="141" t="s">
        <v>206</v>
      </c>
      <c r="AT141" s="141" t="s">
        <v>146</v>
      </c>
      <c r="AU141" s="141" t="s">
        <v>85</v>
      </c>
      <c r="AY141" s="13" t="s">
        <v>143</v>
      </c>
      <c r="BE141" s="142">
        <f t="shared" si="4"/>
        <v>0</v>
      </c>
      <c r="BF141" s="142">
        <f t="shared" si="5"/>
        <v>0</v>
      </c>
      <c r="BG141" s="142">
        <f t="shared" si="6"/>
        <v>0</v>
      </c>
      <c r="BH141" s="142">
        <f t="shared" si="7"/>
        <v>0</v>
      </c>
      <c r="BI141" s="142">
        <f t="shared" si="8"/>
        <v>0</v>
      </c>
      <c r="BJ141" s="13" t="s">
        <v>83</v>
      </c>
      <c r="BK141" s="142">
        <f t="shared" si="9"/>
        <v>0</v>
      </c>
      <c r="BL141" s="13" t="s">
        <v>206</v>
      </c>
      <c r="BM141" s="141" t="s">
        <v>1950</v>
      </c>
    </row>
    <row r="142" spans="2:65" s="1" customFormat="1" ht="16.5" customHeight="1">
      <c r="B142" s="28"/>
      <c r="C142" s="129" t="s">
        <v>229</v>
      </c>
      <c r="D142" s="129" t="s">
        <v>146</v>
      </c>
      <c r="E142" s="130" t="s">
        <v>1883</v>
      </c>
      <c r="F142" s="131" t="s">
        <v>1951</v>
      </c>
      <c r="G142" s="132" t="s">
        <v>197</v>
      </c>
      <c r="H142" s="133">
        <v>75</v>
      </c>
      <c r="I142" s="134"/>
      <c r="J142" s="135">
        <f t="shared" si="0"/>
        <v>0</v>
      </c>
      <c r="K142" s="136"/>
      <c r="L142" s="28"/>
      <c r="M142" s="137" t="s">
        <v>1</v>
      </c>
      <c r="N142" s="138" t="s">
        <v>40</v>
      </c>
      <c r="P142" s="139">
        <f t="shared" si="1"/>
        <v>0</v>
      </c>
      <c r="Q142" s="139">
        <v>0</v>
      </c>
      <c r="R142" s="139">
        <f t="shared" si="2"/>
        <v>0</v>
      </c>
      <c r="S142" s="139">
        <v>0</v>
      </c>
      <c r="T142" s="140">
        <f t="shared" si="3"/>
        <v>0</v>
      </c>
      <c r="AR142" s="141" t="s">
        <v>206</v>
      </c>
      <c r="AT142" s="141" t="s">
        <v>146</v>
      </c>
      <c r="AU142" s="141" t="s">
        <v>85</v>
      </c>
      <c r="AY142" s="13" t="s">
        <v>143</v>
      </c>
      <c r="BE142" s="142">
        <f t="shared" si="4"/>
        <v>0</v>
      </c>
      <c r="BF142" s="142">
        <f t="shared" si="5"/>
        <v>0</v>
      </c>
      <c r="BG142" s="142">
        <f t="shared" si="6"/>
        <v>0</v>
      </c>
      <c r="BH142" s="142">
        <f t="shared" si="7"/>
        <v>0</v>
      </c>
      <c r="BI142" s="142">
        <f t="shared" si="8"/>
        <v>0</v>
      </c>
      <c r="BJ142" s="13" t="s">
        <v>83</v>
      </c>
      <c r="BK142" s="142">
        <f t="shared" si="9"/>
        <v>0</v>
      </c>
      <c r="BL142" s="13" t="s">
        <v>206</v>
      </c>
      <c r="BM142" s="141" t="s">
        <v>1952</v>
      </c>
    </row>
    <row r="143" spans="2:65" s="1" customFormat="1" ht="16.5" customHeight="1">
      <c r="B143" s="28"/>
      <c r="C143" s="129" t="s">
        <v>233</v>
      </c>
      <c r="D143" s="129" t="s">
        <v>146</v>
      </c>
      <c r="E143" s="130" t="s">
        <v>1830</v>
      </c>
      <c r="F143" s="131" t="s">
        <v>1953</v>
      </c>
      <c r="G143" s="132" t="s">
        <v>197</v>
      </c>
      <c r="H143" s="133">
        <v>50</v>
      </c>
      <c r="I143" s="134"/>
      <c r="J143" s="135">
        <f t="shared" si="0"/>
        <v>0</v>
      </c>
      <c r="K143" s="136"/>
      <c r="L143" s="28"/>
      <c r="M143" s="137" t="s">
        <v>1</v>
      </c>
      <c r="N143" s="138" t="s">
        <v>40</v>
      </c>
      <c r="P143" s="139">
        <f t="shared" si="1"/>
        <v>0</v>
      </c>
      <c r="Q143" s="139">
        <v>0</v>
      </c>
      <c r="R143" s="139">
        <f t="shared" si="2"/>
        <v>0</v>
      </c>
      <c r="S143" s="139">
        <v>0</v>
      </c>
      <c r="T143" s="140">
        <f t="shared" si="3"/>
        <v>0</v>
      </c>
      <c r="AR143" s="141" t="s">
        <v>206</v>
      </c>
      <c r="AT143" s="141" t="s">
        <v>146</v>
      </c>
      <c r="AU143" s="141" t="s">
        <v>85</v>
      </c>
      <c r="AY143" s="13" t="s">
        <v>143</v>
      </c>
      <c r="BE143" s="142">
        <f t="shared" si="4"/>
        <v>0</v>
      </c>
      <c r="BF143" s="142">
        <f t="shared" si="5"/>
        <v>0</v>
      </c>
      <c r="BG143" s="142">
        <f t="shared" si="6"/>
        <v>0</v>
      </c>
      <c r="BH143" s="142">
        <f t="shared" si="7"/>
        <v>0</v>
      </c>
      <c r="BI143" s="142">
        <f t="shared" si="8"/>
        <v>0</v>
      </c>
      <c r="BJ143" s="13" t="s">
        <v>83</v>
      </c>
      <c r="BK143" s="142">
        <f t="shared" si="9"/>
        <v>0</v>
      </c>
      <c r="BL143" s="13" t="s">
        <v>206</v>
      </c>
      <c r="BM143" s="141" t="s">
        <v>1954</v>
      </c>
    </row>
    <row r="144" spans="2:65" s="1" customFormat="1" ht="24.2" customHeight="1">
      <c r="B144" s="28"/>
      <c r="C144" s="129" t="s">
        <v>238</v>
      </c>
      <c r="D144" s="129" t="s">
        <v>146</v>
      </c>
      <c r="E144" s="130" t="s">
        <v>1833</v>
      </c>
      <c r="F144" s="131" t="s">
        <v>1955</v>
      </c>
      <c r="G144" s="132" t="s">
        <v>197</v>
      </c>
      <c r="H144" s="133">
        <v>25</v>
      </c>
      <c r="I144" s="134"/>
      <c r="J144" s="135">
        <f t="shared" si="0"/>
        <v>0</v>
      </c>
      <c r="K144" s="136"/>
      <c r="L144" s="28"/>
      <c r="M144" s="137" t="s">
        <v>1</v>
      </c>
      <c r="N144" s="138" t="s">
        <v>40</v>
      </c>
      <c r="P144" s="139">
        <f t="shared" si="1"/>
        <v>0</v>
      </c>
      <c r="Q144" s="139">
        <v>0</v>
      </c>
      <c r="R144" s="139">
        <f t="shared" si="2"/>
        <v>0</v>
      </c>
      <c r="S144" s="139">
        <v>0</v>
      </c>
      <c r="T144" s="140">
        <f t="shared" si="3"/>
        <v>0</v>
      </c>
      <c r="AR144" s="141" t="s">
        <v>206</v>
      </c>
      <c r="AT144" s="141" t="s">
        <v>146</v>
      </c>
      <c r="AU144" s="141" t="s">
        <v>85</v>
      </c>
      <c r="AY144" s="13" t="s">
        <v>143</v>
      </c>
      <c r="BE144" s="142">
        <f t="shared" si="4"/>
        <v>0</v>
      </c>
      <c r="BF144" s="142">
        <f t="shared" si="5"/>
        <v>0</v>
      </c>
      <c r="BG144" s="142">
        <f t="shared" si="6"/>
        <v>0</v>
      </c>
      <c r="BH144" s="142">
        <f t="shared" si="7"/>
        <v>0</v>
      </c>
      <c r="BI144" s="142">
        <f t="shared" si="8"/>
        <v>0</v>
      </c>
      <c r="BJ144" s="13" t="s">
        <v>83</v>
      </c>
      <c r="BK144" s="142">
        <f t="shared" si="9"/>
        <v>0</v>
      </c>
      <c r="BL144" s="13" t="s">
        <v>206</v>
      </c>
      <c r="BM144" s="141" t="s">
        <v>1956</v>
      </c>
    </row>
    <row r="145" spans="2:65" s="1" customFormat="1" ht="16.5" customHeight="1">
      <c r="B145" s="28"/>
      <c r="C145" s="129" t="s">
        <v>242</v>
      </c>
      <c r="D145" s="129" t="s">
        <v>146</v>
      </c>
      <c r="E145" s="130" t="s">
        <v>1530</v>
      </c>
      <c r="F145" s="131" t="s">
        <v>1957</v>
      </c>
      <c r="G145" s="132" t="s">
        <v>330</v>
      </c>
      <c r="H145" s="133">
        <v>1</v>
      </c>
      <c r="I145" s="134"/>
      <c r="J145" s="135">
        <f t="shared" si="0"/>
        <v>0</v>
      </c>
      <c r="K145" s="136"/>
      <c r="L145" s="28"/>
      <c r="M145" s="137" t="s">
        <v>1</v>
      </c>
      <c r="N145" s="138" t="s">
        <v>40</v>
      </c>
      <c r="P145" s="139">
        <f t="shared" si="1"/>
        <v>0</v>
      </c>
      <c r="Q145" s="139">
        <v>0</v>
      </c>
      <c r="R145" s="139">
        <f t="shared" si="2"/>
        <v>0</v>
      </c>
      <c r="S145" s="139">
        <v>0</v>
      </c>
      <c r="T145" s="140">
        <f t="shared" si="3"/>
        <v>0</v>
      </c>
      <c r="AR145" s="141" t="s">
        <v>206</v>
      </c>
      <c r="AT145" s="141" t="s">
        <v>146</v>
      </c>
      <c r="AU145" s="141" t="s">
        <v>85</v>
      </c>
      <c r="AY145" s="13" t="s">
        <v>143</v>
      </c>
      <c r="BE145" s="142">
        <f t="shared" si="4"/>
        <v>0</v>
      </c>
      <c r="BF145" s="142">
        <f t="shared" si="5"/>
        <v>0</v>
      </c>
      <c r="BG145" s="142">
        <f t="shared" si="6"/>
        <v>0</v>
      </c>
      <c r="BH145" s="142">
        <f t="shared" si="7"/>
        <v>0</v>
      </c>
      <c r="BI145" s="142">
        <f t="shared" si="8"/>
        <v>0</v>
      </c>
      <c r="BJ145" s="13" t="s">
        <v>83</v>
      </c>
      <c r="BK145" s="142">
        <f t="shared" si="9"/>
        <v>0</v>
      </c>
      <c r="BL145" s="13" t="s">
        <v>206</v>
      </c>
      <c r="BM145" s="141" t="s">
        <v>1958</v>
      </c>
    </row>
    <row r="146" spans="2:65" s="1" customFormat="1" ht="16.5" customHeight="1">
      <c r="B146" s="28"/>
      <c r="C146" s="129" t="s">
        <v>248</v>
      </c>
      <c r="D146" s="129" t="s">
        <v>146</v>
      </c>
      <c r="E146" s="130" t="s">
        <v>1838</v>
      </c>
      <c r="F146" s="131" t="s">
        <v>1959</v>
      </c>
      <c r="G146" s="132" t="s">
        <v>330</v>
      </c>
      <c r="H146" s="133">
        <v>1</v>
      </c>
      <c r="I146" s="134"/>
      <c r="J146" s="135">
        <f t="shared" si="0"/>
        <v>0</v>
      </c>
      <c r="K146" s="136"/>
      <c r="L146" s="28"/>
      <c r="M146" s="137" t="s">
        <v>1</v>
      </c>
      <c r="N146" s="138" t="s">
        <v>40</v>
      </c>
      <c r="P146" s="139">
        <f t="shared" si="1"/>
        <v>0</v>
      </c>
      <c r="Q146" s="139">
        <v>0</v>
      </c>
      <c r="R146" s="139">
        <f t="shared" si="2"/>
        <v>0</v>
      </c>
      <c r="S146" s="139">
        <v>0</v>
      </c>
      <c r="T146" s="140">
        <f t="shared" si="3"/>
        <v>0</v>
      </c>
      <c r="AR146" s="141" t="s">
        <v>206</v>
      </c>
      <c r="AT146" s="141" t="s">
        <v>146</v>
      </c>
      <c r="AU146" s="141" t="s">
        <v>85</v>
      </c>
      <c r="AY146" s="13" t="s">
        <v>143</v>
      </c>
      <c r="BE146" s="142">
        <f t="shared" si="4"/>
        <v>0</v>
      </c>
      <c r="BF146" s="142">
        <f t="shared" si="5"/>
        <v>0</v>
      </c>
      <c r="BG146" s="142">
        <f t="shared" si="6"/>
        <v>0</v>
      </c>
      <c r="BH146" s="142">
        <f t="shared" si="7"/>
        <v>0</v>
      </c>
      <c r="BI146" s="142">
        <f t="shared" si="8"/>
        <v>0</v>
      </c>
      <c r="BJ146" s="13" t="s">
        <v>83</v>
      </c>
      <c r="BK146" s="142">
        <f t="shared" si="9"/>
        <v>0</v>
      </c>
      <c r="BL146" s="13" t="s">
        <v>206</v>
      </c>
      <c r="BM146" s="141" t="s">
        <v>1960</v>
      </c>
    </row>
    <row r="147" spans="2:65" s="1" customFormat="1" ht="16.5" customHeight="1">
      <c r="B147" s="28"/>
      <c r="C147" s="129" t="s">
        <v>253</v>
      </c>
      <c r="D147" s="129" t="s">
        <v>146</v>
      </c>
      <c r="E147" s="130" t="s">
        <v>1841</v>
      </c>
      <c r="F147" s="131" t="s">
        <v>1961</v>
      </c>
      <c r="G147" s="132" t="s">
        <v>330</v>
      </c>
      <c r="H147" s="133">
        <v>1</v>
      </c>
      <c r="I147" s="134"/>
      <c r="J147" s="135">
        <f t="shared" si="0"/>
        <v>0</v>
      </c>
      <c r="K147" s="136"/>
      <c r="L147" s="28"/>
      <c r="M147" s="137" t="s">
        <v>1</v>
      </c>
      <c r="N147" s="138" t="s">
        <v>40</v>
      </c>
      <c r="P147" s="139">
        <f t="shared" si="1"/>
        <v>0</v>
      </c>
      <c r="Q147" s="139">
        <v>0</v>
      </c>
      <c r="R147" s="139">
        <f t="shared" si="2"/>
        <v>0</v>
      </c>
      <c r="S147" s="139">
        <v>0</v>
      </c>
      <c r="T147" s="140">
        <f t="shared" si="3"/>
        <v>0</v>
      </c>
      <c r="AR147" s="141" t="s">
        <v>206</v>
      </c>
      <c r="AT147" s="141" t="s">
        <v>146</v>
      </c>
      <c r="AU147" s="141" t="s">
        <v>85</v>
      </c>
      <c r="AY147" s="13" t="s">
        <v>143</v>
      </c>
      <c r="BE147" s="142">
        <f t="shared" si="4"/>
        <v>0</v>
      </c>
      <c r="BF147" s="142">
        <f t="shared" si="5"/>
        <v>0</v>
      </c>
      <c r="BG147" s="142">
        <f t="shared" si="6"/>
        <v>0</v>
      </c>
      <c r="BH147" s="142">
        <f t="shared" si="7"/>
        <v>0</v>
      </c>
      <c r="BI147" s="142">
        <f t="shared" si="8"/>
        <v>0</v>
      </c>
      <c r="BJ147" s="13" t="s">
        <v>83</v>
      </c>
      <c r="BK147" s="142">
        <f t="shared" si="9"/>
        <v>0</v>
      </c>
      <c r="BL147" s="13" t="s">
        <v>206</v>
      </c>
      <c r="BM147" s="141" t="s">
        <v>1962</v>
      </c>
    </row>
    <row r="148" spans="2:65" s="1" customFormat="1" ht="16.5" customHeight="1">
      <c r="B148" s="28"/>
      <c r="C148" s="129" t="s">
        <v>257</v>
      </c>
      <c r="D148" s="129" t="s">
        <v>146</v>
      </c>
      <c r="E148" s="130" t="s">
        <v>1844</v>
      </c>
      <c r="F148" s="131" t="s">
        <v>1963</v>
      </c>
      <c r="G148" s="132" t="s">
        <v>661</v>
      </c>
      <c r="H148" s="133">
        <v>30</v>
      </c>
      <c r="I148" s="134"/>
      <c r="J148" s="135">
        <f t="shared" si="0"/>
        <v>0</v>
      </c>
      <c r="K148" s="136"/>
      <c r="L148" s="28"/>
      <c r="M148" s="137" t="s">
        <v>1</v>
      </c>
      <c r="N148" s="138" t="s">
        <v>40</v>
      </c>
      <c r="P148" s="139">
        <f t="shared" si="1"/>
        <v>0</v>
      </c>
      <c r="Q148" s="139">
        <v>0</v>
      </c>
      <c r="R148" s="139">
        <f t="shared" si="2"/>
        <v>0</v>
      </c>
      <c r="S148" s="139">
        <v>0</v>
      </c>
      <c r="T148" s="140">
        <f t="shared" si="3"/>
        <v>0</v>
      </c>
      <c r="AR148" s="141" t="s">
        <v>206</v>
      </c>
      <c r="AT148" s="141" t="s">
        <v>146</v>
      </c>
      <c r="AU148" s="141" t="s">
        <v>85</v>
      </c>
      <c r="AY148" s="13" t="s">
        <v>143</v>
      </c>
      <c r="BE148" s="142">
        <f t="shared" si="4"/>
        <v>0</v>
      </c>
      <c r="BF148" s="142">
        <f t="shared" si="5"/>
        <v>0</v>
      </c>
      <c r="BG148" s="142">
        <f t="shared" si="6"/>
        <v>0</v>
      </c>
      <c r="BH148" s="142">
        <f t="shared" si="7"/>
        <v>0</v>
      </c>
      <c r="BI148" s="142">
        <f t="shared" si="8"/>
        <v>0</v>
      </c>
      <c r="BJ148" s="13" t="s">
        <v>83</v>
      </c>
      <c r="BK148" s="142">
        <f t="shared" si="9"/>
        <v>0</v>
      </c>
      <c r="BL148" s="13" t="s">
        <v>206</v>
      </c>
      <c r="BM148" s="141" t="s">
        <v>1964</v>
      </c>
    </row>
    <row r="149" spans="2:65" s="1" customFormat="1" ht="16.5" customHeight="1">
      <c r="B149" s="28"/>
      <c r="C149" s="129" t="s">
        <v>261</v>
      </c>
      <c r="D149" s="129" t="s">
        <v>146</v>
      </c>
      <c r="E149" s="130" t="s">
        <v>1847</v>
      </c>
      <c r="F149" s="131" t="s">
        <v>1965</v>
      </c>
      <c r="G149" s="132" t="s">
        <v>661</v>
      </c>
      <c r="H149" s="133">
        <v>1</v>
      </c>
      <c r="I149" s="134"/>
      <c r="J149" s="135">
        <f t="shared" si="0"/>
        <v>0</v>
      </c>
      <c r="K149" s="136"/>
      <c r="L149" s="28"/>
      <c r="M149" s="137" t="s">
        <v>1</v>
      </c>
      <c r="N149" s="138" t="s">
        <v>40</v>
      </c>
      <c r="P149" s="139">
        <f t="shared" si="1"/>
        <v>0</v>
      </c>
      <c r="Q149" s="139">
        <v>0</v>
      </c>
      <c r="R149" s="139">
        <f t="shared" si="2"/>
        <v>0</v>
      </c>
      <c r="S149" s="139">
        <v>0</v>
      </c>
      <c r="T149" s="140">
        <f t="shared" si="3"/>
        <v>0</v>
      </c>
      <c r="AR149" s="141" t="s">
        <v>206</v>
      </c>
      <c r="AT149" s="141" t="s">
        <v>146</v>
      </c>
      <c r="AU149" s="141" t="s">
        <v>85</v>
      </c>
      <c r="AY149" s="13" t="s">
        <v>143</v>
      </c>
      <c r="BE149" s="142">
        <f t="shared" si="4"/>
        <v>0</v>
      </c>
      <c r="BF149" s="142">
        <f t="shared" si="5"/>
        <v>0</v>
      </c>
      <c r="BG149" s="142">
        <f t="shared" si="6"/>
        <v>0</v>
      </c>
      <c r="BH149" s="142">
        <f t="shared" si="7"/>
        <v>0</v>
      </c>
      <c r="BI149" s="142">
        <f t="shared" si="8"/>
        <v>0</v>
      </c>
      <c r="BJ149" s="13" t="s">
        <v>83</v>
      </c>
      <c r="BK149" s="142">
        <f t="shared" si="9"/>
        <v>0</v>
      </c>
      <c r="BL149" s="13" t="s">
        <v>206</v>
      </c>
      <c r="BM149" s="141" t="s">
        <v>1966</v>
      </c>
    </row>
    <row r="150" spans="2:65" s="1" customFormat="1" ht="16.5" customHeight="1">
      <c r="B150" s="28"/>
      <c r="C150" s="129" t="s">
        <v>265</v>
      </c>
      <c r="D150" s="129" t="s">
        <v>146</v>
      </c>
      <c r="E150" s="130" t="s">
        <v>1850</v>
      </c>
      <c r="F150" s="131" t="s">
        <v>1967</v>
      </c>
      <c r="G150" s="132" t="s">
        <v>330</v>
      </c>
      <c r="H150" s="133">
        <v>1</v>
      </c>
      <c r="I150" s="134"/>
      <c r="J150" s="135">
        <f t="shared" si="0"/>
        <v>0</v>
      </c>
      <c r="K150" s="136"/>
      <c r="L150" s="28"/>
      <c r="M150" s="137" t="s">
        <v>1</v>
      </c>
      <c r="N150" s="138" t="s">
        <v>40</v>
      </c>
      <c r="P150" s="139">
        <f t="shared" si="1"/>
        <v>0</v>
      </c>
      <c r="Q150" s="139">
        <v>0</v>
      </c>
      <c r="R150" s="139">
        <f t="shared" si="2"/>
        <v>0</v>
      </c>
      <c r="S150" s="139">
        <v>0</v>
      </c>
      <c r="T150" s="140">
        <f t="shared" si="3"/>
        <v>0</v>
      </c>
      <c r="AR150" s="141" t="s">
        <v>206</v>
      </c>
      <c r="AT150" s="141" t="s">
        <v>146</v>
      </c>
      <c r="AU150" s="141" t="s">
        <v>85</v>
      </c>
      <c r="AY150" s="13" t="s">
        <v>143</v>
      </c>
      <c r="BE150" s="142">
        <f t="shared" si="4"/>
        <v>0</v>
      </c>
      <c r="BF150" s="142">
        <f t="shared" si="5"/>
        <v>0</v>
      </c>
      <c r="BG150" s="142">
        <f t="shared" si="6"/>
        <v>0</v>
      </c>
      <c r="BH150" s="142">
        <f t="shared" si="7"/>
        <v>0</v>
      </c>
      <c r="BI150" s="142">
        <f t="shared" si="8"/>
        <v>0</v>
      </c>
      <c r="BJ150" s="13" t="s">
        <v>83</v>
      </c>
      <c r="BK150" s="142">
        <f t="shared" si="9"/>
        <v>0</v>
      </c>
      <c r="BL150" s="13" t="s">
        <v>206</v>
      </c>
      <c r="BM150" s="141" t="s">
        <v>1968</v>
      </c>
    </row>
    <row r="151" spans="2:65" s="1" customFormat="1" ht="16.5" customHeight="1">
      <c r="B151" s="28"/>
      <c r="C151" s="129" t="s">
        <v>269</v>
      </c>
      <c r="D151" s="129" t="s">
        <v>146</v>
      </c>
      <c r="E151" s="130" t="s">
        <v>1853</v>
      </c>
      <c r="F151" s="131" t="s">
        <v>1969</v>
      </c>
      <c r="G151" s="132" t="s">
        <v>330</v>
      </c>
      <c r="H151" s="133">
        <v>1</v>
      </c>
      <c r="I151" s="134"/>
      <c r="J151" s="135">
        <f t="shared" si="0"/>
        <v>0</v>
      </c>
      <c r="K151" s="136"/>
      <c r="L151" s="28"/>
      <c r="M151" s="137" t="s">
        <v>1</v>
      </c>
      <c r="N151" s="138" t="s">
        <v>40</v>
      </c>
      <c r="P151" s="139">
        <f t="shared" si="1"/>
        <v>0</v>
      </c>
      <c r="Q151" s="139">
        <v>0</v>
      </c>
      <c r="R151" s="139">
        <f t="shared" si="2"/>
        <v>0</v>
      </c>
      <c r="S151" s="139">
        <v>0</v>
      </c>
      <c r="T151" s="140">
        <f t="shared" si="3"/>
        <v>0</v>
      </c>
      <c r="AR151" s="141" t="s">
        <v>206</v>
      </c>
      <c r="AT151" s="141" t="s">
        <v>146</v>
      </c>
      <c r="AU151" s="141" t="s">
        <v>85</v>
      </c>
      <c r="AY151" s="13" t="s">
        <v>143</v>
      </c>
      <c r="BE151" s="142">
        <f t="shared" si="4"/>
        <v>0</v>
      </c>
      <c r="BF151" s="142">
        <f t="shared" si="5"/>
        <v>0</v>
      </c>
      <c r="BG151" s="142">
        <f t="shared" si="6"/>
        <v>0</v>
      </c>
      <c r="BH151" s="142">
        <f t="shared" si="7"/>
        <v>0</v>
      </c>
      <c r="BI151" s="142">
        <f t="shared" si="8"/>
        <v>0</v>
      </c>
      <c r="BJ151" s="13" t="s">
        <v>83</v>
      </c>
      <c r="BK151" s="142">
        <f t="shared" si="9"/>
        <v>0</v>
      </c>
      <c r="BL151" s="13" t="s">
        <v>206</v>
      </c>
      <c r="BM151" s="141" t="s">
        <v>1970</v>
      </c>
    </row>
    <row r="152" spans="2:65" s="1" customFormat="1" ht="16.5" customHeight="1">
      <c r="B152" s="28"/>
      <c r="C152" s="129" t="s">
        <v>273</v>
      </c>
      <c r="D152" s="129" t="s">
        <v>146</v>
      </c>
      <c r="E152" s="130" t="s">
        <v>1856</v>
      </c>
      <c r="F152" s="131" t="s">
        <v>1971</v>
      </c>
      <c r="G152" s="132" t="s">
        <v>330</v>
      </c>
      <c r="H152" s="133">
        <v>1</v>
      </c>
      <c r="I152" s="134"/>
      <c r="J152" s="135">
        <f t="shared" si="0"/>
        <v>0</v>
      </c>
      <c r="K152" s="136"/>
      <c r="L152" s="28"/>
      <c r="M152" s="159" t="s">
        <v>1</v>
      </c>
      <c r="N152" s="160" t="s">
        <v>40</v>
      </c>
      <c r="O152" s="161"/>
      <c r="P152" s="162">
        <f t="shared" si="1"/>
        <v>0</v>
      </c>
      <c r="Q152" s="162">
        <v>0</v>
      </c>
      <c r="R152" s="162">
        <f t="shared" si="2"/>
        <v>0</v>
      </c>
      <c r="S152" s="162">
        <v>0</v>
      </c>
      <c r="T152" s="163">
        <f t="shared" si="3"/>
        <v>0</v>
      </c>
      <c r="AR152" s="141" t="s">
        <v>206</v>
      </c>
      <c r="AT152" s="141" t="s">
        <v>146</v>
      </c>
      <c r="AU152" s="141" t="s">
        <v>85</v>
      </c>
      <c r="AY152" s="13" t="s">
        <v>143</v>
      </c>
      <c r="BE152" s="142">
        <f t="shared" si="4"/>
        <v>0</v>
      </c>
      <c r="BF152" s="142">
        <f t="shared" si="5"/>
        <v>0</v>
      </c>
      <c r="BG152" s="142">
        <f t="shared" si="6"/>
        <v>0</v>
      </c>
      <c r="BH152" s="142">
        <f t="shared" si="7"/>
        <v>0</v>
      </c>
      <c r="BI152" s="142">
        <f t="shared" si="8"/>
        <v>0</v>
      </c>
      <c r="BJ152" s="13" t="s">
        <v>83</v>
      </c>
      <c r="BK152" s="142">
        <f t="shared" si="9"/>
        <v>0</v>
      </c>
      <c r="BL152" s="13" t="s">
        <v>206</v>
      </c>
      <c r="BM152" s="141" t="s">
        <v>1972</v>
      </c>
    </row>
    <row r="153" spans="2:65" s="1" customFormat="1" ht="6.95" customHeight="1">
      <c r="B153" s="40"/>
      <c r="C153" s="41"/>
      <c r="D153" s="41"/>
      <c r="E153" s="41"/>
      <c r="F153" s="41"/>
      <c r="G153" s="41"/>
      <c r="H153" s="41"/>
      <c r="I153" s="41"/>
      <c r="J153" s="41"/>
      <c r="K153" s="41"/>
      <c r="L153" s="28"/>
    </row>
  </sheetData>
  <sheetProtection algorithmName="SHA-512" hashValue="DazDLiubNrbWXRlbDcdmc5L00OZdODTIHKxZVvAwhPvpOY1yIr2NSJAeHcuh7/snwZQfZ8for8+41XGtjgO1XQ==" saltValue="QYOrQRE8n2VUIbs3qSu5Y0IsNDisDKftD6yB82/GGjn28+HJcN9ZlRqHM8wHKfPGQ3pJsKzgTvopFWVXy24Cxg==" spinCount="100000" sheet="1" objects="1" scenarios="1" formatColumns="0" formatRows="0" autoFilter="0"/>
  <autoFilter ref="C117:K152" xr:uid="{00000000-0009-0000-0000-000005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2:BM145"/>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100</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16.5" hidden="1" customHeight="1">
      <c r="B9" s="28"/>
      <c r="E9" s="166" t="s">
        <v>1973</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ROUND(J124,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ROUND((SUM(BE124:BE144)),  2)</f>
        <v>0</v>
      </c>
      <c r="I33" s="88">
        <v>0.21</v>
      </c>
      <c r="J33" s="87">
        <f>ROUND(((SUM(BE124:BE144))*I33),  2)</f>
        <v>0</v>
      </c>
      <c r="L33" s="28"/>
    </row>
    <row r="34" spans="2:12" s="1" customFormat="1" ht="14.45" hidden="1" customHeight="1">
      <c r="B34" s="28"/>
      <c r="E34" s="23" t="s">
        <v>41</v>
      </c>
      <c r="F34" s="87">
        <f>ROUND((SUM(BF124:BF144)),  2)</f>
        <v>0</v>
      </c>
      <c r="I34" s="88">
        <v>0.15</v>
      </c>
      <c r="J34" s="87">
        <f>ROUND(((SUM(BF124:BF144))*I34),  2)</f>
        <v>0</v>
      </c>
      <c r="L34" s="28"/>
    </row>
    <row r="35" spans="2:12" s="1" customFormat="1" ht="14.45" hidden="1" customHeight="1">
      <c r="B35" s="28"/>
      <c r="E35" s="23" t="s">
        <v>42</v>
      </c>
      <c r="F35" s="87">
        <f>ROUND((SUM(BG124:BG144)),  2)</f>
        <v>0</v>
      </c>
      <c r="I35" s="88">
        <v>0.21</v>
      </c>
      <c r="J35" s="87">
        <f>0</f>
        <v>0</v>
      </c>
      <c r="L35" s="28"/>
    </row>
    <row r="36" spans="2:12" s="1" customFormat="1" ht="14.45" hidden="1" customHeight="1">
      <c r="B36" s="28"/>
      <c r="E36" s="23" t="s">
        <v>43</v>
      </c>
      <c r="F36" s="87">
        <f>ROUND((SUM(BH124:BH144)),  2)</f>
        <v>0</v>
      </c>
      <c r="I36" s="88">
        <v>0.15</v>
      </c>
      <c r="J36" s="87">
        <f>0</f>
        <v>0</v>
      </c>
      <c r="L36" s="28"/>
    </row>
    <row r="37" spans="2:12" s="1" customFormat="1" ht="14.45" hidden="1" customHeight="1">
      <c r="B37" s="28"/>
      <c r="E37" s="23" t="s">
        <v>44</v>
      </c>
      <c r="F37" s="87">
        <f>ROUND((SUM(BI124:BI144)),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16.5" customHeight="1">
      <c r="B87" s="28"/>
      <c r="E87" s="166" t="str">
        <f>E9</f>
        <v>05a - VRN - uznatelné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J124</f>
        <v>0</v>
      </c>
      <c r="L96" s="28"/>
      <c r="AU96" s="13" t="s">
        <v>111</v>
      </c>
    </row>
    <row r="97" spans="2:12" s="8" customFormat="1" ht="24.95" customHeight="1">
      <c r="B97" s="100"/>
      <c r="D97" s="101" t="s">
        <v>112</v>
      </c>
      <c r="E97" s="102"/>
      <c r="F97" s="102"/>
      <c r="G97" s="102"/>
      <c r="H97" s="102"/>
      <c r="I97" s="102"/>
      <c r="J97" s="103">
        <f>J125</f>
        <v>0</v>
      </c>
      <c r="L97" s="100"/>
    </row>
    <row r="98" spans="2:12" s="8" customFormat="1" ht="24.95" customHeight="1">
      <c r="B98" s="100"/>
      <c r="D98" s="101" t="s">
        <v>1974</v>
      </c>
      <c r="E98" s="102"/>
      <c r="F98" s="102"/>
      <c r="G98" s="102"/>
      <c r="H98" s="102"/>
      <c r="I98" s="102"/>
      <c r="J98" s="103">
        <f>J126</f>
        <v>0</v>
      </c>
      <c r="L98" s="100"/>
    </row>
    <row r="99" spans="2:12" s="9" customFormat="1" ht="19.899999999999999" customHeight="1">
      <c r="B99" s="104"/>
      <c r="D99" s="105" t="s">
        <v>1975</v>
      </c>
      <c r="E99" s="106"/>
      <c r="F99" s="106"/>
      <c r="G99" s="106"/>
      <c r="H99" s="106"/>
      <c r="I99" s="106"/>
      <c r="J99" s="107">
        <f>J127</f>
        <v>0</v>
      </c>
      <c r="L99" s="104"/>
    </row>
    <row r="100" spans="2:12" s="9" customFormat="1" ht="19.899999999999999" customHeight="1">
      <c r="B100" s="104"/>
      <c r="D100" s="105" t="s">
        <v>1976</v>
      </c>
      <c r="E100" s="106"/>
      <c r="F100" s="106"/>
      <c r="G100" s="106"/>
      <c r="H100" s="106"/>
      <c r="I100" s="106"/>
      <c r="J100" s="107">
        <f>J129</f>
        <v>0</v>
      </c>
      <c r="L100" s="104"/>
    </row>
    <row r="101" spans="2:12" s="9" customFormat="1" ht="19.899999999999999" customHeight="1">
      <c r="B101" s="104"/>
      <c r="D101" s="105" t="s">
        <v>1977</v>
      </c>
      <c r="E101" s="106"/>
      <c r="F101" s="106"/>
      <c r="G101" s="106"/>
      <c r="H101" s="106"/>
      <c r="I101" s="106"/>
      <c r="J101" s="107">
        <f>J131</f>
        <v>0</v>
      </c>
      <c r="L101" s="104"/>
    </row>
    <row r="102" spans="2:12" s="9" customFormat="1" ht="19.899999999999999" customHeight="1">
      <c r="B102" s="104"/>
      <c r="D102" s="105" t="s">
        <v>1978</v>
      </c>
      <c r="E102" s="106"/>
      <c r="F102" s="106"/>
      <c r="G102" s="106"/>
      <c r="H102" s="106"/>
      <c r="I102" s="106"/>
      <c r="J102" s="107">
        <f>J136</f>
        <v>0</v>
      </c>
      <c r="L102" s="104"/>
    </row>
    <row r="103" spans="2:12" s="9" customFormat="1" ht="19.899999999999999" customHeight="1">
      <c r="B103" s="104"/>
      <c r="D103" s="105" t="s">
        <v>1979</v>
      </c>
      <c r="E103" s="106"/>
      <c r="F103" s="106"/>
      <c r="G103" s="106"/>
      <c r="H103" s="106"/>
      <c r="I103" s="106"/>
      <c r="J103" s="107">
        <f>J138</f>
        <v>0</v>
      </c>
      <c r="L103" s="104"/>
    </row>
    <row r="104" spans="2:12" s="9" customFormat="1" ht="19.899999999999999" customHeight="1">
      <c r="B104" s="104"/>
      <c r="D104" s="105" t="s">
        <v>1980</v>
      </c>
      <c r="E104" s="106"/>
      <c r="F104" s="106"/>
      <c r="G104" s="106"/>
      <c r="H104" s="106"/>
      <c r="I104" s="106"/>
      <c r="J104" s="107">
        <f>J141</f>
        <v>0</v>
      </c>
      <c r="L104" s="104"/>
    </row>
    <row r="105" spans="2:12" s="1" customFormat="1" ht="21.75" customHeight="1">
      <c r="B105" s="28"/>
      <c r="L105" s="28"/>
    </row>
    <row r="106" spans="2:12" s="1" customFormat="1" ht="6.95" customHeight="1">
      <c r="B106" s="40"/>
      <c r="C106" s="41"/>
      <c r="D106" s="41"/>
      <c r="E106" s="41"/>
      <c r="F106" s="41"/>
      <c r="G106" s="41"/>
      <c r="H106" s="41"/>
      <c r="I106" s="41"/>
      <c r="J106" s="41"/>
      <c r="K106" s="41"/>
      <c r="L106" s="28"/>
    </row>
    <row r="110" spans="2:12" s="1" customFormat="1" ht="6.95" customHeight="1">
      <c r="B110" s="42"/>
      <c r="C110" s="43"/>
      <c r="D110" s="43"/>
      <c r="E110" s="43"/>
      <c r="F110" s="43"/>
      <c r="G110" s="43"/>
      <c r="H110" s="43"/>
      <c r="I110" s="43"/>
      <c r="J110" s="43"/>
      <c r="K110" s="43"/>
      <c r="L110" s="28"/>
    </row>
    <row r="111" spans="2:12" s="1" customFormat="1" ht="24.95" customHeight="1">
      <c r="B111" s="28"/>
      <c r="C111" s="17" t="s">
        <v>128</v>
      </c>
      <c r="L111" s="28"/>
    </row>
    <row r="112" spans="2:12" s="1" customFormat="1" ht="6.95" customHeight="1">
      <c r="B112" s="28"/>
      <c r="L112" s="28"/>
    </row>
    <row r="113" spans="2:65" s="1" customFormat="1" ht="12" customHeight="1">
      <c r="B113" s="28"/>
      <c r="C113" s="23" t="s">
        <v>16</v>
      </c>
      <c r="L113" s="28"/>
    </row>
    <row r="114" spans="2:65" s="1" customFormat="1" ht="16.5" customHeight="1">
      <c r="B114" s="28"/>
      <c r="E114" s="204" t="str">
        <f>E7</f>
        <v>Stavební úpravy a snížení energetické náročnosti - Knihovna-V2</v>
      </c>
      <c r="F114" s="205"/>
      <c r="G114" s="205"/>
      <c r="H114" s="205"/>
      <c r="L114" s="28"/>
    </row>
    <row r="115" spans="2:65" s="1" customFormat="1" ht="12" customHeight="1">
      <c r="B115" s="28"/>
      <c r="C115" s="23" t="s">
        <v>105</v>
      </c>
      <c r="L115" s="28"/>
    </row>
    <row r="116" spans="2:65" s="1" customFormat="1" ht="16.5" customHeight="1">
      <c r="B116" s="28"/>
      <c r="E116" s="166" t="str">
        <f>E9</f>
        <v>05a - VRN - uznatelné náklady</v>
      </c>
      <c r="F116" s="206"/>
      <c r="G116" s="206"/>
      <c r="H116" s="206"/>
      <c r="L116" s="28"/>
    </row>
    <row r="117" spans="2:65" s="1" customFormat="1" ht="6.95" customHeight="1">
      <c r="B117" s="28"/>
      <c r="L117" s="28"/>
    </row>
    <row r="118" spans="2:65" s="1" customFormat="1" ht="12" customHeight="1">
      <c r="B118" s="28"/>
      <c r="C118" s="23" t="s">
        <v>20</v>
      </c>
      <c r="F118" s="21" t="str">
        <f>F12</f>
        <v>p.č. 410, k.ú. Kolovraty</v>
      </c>
      <c r="I118" s="23" t="s">
        <v>22</v>
      </c>
      <c r="J118" s="48" t="str">
        <f>IF(J12="","",J12)</f>
        <v>24. 7. 2025</v>
      </c>
      <c r="L118" s="28"/>
    </row>
    <row r="119" spans="2:65" s="1" customFormat="1" ht="6.95" customHeight="1">
      <c r="B119" s="28"/>
      <c r="L119" s="28"/>
    </row>
    <row r="120" spans="2:65" s="1" customFormat="1" ht="15.2" customHeight="1">
      <c r="B120" s="28"/>
      <c r="C120" s="23" t="s">
        <v>24</v>
      </c>
      <c r="F120" s="21" t="str">
        <f>E15</f>
        <v>Městská část Praha-Kolovraty</v>
      </c>
      <c r="I120" s="23" t="s">
        <v>30</v>
      </c>
      <c r="J120" s="26" t="str">
        <f>E21</f>
        <v>KFJ project s.r.o.</v>
      </c>
      <c r="L120" s="28"/>
    </row>
    <row r="121" spans="2:65" s="1" customFormat="1" ht="15.2" customHeight="1">
      <c r="B121" s="28"/>
      <c r="C121" s="23" t="s">
        <v>28</v>
      </c>
      <c r="F121" s="21" t="str">
        <f>IF(E18="","",E18)</f>
        <v>Vyplň údaj</v>
      </c>
      <c r="I121" s="23" t="s">
        <v>33</v>
      </c>
      <c r="J121" s="26" t="str">
        <f>E24</f>
        <v>KFJ project s.r.o.</v>
      </c>
      <c r="L121" s="28"/>
    </row>
    <row r="122" spans="2:65" s="1" customFormat="1" ht="10.35" customHeight="1">
      <c r="B122" s="28"/>
      <c r="L122" s="28"/>
    </row>
    <row r="123" spans="2:65" s="10" customFormat="1" ht="29.25" customHeight="1">
      <c r="B123" s="108"/>
      <c r="C123" s="109" t="s">
        <v>129</v>
      </c>
      <c r="D123" s="110" t="s">
        <v>60</v>
      </c>
      <c r="E123" s="110" t="s">
        <v>56</v>
      </c>
      <c r="F123" s="110" t="s">
        <v>57</v>
      </c>
      <c r="G123" s="110" t="s">
        <v>130</v>
      </c>
      <c r="H123" s="110" t="s">
        <v>131</v>
      </c>
      <c r="I123" s="110" t="s">
        <v>132</v>
      </c>
      <c r="J123" s="111" t="s">
        <v>109</v>
      </c>
      <c r="K123" s="112" t="s">
        <v>133</v>
      </c>
      <c r="L123" s="108"/>
      <c r="M123" s="55" t="s">
        <v>1</v>
      </c>
      <c r="N123" s="56" t="s">
        <v>39</v>
      </c>
      <c r="O123" s="56" t="s">
        <v>134</v>
      </c>
      <c r="P123" s="56" t="s">
        <v>135</v>
      </c>
      <c r="Q123" s="56" t="s">
        <v>136</v>
      </c>
      <c r="R123" s="56" t="s">
        <v>137</v>
      </c>
      <c r="S123" s="56" t="s">
        <v>138</v>
      </c>
      <c r="T123" s="57" t="s">
        <v>139</v>
      </c>
    </row>
    <row r="124" spans="2:65" s="1" customFormat="1" ht="22.9" customHeight="1">
      <c r="B124" s="28"/>
      <c r="C124" s="60" t="s">
        <v>140</v>
      </c>
      <c r="J124" s="113">
        <f>BK124</f>
        <v>0</v>
      </c>
      <c r="L124" s="28"/>
      <c r="M124" s="58"/>
      <c r="N124" s="49"/>
      <c r="O124" s="49"/>
      <c r="P124" s="114">
        <f>P125+P126</f>
        <v>0</v>
      </c>
      <c r="Q124" s="49"/>
      <c r="R124" s="114">
        <f>R125+R126</f>
        <v>0</v>
      </c>
      <c r="S124" s="49"/>
      <c r="T124" s="115">
        <f>T125+T126</f>
        <v>0</v>
      </c>
      <c r="AT124" s="13" t="s">
        <v>74</v>
      </c>
      <c r="AU124" s="13" t="s">
        <v>111</v>
      </c>
      <c r="BK124" s="116">
        <f>BK125+BK126</f>
        <v>0</v>
      </c>
    </row>
    <row r="125" spans="2:65" s="11" customFormat="1" ht="25.9" customHeight="1">
      <c r="B125" s="117"/>
      <c r="D125" s="118" t="s">
        <v>74</v>
      </c>
      <c r="E125" s="119" t="s">
        <v>141</v>
      </c>
      <c r="F125" s="119" t="s">
        <v>142</v>
      </c>
      <c r="I125" s="120"/>
      <c r="J125" s="121">
        <f>BK125</f>
        <v>0</v>
      </c>
      <c r="L125" s="117"/>
      <c r="M125" s="122"/>
      <c r="P125" s="123">
        <v>0</v>
      </c>
      <c r="R125" s="123">
        <v>0</v>
      </c>
      <c r="T125" s="124">
        <v>0</v>
      </c>
      <c r="AR125" s="118" t="s">
        <v>83</v>
      </c>
      <c r="AT125" s="125" t="s">
        <v>74</v>
      </c>
      <c r="AU125" s="125" t="s">
        <v>75</v>
      </c>
      <c r="AY125" s="118" t="s">
        <v>143</v>
      </c>
      <c r="BK125" s="126">
        <v>0</v>
      </c>
    </row>
    <row r="126" spans="2:65" s="11" customFormat="1" ht="25.9" customHeight="1">
      <c r="B126" s="117"/>
      <c r="D126" s="118" t="s">
        <v>74</v>
      </c>
      <c r="E126" s="119" t="s">
        <v>1981</v>
      </c>
      <c r="F126" s="119" t="s">
        <v>1982</v>
      </c>
      <c r="I126" s="120"/>
      <c r="J126" s="121">
        <f>BK126</f>
        <v>0</v>
      </c>
      <c r="L126" s="117"/>
      <c r="M126" s="122"/>
      <c r="P126" s="123">
        <f>P127+P129+P131+P136+P138+P141</f>
        <v>0</v>
      </c>
      <c r="R126" s="123">
        <f>R127+R129+R131+R136+R138+R141</f>
        <v>0</v>
      </c>
      <c r="T126" s="124">
        <f>T127+T129+T131+T136+T138+T141</f>
        <v>0</v>
      </c>
      <c r="AR126" s="118" t="s">
        <v>164</v>
      </c>
      <c r="AT126" s="125" t="s">
        <v>74</v>
      </c>
      <c r="AU126" s="125" t="s">
        <v>75</v>
      </c>
      <c r="AY126" s="118" t="s">
        <v>143</v>
      </c>
      <c r="BK126" s="126">
        <f>BK127+BK129+BK131+BK136+BK138+BK141</f>
        <v>0</v>
      </c>
    </row>
    <row r="127" spans="2:65" s="11" customFormat="1" ht="22.9" customHeight="1">
      <c r="B127" s="117"/>
      <c r="D127" s="118" t="s">
        <v>74</v>
      </c>
      <c r="E127" s="127" t="s">
        <v>1983</v>
      </c>
      <c r="F127" s="127" t="s">
        <v>1984</v>
      </c>
      <c r="I127" s="120"/>
      <c r="J127" s="128">
        <f>BK127</f>
        <v>0</v>
      </c>
      <c r="L127" s="117"/>
      <c r="M127" s="122"/>
      <c r="P127" s="123">
        <f>P128</f>
        <v>0</v>
      </c>
      <c r="R127" s="123">
        <f>R128</f>
        <v>0</v>
      </c>
      <c r="T127" s="124">
        <f>T128</f>
        <v>0</v>
      </c>
      <c r="AR127" s="118" t="s">
        <v>164</v>
      </c>
      <c r="AT127" s="125" t="s">
        <v>74</v>
      </c>
      <c r="AU127" s="125" t="s">
        <v>83</v>
      </c>
      <c r="AY127" s="118" t="s">
        <v>143</v>
      </c>
      <c r="BK127" s="126">
        <f>BK128</f>
        <v>0</v>
      </c>
    </row>
    <row r="128" spans="2:65" s="1" customFormat="1" ht="16.5" customHeight="1">
      <c r="B128" s="28"/>
      <c r="C128" s="129" t="s">
        <v>83</v>
      </c>
      <c r="D128" s="129" t="s">
        <v>146</v>
      </c>
      <c r="E128" s="130" t="s">
        <v>1985</v>
      </c>
      <c r="F128" s="131" t="s">
        <v>1986</v>
      </c>
      <c r="G128" s="132" t="s">
        <v>1166</v>
      </c>
      <c r="H128" s="133">
        <v>1</v>
      </c>
      <c r="I128" s="134"/>
      <c r="J128" s="135">
        <f>ROUND(I128*H128,2)</f>
        <v>0</v>
      </c>
      <c r="K128" s="136"/>
      <c r="L128" s="28"/>
      <c r="M128" s="137" t="s">
        <v>1</v>
      </c>
      <c r="N128" s="138" t="s">
        <v>40</v>
      </c>
      <c r="P128" s="139">
        <f>O128*H128</f>
        <v>0</v>
      </c>
      <c r="Q128" s="139">
        <v>0</v>
      </c>
      <c r="R128" s="139">
        <f>Q128*H128</f>
        <v>0</v>
      </c>
      <c r="S128" s="139">
        <v>0</v>
      </c>
      <c r="T128" s="140">
        <f>S128*H128</f>
        <v>0</v>
      </c>
      <c r="AR128" s="141" t="s">
        <v>1987</v>
      </c>
      <c r="AT128" s="141" t="s">
        <v>146</v>
      </c>
      <c r="AU128" s="141" t="s">
        <v>85</v>
      </c>
      <c r="AY128" s="13" t="s">
        <v>143</v>
      </c>
      <c r="BE128" s="142">
        <f>IF(N128="základní",J128,0)</f>
        <v>0</v>
      </c>
      <c r="BF128" s="142">
        <f>IF(N128="snížená",J128,0)</f>
        <v>0</v>
      </c>
      <c r="BG128" s="142">
        <f>IF(N128="zákl. přenesená",J128,0)</f>
        <v>0</v>
      </c>
      <c r="BH128" s="142">
        <f>IF(N128="sníž. přenesená",J128,0)</f>
        <v>0</v>
      </c>
      <c r="BI128" s="142">
        <f>IF(N128="nulová",J128,0)</f>
        <v>0</v>
      </c>
      <c r="BJ128" s="13" t="s">
        <v>83</v>
      </c>
      <c r="BK128" s="142">
        <f>ROUND(I128*H128,2)</f>
        <v>0</v>
      </c>
      <c r="BL128" s="13" t="s">
        <v>1987</v>
      </c>
      <c r="BM128" s="141" t="s">
        <v>1988</v>
      </c>
    </row>
    <row r="129" spans="2:65" s="11" customFormat="1" ht="22.9" customHeight="1">
      <c r="B129" s="117"/>
      <c r="D129" s="118" t="s">
        <v>74</v>
      </c>
      <c r="E129" s="127" t="s">
        <v>1989</v>
      </c>
      <c r="F129" s="127" t="s">
        <v>1990</v>
      </c>
      <c r="I129" s="120"/>
      <c r="J129" s="128">
        <f>BK129</f>
        <v>0</v>
      </c>
      <c r="L129" s="117"/>
      <c r="M129" s="122"/>
      <c r="P129" s="123">
        <f>P130</f>
        <v>0</v>
      </c>
      <c r="R129" s="123">
        <f>R130</f>
        <v>0</v>
      </c>
      <c r="T129" s="124">
        <f>T130</f>
        <v>0</v>
      </c>
      <c r="AR129" s="118" t="s">
        <v>164</v>
      </c>
      <c r="AT129" s="125" t="s">
        <v>74</v>
      </c>
      <c r="AU129" s="125" t="s">
        <v>83</v>
      </c>
      <c r="AY129" s="118" t="s">
        <v>143</v>
      </c>
      <c r="BK129" s="126">
        <f>BK130</f>
        <v>0</v>
      </c>
    </row>
    <row r="130" spans="2:65" s="1" customFormat="1" ht="16.5" customHeight="1">
      <c r="B130" s="28"/>
      <c r="C130" s="129" t="s">
        <v>85</v>
      </c>
      <c r="D130" s="129" t="s">
        <v>146</v>
      </c>
      <c r="E130" s="130" t="s">
        <v>1991</v>
      </c>
      <c r="F130" s="131" t="s">
        <v>1990</v>
      </c>
      <c r="G130" s="132" t="s">
        <v>1166</v>
      </c>
      <c r="H130" s="133">
        <v>1</v>
      </c>
      <c r="I130" s="134"/>
      <c r="J130" s="135">
        <f>ROUND(I130*H130,2)</f>
        <v>0</v>
      </c>
      <c r="K130" s="136"/>
      <c r="L130" s="28"/>
      <c r="M130" s="137" t="s">
        <v>1</v>
      </c>
      <c r="N130" s="138" t="s">
        <v>40</v>
      </c>
      <c r="P130" s="139">
        <f>O130*H130</f>
        <v>0</v>
      </c>
      <c r="Q130" s="139">
        <v>0</v>
      </c>
      <c r="R130" s="139">
        <f>Q130*H130</f>
        <v>0</v>
      </c>
      <c r="S130" s="139">
        <v>0</v>
      </c>
      <c r="T130" s="140">
        <f>S130*H130</f>
        <v>0</v>
      </c>
      <c r="AR130" s="141" t="s">
        <v>1987</v>
      </c>
      <c r="AT130" s="141" t="s">
        <v>146</v>
      </c>
      <c r="AU130" s="141" t="s">
        <v>85</v>
      </c>
      <c r="AY130" s="13" t="s">
        <v>143</v>
      </c>
      <c r="BE130" s="142">
        <f>IF(N130="základní",J130,0)</f>
        <v>0</v>
      </c>
      <c r="BF130" s="142">
        <f>IF(N130="snížená",J130,0)</f>
        <v>0</v>
      </c>
      <c r="BG130" s="142">
        <f>IF(N130="zákl. přenesená",J130,0)</f>
        <v>0</v>
      </c>
      <c r="BH130" s="142">
        <f>IF(N130="sníž. přenesená",J130,0)</f>
        <v>0</v>
      </c>
      <c r="BI130" s="142">
        <f>IF(N130="nulová",J130,0)</f>
        <v>0</v>
      </c>
      <c r="BJ130" s="13" t="s">
        <v>83</v>
      </c>
      <c r="BK130" s="142">
        <f>ROUND(I130*H130,2)</f>
        <v>0</v>
      </c>
      <c r="BL130" s="13" t="s">
        <v>1987</v>
      </c>
      <c r="BM130" s="141" t="s">
        <v>1992</v>
      </c>
    </row>
    <row r="131" spans="2:65" s="11" customFormat="1" ht="22.9" customHeight="1">
      <c r="B131" s="117"/>
      <c r="D131" s="118" t="s">
        <v>74</v>
      </c>
      <c r="E131" s="127" t="s">
        <v>1993</v>
      </c>
      <c r="F131" s="127" t="s">
        <v>1994</v>
      </c>
      <c r="I131" s="120"/>
      <c r="J131" s="128">
        <f>BK131</f>
        <v>0</v>
      </c>
      <c r="L131" s="117"/>
      <c r="M131" s="122"/>
      <c r="P131" s="123">
        <f>SUM(P132:P135)</f>
        <v>0</v>
      </c>
      <c r="R131" s="123">
        <f>SUM(R132:R135)</f>
        <v>0</v>
      </c>
      <c r="T131" s="124">
        <f>SUM(T132:T135)</f>
        <v>0</v>
      </c>
      <c r="AR131" s="118" t="s">
        <v>164</v>
      </c>
      <c r="AT131" s="125" t="s">
        <v>74</v>
      </c>
      <c r="AU131" s="125" t="s">
        <v>83</v>
      </c>
      <c r="AY131" s="118" t="s">
        <v>143</v>
      </c>
      <c r="BK131" s="126">
        <f>SUM(BK132:BK135)</f>
        <v>0</v>
      </c>
    </row>
    <row r="132" spans="2:65" s="1" customFormat="1" ht="16.5" customHeight="1">
      <c r="B132" s="28"/>
      <c r="C132" s="129" t="s">
        <v>155</v>
      </c>
      <c r="D132" s="129" t="s">
        <v>146</v>
      </c>
      <c r="E132" s="130" t="s">
        <v>1995</v>
      </c>
      <c r="F132" s="131" t="s">
        <v>1996</v>
      </c>
      <c r="G132" s="132" t="s">
        <v>1166</v>
      </c>
      <c r="H132" s="133">
        <v>1</v>
      </c>
      <c r="I132" s="134"/>
      <c r="J132" s="135">
        <f>ROUND(I132*H132,2)</f>
        <v>0</v>
      </c>
      <c r="K132" s="136"/>
      <c r="L132" s="28"/>
      <c r="M132" s="137" t="s">
        <v>1</v>
      </c>
      <c r="N132" s="138" t="s">
        <v>40</v>
      </c>
      <c r="P132" s="139">
        <f>O132*H132</f>
        <v>0</v>
      </c>
      <c r="Q132" s="139">
        <v>0</v>
      </c>
      <c r="R132" s="139">
        <f>Q132*H132</f>
        <v>0</v>
      </c>
      <c r="S132" s="139">
        <v>0</v>
      </c>
      <c r="T132" s="140">
        <f>S132*H132</f>
        <v>0</v>
      </c>
      <c r="AR132" s="141" t="s">
        <v>1987</v>
      </c>
      <c r="AT132" s="141" t="s">
        <v>146</v>
      </c>
      <c r="AU132" s="141" t="s">
        <v>85</v>
      </c>
      <c r="AY132" s="13" t="s">
        <v>143</v>
      </c>
      <c r="BE132" s="142">
        <f>IF(N132="základní",J132,0)</f>
        <v>0</v>
      </c>
      <c r="BF132" s="142">
        <f>IF(N132="snížená",J132,0)</f>
        <v>0</v>
      </c>
      <c r="BG132" s="142">
        <f>IF(N132="zákl. přenesená",J132,0)</f>
        <v>0</v>
      </c>
      <c r="BH132" s="142">
        <f>IF(N132="sníž. přenesená",J132,0)</f>
        <v>0</v>
      </c>
      <c r="BI132" s="142">
        <f>IF(N132="nulová",J132,0)</f>
        <v>0</v>
      </c>
      <c r="BJ132" s="13" t="s">
        <v>83</v>
      </c>
      <c r="BK132" s="142">
        <f>ROUND(I132*H132,2)</f>
        <v>0</v>
      </c>
      <c r="BL132" s="13" t="s">
        <v>1987</v>
      </c>
      <c r="BM132" s="141" t="s">
        <v>1997</v>
      </c>
    </row>
    <row r="133" spans="2:65" s="1" customFormat="1" ht="78">
      <c r="B133" s="28"/>
      <c r="D133" s="154" t="s">
        <v>246</v>
      </c>
      <c r="F133" s="155" t="s">
        <v>1998</v>
      </c>
      <c r="I133" s="156"/>
      <c r="L133" s="28"/>
      <c r="M133" s="157"/>
      <c r="T133" s="52"/>
      <c r="AT133" s="13" t="s">
        <v>246</v>
      </c>
      <c r="AU133" s="13" t="s">
        <v>85</v>
      </c>
    </row>
    <row r="134" spans="2:65" s="1" customFormat="1" ht="16.5" customHeight="1">
      <c r="B134" s="28"/>
      <c r="C134" s="129" t="s">
        <v>150</v>
      </c>
      <c r="D134" s="129" t="s">
        <v>146</v>
      </c>
      <c r="E134" s="130" t="s">
        <v>1999</v>
      </c>
      <c r="F134" s="131" t="s">
        <v>2000</v>
      </c>
      <c r="G134" s="132" t="s">
        <v>1166</v>
      </c>
      <c r="H134" s="133">
        <v>1</v>
      </c>
      <c r="I134" s="134"/>
      <c r="J134" s="135">
        <f>ROUND(I134*H134,2)</f>
        <v>0</v>
      </c>
      <c r="K134" s="136"/>
      <c r="L134" s="28"/>
      <c r="M134" s="137" t="s">
        <v>1</v>
      </c>
      <c r="N134" s="138" t="s">
        <v>40</v>
      </c>
      <c r="P134" s="139">
        <f>O134*H134</f>
        <v>0</v>
      </c>
      <c r="Q134" s="139">
        <v>0</v>
      </c>
      <c r="R134" s="139">
        <f>Q134*H134</f>
        <v>0</v>
      </c>
      <c r="S134" s="139">
        <v>0</v>
      </c>
      <c r="T134" s="140">
        <f>S134*H134</f>
        <v>0</v>
      </c>
      <c r="AR134" s="141" t="s">
        <v>1987</v>
      </c>
      <c r="AT134" s="141" t="s">
        <v>146</v>
      </c>
      <c r="AU134" s="141" t="s">
        <v>85</v>
      </c>
      <c r="AY134" s="13" t="s">
        <v>143</v>
      </c>
      <c r="BE134" s="142">
        <f>IF(N134="základní",J134,0)</f>
        <v>0</v>
      </c>
      <c r="BF134" s="142">
        <f>IF(N134="snížená",J134,0)</f>
        <v>0</v>
      </c>
      <c r="BG134" s="142">
        <f>IF(N134="zákl. přenesená",J134,0)</f>
        <v>0</v>
      </c>
      <c r="BH134" s="142">
        <f>IF(N134="sníž. přenesená",J134,0)</f>
        <v>0</v>
      </c>
      <c r="BI134" s="142">
        <f>IF(N134="nulová",J134,0)</f>
        <v>0</v>
      </c>
      <c r="BJ134" s="13" t="s">
        <v>83</v>
      </c>
      <c r="BK134" s="142">
        <f>ROUND(I134*H134,2)</f>
        <v>0</v>
      </c>
      <c r="BL134" s="13" t="s">
        <v>1987</v>
      </c>
      <c r="BM134" s="141" t="s">
        <v>2001</v>
      </c>
    </row>
    <row r="135" spans="2:65" s="1" customFormat="1" ht="16.5" customHeight="1">
      <c r="B135" s="28"/>
      <c r="C135" s="129" t="s">
        <v>164</v>
      </c>
      <c r="D135" s="129" t="s">
        <v>146</v>
      </c>
      <c r="E135" s="130" t="s">
        <v>2002</v>
      </c>
      <c r="F135" s="131" t="s">
        <v>2003</v>
      </c>
      <c r="G135" s="132" t="s">
        <v>1166</v>
      </c>
      <c r="H135" s="133">
        <v>1</v>
      </c>
      <c r="I135" s="134"/>
      <c r="J135" s="135">
        <f>ROUND(I135*H135,2)</f>
        <v>0</v>
      </c>
      <c r="K135" s="136"/>
      <c r="L135" s="28"/>
      <c r="M135" s="137" t="s">
        <v>1</v>
      </c>
      <c r="N135" s="138" t="s">
        <v>40</v>
      </c>
      <c r="P135" s="139">
        <f>O135*H135</f>
        <v>0</v>
      </c>
      <c r="Q135" s="139">
        <v>0</v>
      </c>
      <c r="R135" s="139">
        <f>Q135*H135</f>
        <v>0</v>
      </c>
      <c r="S135" s="139">
        <v>0</v>
      </c>
      <c r="T135" s="140">
        <f>S135*H135</f>
        <v>0</v>
      </c>
      <c r="AR135" s="141" t="s">
        <v>1987</v>
      </c>
      <c r="AT135" s="141" t="s">
        <v>146</v>
      </c>
      <c r="AU135" s="141" t="s">
        <v>85</v>
      </c>
      <c r="AY135" s="13" t="s">
        <v>143</v>
      </c>
      <c r="BE135" s="142">
        <f>IF(N135="základní",J135,0)</f>
        <v>0</v>
      </c>
      <c r="BF135" s="142">
        <f>IF(N135="snížená",J135,0)</f>
        <v>0</v>
      </c>
      <c r="BG135" s="142">
        <f>IF(N135="zákl. přenesená",J135,0)</f>
        <v>0</v>
      </c>
      <c r="BH135" s="142">
        <f>IF(N135="sníž. přenesená",J135,0)</f>
        <v>0</v>
      </c>
      <c r="BI135" s="142">
        <f>IF(N135="nulová",J135,0)</f>
        <v>0</v>
      </c>
      <c r="BJ135" s="13" t="s">
        <v>83</v>
      </c>
      <c r="BK135" s="142">
        <f>ROUND(I135*H135,2)</f>
        <v>0</v>
      </c>
      <c r="BL135" s="13" t="s">
        <v>1987</v>
      </c>
      <c r="BM135" s="141" t="s">
        <v>2004</v>
      </c>
    </row>
    <row r="136" spans="2:65" s="11" customFormat="1" ht="22.9" customHeight="1">
      <c r="B136" s="117"/>
      <c r="D136" s="118" t="s">
        <v>74</v>
      </c>
      <c r="E136" s="127" t="s">
        <v>2005</v>
      </c>
      <c r="F136" s="127" t="s">
        <v>2006</v>
      </c>
      <c r="I136" s="120"/>
      <c r="J136" s="128">
        <f>BK136</f>
        <v>0</v>
      </c>
      <c r="L136" s="117"/>
      <c r="M136" s="122"/>
      <c r="P136" s="123">
        <f>P137</f>
        <v>0</v>
      </c>
      <c r="R136" s="123">
        <f>R137</f>
        <v>0</v>
      </c>
      <c r="T136" s="124">
        <f>T137</f>
        <v>0</v>
      </c>
      <c r="AR136" s="118" t="s">
        <v>164</v>
      </c>
      <c r="AT136" s="125" t="s">
        <v>74</v>
      </c>
      <c r="AU136" s="125" t="s">
        <v>83</v>
      </c>
      <c r="AY136" s="118" t="s">
        <v>143</v>
      </c>
      <c r="BK136" s="126">
        <f>BK137</f>
        <v>0</v>
      </c>
    </row>
    <row r="137" spans="2:65" s="1" customFormat="1" ht="16.5" customHeight="1">
      <c r="B137" s="28"/>
      <c r="C137" s="129" t="s">
        <v>144</v>
      </c>
      <c r="D137" s="129" t="s">
        <v>146</v>
      </c>
      <c r="E137" s="130" t="s">
        <v>2007</v>
      </c>
      <c r="F137" s="131" t="s">
        <v>2006</v>
      </c>
      <c r="G137" s="132" t="s">
        <v>1166</v>
      </c>
      <c r="H137" s="133">
        <v>1</v>
      </c>
      <c r="I137" s="134"/>
      <c r="J137" s="135">
        <f>ROUND(I137*H137,2)</f>
        <v>0</v>
      </c>
      <c r="K137" s="136"/>
      <c r="L137" s="28"/>
      <c r="M137" s="137" t="s">
        <v>1</v>
      </c>
      <c r="N137" s="138" t="s">
        <v>40</v>
      </c>
      <c r="P137" s="139">
        <f>O137*H137</f>
        <v>0</v>
      </c>
      <c r="Q137" s="139">
        <v>0</v>
      </c>
      <c r="R137" s="139">
        <f>Q137*H137</f>
        <v>0</v>
      </c>
      <c r="S137" s="139">
        <v>0</v>
      </c>
      <c r="T137" s="140">
        <f>S137*H137</f>
        <v>0</v>
      </c>
      <c r="AR137" s="141" t="s">
        <v>1987</v>
      </c>
      <c r="AT137" s="141" t="s">
        <v>146</v>
      </c>
      <c r="AU137" s="141" t="s">
        <v>85</v>
      </c>
      <c r="AY137" s="13" t="s">
        <v>143</v>
      </c>
      <c r="BE137" s="142">
        <f>IF(N137="základní",J137,0)</f>
        <v>0</v>
      </c>
      <c r="BF137" s="142">
        <f>IF(N137="snížená",J137,0)</f>
        <v>0</v>
      </c>
      <c r="BG137" s="142">
        <f>IF(N137="zákl. přenesená",J137,0)</f>
        <v>0</v>
      </c>
      <c r="BH137" s="142">
        <f>IF(N137="sníž. přenesená",J137,0)</f>
        <v>0</v>
      </c>
      <c r="BI137" s="142">
        <f>IF(N137="nulová",J137,0)</f>
        <v>0</v>
      </c>
      <c r="BJ137" s="13" t="s">
        <v>83</v>
      </c>
      <c r="BK137" s="142">
        <f>ROUND(I137*H137,2)</f>
        <v>0</v>
      </c>
      <c r="BL137" s="13" t="s">
        <v>1987</v>
      </c>
      <c r="BM137" s="141" t="s">
        <v>2008</v>
      </c>
    </row>
    <row r="138" spans="2:65" s="11" customFormat="1" ht="22.9" customHeight="1">
      <c r="B138" s="117"/>
      <c r="D138" s="118" t="s">
        <v>74</v>
      </c>
      <c r="E138" s="127" t="s">
        <v>2009</v>
      </c>
      <c r="F138" s="127" t="s">
        <v>2010</v>
      </c>
      <c r="I138" s="120"/>
      <c r="J138" s="128">
        <f>BK138</f>
        <v>0</v>
      </c>
      <c r="L138" s="117"/>
      <c r="M138" s="122"/>
      <c r="P138" s="123">
        <f>SUM(P139:P140)</f>
        <v>0</v>
      </c>
      <c r="R138" s="123">
        <f>SUM(R139:R140)</f>
        <v>0</v>
      </c>
      <c r="T138" s="124">
        <f>SUM(T139:T140)</f>
        <v>0</v>
      </c>
      <c r="AR138" s="118" t="s">
        <v>164</v>
      </c>
      <c r="AT138" s="125" t="s">
        <v>74</v>
      </c>
      <c r="AU138" s="125" t="s">
        <v>83</v>
      </c>
      <c r="AY138" s="118" t="s">
        <v>143</v>
      </c>
      <c r="BK138" s="126">
        <f>SUM(BK139:BK140)</f>
        <v>0</v>
      </c>
    </row>
    <row r="139" spans="2:65" s="1" customFormat="1" ht="16.5" customHeight="1">
      <c r="B139" s="28"/>
      <c r="C139" s="129" t="s">
        <v>171</v>
      </c>
      <c r="D139" s="129" t="s">
        <v>146</v>
      </c>
      <c r="E139" s="130" t="s">
        <v>2011</v>
      </c>
      <c r="F139" s="131" t="s">
        <v>2010</v>
      </c>
      <c r="G139" s="132" t="s">
        <v>1166</v>
      </c>
      <c r="H139" s="133">
        <v>1</v>
      </c>
      <c r="I139" s="134"/>
      <c r="J139" s="135">
        <f>ROUND(I139*H139,2)</f>
        <v>0</v>
      </c>
      <c r="K139" s="136"/>
      <c r="L139" s="28"/>
      <c r="M139" s="137" t="s">
        <v>1</v>
      </c>
      <c r="N139" s="138" t="s">
        <v>40</v>
      </c>
      <c r="P139" s="139">
        <f>O139*H139</f>
        <v>0</v>
      </c>
      <c r="Q139" s="139">
        <v>0</v>
      </c>
      <c r="R139" s="139">
        <f>Q139*H139</f>
        <v>0</v>
      </c>
      <c r="S139" s="139">
        <v>0</v>
      </c>
      <c r="T139" s="140">
        <f>S139*H139</f>
        <v>0</v>
      </c>
      <c r="AR139" s="141" t="s">
        <v>1987</v>
      </c>
      <c r="AT139" s="141" t="s">
        <v>146</v>
      </c>
      <c r="AU139" s="141" t="s">
        <v>85</v>
      </c>
      <c r="AY139" s="13" t="s">
        <v>143</v>
      </c>
      <c r="BE139" s="142">
        <f>IF(N139="základní",J139,0)</f>
        <v>0</v>
      </c>
      <c r="BF139" s="142">
        <f>IF(N139="snížená",J139,0)</f>
        <v>0</v>
      </c>
      <c r="BG139" s="142">
        <f>IF(N139="zákl. přenesená",J139,0)</f>
        <v>0</v>
      </c>
      <c r="BH139" s="142">
        <f>IF(N139="sníž. přenesená",J139,0)</f>
        <v>0</v>
      </c>
      <c r="BI139" s="142">
        <f>IF(N139="nulová",J139,0)</f>
        <v>0</v>
      </c>
      <c r="BJ139" s="13" t="s">
        <v>83</v>
      </c>
      <c r="BK139" s="142">
        <f>ROUND(I139*H139,2)</f>
        <v>0</v>
      </c>
      <c r="BL139" s="13" t="s">
        <v>1987</v>
      </c>
      <c r="BM139" s="141" t="s">
        <v>2012</v>
      </c>
    </row>
    <row r="140" spans="2:65" s="1" customFormat="1" ht="19.5">
      <c r="B140" s="28"/>
      <c r="D140" s="154" t="s">
        <v>246</v>
      </c>
      <c r="F140" s="155" t="s">
        <v>2013</v>
      </c>
      <c r="I140" s="156"/>
      <c r="L140" s="28"/>
      <c r="M140" s="157"/>
      <c r="T140" s="52"/>
      <c r="AT140" s="13" t="s">
        <v>246</v>
      </c>
      <c r="AU140" s="13" t="s">
        <v>85</v>
      </c>
    </row>
    <row r="141" spans="2:65" s="11" customFormat="1" ht="22.9" customHeight="1">
      <c r="B141" s="117"/>
      <c r="D141" s="118" t="s">
        <v>74</v>
      </c>
      <c r="E141" s="127" t="s">
        <v>2014</v>
      </c>
      <c r="F141" s="127" t="s">
        <v>2015</v>
      </c>
      <c r="I141" s="120"/>
      <c r="J141" s="128">
        <f>BK141</f>
        <v>0</v>
      </c>
      <c r="L141" s="117"/>
      <c r="M141" s="122"/>
      <c r="P141" s="123">
        <f>SUM(P142:P144)</f>
        <v>0</v>
      </c>
      <c r="R141" s="123">
        <f>SUM(R142:R144)</f>
        <v>0</v>
      </c>
      <c r="T141" s="124">
        <f>SUM(T142:T144)</f>
        <v>0</v>
      </c>
      <c r="AR141" s="118" t="s">
        <v>164</v>
      </c>
      <c r="AT141" s="125" t="s">
        <v>74</v>
      </c>
      <c r="AU141" s="125" t="s">
        <v>83</v>
      </c>
      <c r="AY141" s="118" t="s">
        <v>143</v>
      </c>
      <c r="BK141" s="126">
        <f>SUM(BK142:BK144)</f>
        <v>0</v>
      </c>
    </row>
    <row r="142" spans="2:65" s="1" customFormat="1" ht="24.2" customHeight="1">
      <c r="B142" s="28"/>
      <c r="C142" s="129" t="s">
        <v>162</v>
      </c>
      <c r="D142" s="129" t="s">
        <v>146</v>
      </c>
      <c r="E142" s="130" t="s">
        <v>2016</v>
      </c>
      <c r="F142" s="131" t="s">
        <v>2017</v>
      </c>
      <c r="G142" s="132" t="s">
        <v>330</v>
      </c>
      <c r="H142" s="133">
        <v>1</v>
      </c>
      <c r="I142" s="134"/>
      <c r="J142" s="135">
        <f>ROUND(I142*H142,2)</f>
        <v>0</v>
      </c>
      <c r="K142" s="136"/>
      <c r="L142" s="28"/>
      <c r="M142" s="137" t="s">
        <v>1</v>
      </c>
      <c r="N142" s="138" t="s">
        <v>40</v>
      </c>
      <c r="P142" s="139">
        <f>O142*H142</f>
        <v>0</v>
      </c>
      <c r="Q142" s="139">
        <v>0</v>
      </c>
      <c r="R142" s="139">
        <f>Q142*H142</f>
        <v>0</v>
      </c>
      <c r="S142" s="139">
        <v>0</v>
      </c>
      <c r="T142" s="140">
        <f>S142*H142</f>
        <v>0</v>
      </c>
      <c r="AR142" s="141" t="s">
        <v>1987</v>
      </c>
      <c r="AT142" s="141" t="s">
        <v>146</v>
      </c>
      <c r="AU142" s="141" t="s">
        <v>85</v>
      </c>
      <c r="AY142" s="13" t="s">
        <v>143</v>
      </c>
      <c r="BE142" s="142">
        <f>IF(N142="základní",J142,0)</f>
        <v>0</v>
      </c>
      <c r="BF142" s="142">
        <f>IF(N142="snížená",J142,0)</f>
        <v>0</v>
      </c>
      <c r="BG142" s="142">
        <f>IF(N142="zákl. přenesená",J142,0)</f>
        <v>0</v>
      </c>
      <c r="BH142" s="142">
        <f>IF(N142="sníž. přenesená",J142,0)</f>
        <v>0</v>
      </c>
      <c r="BI142" s="142">
        <f>IF(N142="nulová",J142,0)</f>
        <v>0</v>
      </c>
      <c r="BJ142" s="13" t="s">
        <v>83</v>
      </c>
      <c r="BK142" s="142">
        <f>ROUND(I142*H142,2)</f>
        <v>0</v>
      </c>
      <c r="BL142" s="13" t="s">
        <v>1987</v>
      </c>
      <c r="BM142" s="141" t="s">
        <v>2018</v>
      </c>
    </row>
    <row r="143" spans="2:65" s="1" customFormat="1" ht="24.2" customHeight="1">
      <c r="B143" s="28"/>
      <c r="C143" s="129" t="s">
        <v>178</v>
      </c>
      <c r="D143" s="129" t="s">
        <v>146</v>
      </c>
      <c r="E143" s="130" t="s">
        <v>2019</v>
      </c>
      <c r="F143" s="131" t="s">
        <v>2020</v>
      </c>
      <c r="G143" s="132" t="s">
        <v>1166</v>
      </c>
      <c r="H143" s="133">
        <v>1</v>
      </c>
      <c r="I143" s="134"/>
      <c r="J143" s="135">
        <f>ROUND(I143*H143,2)</f>
        <v>0</v>
      </c>
      <c r="K143" s="136"/>
      <c r="L143" s="28"/>
      <c r="M143" s="137" t="s">
        <v>1</v>
      </c>
      <c r="N143" s="138" t="s">
        <v>40</v>
      </c>
      <c r="P143" s="139">
        <f>O143*H143</f>
        <v>0</v>
      </c>
      <c r="Q143" s="139">
        <v>0</v>
      </c>
      <c r="R143" s="139">
        <f>Q143*H143</f>
        <v>0</v>
      </c>
      <c r="S143" s="139">
        <v>0</v>
      </c>
      <c r="T143" s="140">
        <f>S143*H143</f>
        <v>0</v>
      </c>
      <c r="AR143" s="141" t="s">
        <v>1987</v>
      </c>
      <c r="AT143" s="141" t="s">
        <v>146</v>
      </c>
      <c r="AU143" s="141" t="s">
        <v>85</v>
      </c>
      <c r="AY143" s="13" t="s">
        <v>143</v>
      </c>
      <c r="BE143" s="142">
        <f>IF(N143="základní",J143,0)</f>
        <v>0</v>
      </c>
      <c r="BF143" s="142">
        <f>IF(N143="snížená",J143,0)</f>
        <v>0</v>
      </c>
      <c r="BG143" s="142">
        <f>IF(N143="zákl. přenesená",J143,0)</f>
        <v>0</v>
      </c>
      <c r="BH143" s="142">
        <f>IF(N143="sníž. přenesená",J143,0)</f>
        <v>0</v>
      </c>
      <c r="BI143" s="142">
        <f>IF(N143="nulová",J143,0)</f>
        <v>0</v>
      </c>
      <c r="BJ143" s="13" t="s">
        <v>83</v>
      </c>
      <c r="BK143" s="142">
        <f>ROUND(I143*H143,2)</f>
        <v>0</v>
      </c>
      <c r="BL143" s="13" t="s">
        <v>1987</v>
      </c>
      <c r="BM143" s="141" t="s">
        <v>2021</v>
      </c>
    </row>
    <row r="144" spans="2:65" s="1" customFormat="1" ht="16.5" customHeight="1">
      <c r="B144" s="28"/>
      <c r="C144" s="129" t="s">
        <v>182</v>
      </c>
      <c r="D144" s="129" t="s">
        <v>146</v>
      </c>
      <c r="E144" s="130" t="s">
        <v>2022</v>
      </c>
      <c r="F144" s="131" t="s">
        <v>2023</v>
      </c>
      <c r="G144" s="132" t="s">
        <v>1166</v>
      </c>
      <c r="H144" s="133">
        <v>1</v>
      </c>
      <c r="I144" s="134"/>
      <c r="J144" s="135">
        <f>ROUND(I144*H144,2)</f>
        <v>0</v>
      </c>
      <c r="K144" s="136"/>
      <c r="L144" s="28"/>
      <c r="M144" s="159" t="s">
        <v>1</v>
      </c>
      <c r="N144" s="160" t="s">
        <v>40</v>
      </c>
      <c r="O144" s="161"/>
      <c r="P144" s="162">
        <f>O144*H144</f>
        <v>0</v>
      </c>
      <c r="Q144" s="162">
        <v>0</v>
      </c>
      <c r="R144" s="162">
        <f>Q144*H144</f>
        <v>0</v>
      </c>
      <c r="S144" s="162">
        <v>0</v>
      </c>
      <c r="T144" s="163">
        <f>S144*H144</f>
        <v>0</v>
      </c>
      <c r="AR144" s="141" t="s">
        <v>1987</v>
      </c>
      <c r="AT144" s="141" t="s">
        <v>146</v>
      </c>
      <c r="AU144" s="141" t="s">
        <v>85</v>
      </c>
      <c r="AY144" s="13" t="s">
        <v>143</v>
      </c>
      <c r="BE144" s="142">
        <f>IF(N144="základní",J144,0)</f>
        <v>0</v>
      </c>
      <c r="BF144" s="142">
        <f>IF(N144="snížená",J144,0)</f>
        <v>0</v>
      </c>
      <c r="BG144" s="142">
        <f>IF(N144="zákl. přenesená",J144,0)</f>
        <v>0</v>
      </c>
      <c r="BH144" s="142">
        <f>IF(N144="sníž. přenesená",J144,0)</f>
        <v>0</v>
      </c>
      <c r="BI144" s="142">
        <f>IF(N144="nulová",J144,0)</f>
        <v>0</v>
      </c>
      <c r="BJ144" s="13" t="s">
        <v>83</v>
      </c>
      <c r="BK144" s="142">
        <f>ROUND(I144*H144,2)</f>
        <v>0</v>
      </c>
      <c r="BL144" s="13" t="s">
        <v>1987</v>
      </c>
      <c r="BM144" s="141" t="s">
        <v>2024</v>
      </c>
    </row>
    <row r="145" spans="2:12" s="1" customFormat="1" ht="6.95" customHeight="1">
      <c r="B145" s="40"/>
      <c r="C145" s="41"/>
      <c r="D145" s="41"/>
      <c r="E145" s="41"/>
      <c r="F145" s="41"/>
      <c r="G145" s="41"/>
      <c r="H145" s="41"/>
      <c r="I145" s="41"/>
      <c r="J145" s="41"/>
      <c r="K145" s="41"/>
      <c r="L145" s="28"/>
    </row>
  </sheetData>
  <sheetProtection algorithmName="SHA-512" hashValue="rst9i8aKPa4oIbeSTj4t/pX79rv2bFGZe4KaUiGZ4ut8adMNxbW4kFk/ifJP38MwN4kYpUPLu26oQtthpZ9l+g==" saltValue="EBcX1OippbFufFT0xhgXZv3GlJuDcvU30Jg4Zc4TtSkW9OHeM2JwFXES1Zc3p6J6W2PxG9HerL3HRWVTBloWIw==" spinCount="100000" sheet="1" objects="1" scenarios="1" formatColumns="0" formatRows="0" autoFilter="0"/>
  <autoFilter ref="C123:K144" xr:uid="{00000000-0009-0000-0000-000006000000}"/>
  <mergeCells count="9">
    <mergeCell ref="E87:H87"/>
    <mergeCell ref="E114:H114"/>
    <mergeCell ref="E116:H116"/>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BM123"/>
  <sheetViews>
    <sheetView showGridLines="0" workbookViewId="0"/>
  </sheetViews>
  <sheetFormatPr defaultRowHeight="15"/>
  <cols>
    <col min="1" max="1" width="8.33203125" customWidth="1"/>
    <col min="2" max="2" width="1.1640625" customWidth="1"/>
    <col min="3" max="3" width="4.1640625" customWidth="1"/>
    <col min="4" max="4" width="4.33203125" customWidth="1"/>
    <col min="5" max="5" width="17.1640625" customWidth="1"/>
    <col min="6" max="6" width="50.83203125" customWidth="1"/>
    <col min="7" max="7" width="7.5" customWidth="1"/>
    <col min="8" max="8" width="14" customWidth="1"/>
    <col min="9" max="9" width="15.83203125" customWidth="1"/>
    <col min="10" max="10" width="22.33203125" customWidth="1"/>
    <col min="11" max="11" width="22.33203125" hidden="1" customWidth="1"/>
    <col min="12" max="12" width="9.33203125" customWidth="1"/>
    <col min="13" max="13" width="10.83203125" hidden="1" customWidth="1"/>
    <col min="14" max="14" width="9.33203125" hidden="1"/>
    <col min="15" max="20" width="14.1640625" hidden="1" customWidth="1"/>
    <col min="21" max="21" width="16.33203125" hidden="1" customWidth="1"/>
    <col min="22" max="22" width="12.33203125" customWidth="1"/>
    <col min="23" max="23" width="16.33203125" customWidth="1"/>
    <col min="24" max="24" width="12.33203125" customWidth="1"/>
    <col min="25" max="25" width="15" customWidth="1"/>
    <col min="26" max="26" width="11" customWidth="1"/>
    <col min="27" max="27" width="15" customWidth="1"/>
    <col min="28" max="28" width="16.33203125" customWidth="1"/>
    <col min="29" max="29" width="11" customWidth="1"/>
    <col min="30" max="30" width="15" customWidth="1"/>
    <col min="31" max="31" width="16.33203125" customWidth="1"/>
    <col min="44" max="65" width="9.33203125" hidden="1"/>
  </cols>
  <sheetData>
    <row r="2" spans="2:46" ht="36.950000000000003" customHeight="1">
      <c r="L2" s="189"/>
      <c r="M2" s="189"/>
      <c r="N2" s="189"/>
      <c r="O2" s="189"/>
      <c r="P2" s="189"/>
      <c r="Q2" s="189"/>
      <c r="R2" s="189"/>
      <c r="S2" s="189"/>
      <c r="T2" s="189"/>
      <c r="U2" s="189"/>
      <c r="V2" s="189"/>
      <c r="AT2" s="13" t="s">
        <v>103</v>
      </c>
    </row>
    <row r="3" spans="2:46" ht="6.95" hidden="1" customHeight="1">
      <c r="B3" s="14"/>
      <c r="C3" s="15"/>
      <c r="D3" s="15"/>
      <c r="E3" s="15"/>
      <c r="F3" s="15"/>
      <c r="G3" s="15"/>
      <c r="H3" s="15"/>
      <c r="I3" s="15"/>
      <c r="J3" s="15"/>
      <c r="K3" s="15"/>
      <c r="L3" s="16"/>
      <c r="AT3" s="13" t="s">
        <v>85</v>
      </c>
    </row>
    <row r="4" spans="2:46" ht="24.95" hidden="1" customHeight="1">
      <c r="B4" s="16"/>
      <c r="D4" s="17" t="s">
        <v>104</v>
      </c>
      <c r="L4" s="16"/>
      <c r="M4" s="84" t="s">
        <v>10</v>
      </c>
      <c r="AT4" s="13" t="s">
        <v>4</v>
      </c>
    </row>
    <row r="5" spans="2:46" ht="6.95" hidden="1" customHeight="1">
      <c r="B5" s="16"/>
      <c r="L5" s="16"/>
    </row>
    <row r="6" spans="2:46" ht="12" hidden="1" customHeight="1">
      <c r="B6" s="16"/>
      <c r="D6" s="23" t="s">
        <v>16</v>
      </c>
      <c r="L6" s="16"/>
    </row>
    <row r="7" spans="2:46" ht="16.5" hidden="1" customHeight="1">
      <c r="B7" s="16"/>
      <c r="E7" s="204" t="str">
        <f>'Rekapitulace stavby'!K6</f>
        <v>Stavební úpravy a snížení energetické náročnosti - Knihovna-V2</v>
      </c>
      <c r="F7" s="205"/>
      <c r="G7" s="205"/>
      <c r="H7" s="205"/>
      <c r="L7" s="16"/>
    </row>
    <row r="8" spans="2:46" s="1" customFormat="1" ht="12" hidden="1" customHeight="1">
      <c r="B8" s="28"/>
      <c r="D8" s="23" t="s">
        <v>105</v>
      </c>
      <c r="L8" s="28"/>
    </row>
    <row r="9" spans="2:46" s="1" customFormat="1" ht="16.5" hidden="1" customHeight="1">
      <c r="B9" s="28"/>
      <c r="E9" s="166" t="s">
        <v>2025</v>
      </c>
      <c r="F9" s="206"/>
      <c r="G9" s="206"/>
      <c r="H9" s="206"/>
      <c r="L9" s="28"/>
    </row>
    <row r="10" spans="2:46" s="1" customFormat="1" ht="11.25" hidden="1">
      <c r="B10" s="28"/>
      <c r="L10" s="28"/>
    </row>
    <row r="11" spans="2:46" s="1" customFormat="1" ht="12" hidden="1" customHeight="1">
      <c r="B11" s="28"/>
      <c r="D11" s="23" t="s">
        <v>18</v>
      </c>
      <c r="F11" s="21" t="s">
        <v>1</v>
      </c>
      <c r="I11" s="23" t="s">
        <v>19</v>
      </c>
      <c r="J11" s="21" t="s">
        <v>1</v>
      </c>
      <c r="L11" s="28"/>
    </row>
    <row r="12" spans="2:46" s="1" customFormat="1" ht="12" hidden="1" customHeight="1">
      <c r="B12" s="28"/>
      <c r="D12" s="23" t="s">
        <v>20</v>
      </c>
      <c r="F12" s="21" t="s">
        <v>21</v>
      </c>
      <c r="I12" s="23" t="s">
        <v>22</v>
      </c>
      <c r="J12" s="48" t="str">
        <f>'Rekapitulace stavby'!AN8</f>
        <v>24. 7. 2025</v>
      </c>
      <c r="L12" s="28"/>
    </row>
    <row r="13" spans="2:46" s="1" customFormat="1" ht="10.9" hidden="1" customHeight="1">
      <c r="B13" s="28"/>
      <c r="L13" s="28"/>
    </row>
    <row r="14" spans="2:46" s="1" customFormat="1" ht="12" hidden="1" customHeight="1">
      <c r="B14" s="28"/>
      <c r="D14" s="23" t="s">
        <v>24</v>
      </c>
      <c r="I14" s="23" t="s">
        <v>25</v>
      </c>
      <c r="J14" s="21" t="s">
        <v>1</v>
      </c>
      <c r="L14" s="28"/>
    </row>
    <row r="15" spans="2:46" s="1" customFormat="1" ht="18" hidden="1" customHeight="1">
      <c r="B15" s="28"/>
      <c r="E15" s="21" t="s">
        <v>26</v>
      </c>
      <c r="I15" s="23" t="s">
        <v>27</v>
      </c>
      <c r="J15" s="21" t="s">
        <v>1</v>
      </c>
      <c r="L15" s="28"/>
    </row>
    <row r="16" spans="2:46" s="1" customFormat="1" ht="6.95" hidden="1" customHeight="1">
      <c r="B16" s="28"/>
      <c r="L16" s="28"/>
    </row>
    <row r="17" spans="2:12" s="1" customFormat="1" ht="12" hidden="1" customHeight="1">
      <c r="B17" s="28"/>
      <c r="D17" s="23" t="s">
        <v>28</v>
      </c>
      <c r="I17" s="23" t="s">
        <v>25</v>
      </c>
      <c r="J17" s="24" t="str">
        <f>'Rekapitulace stavby'!AN13</f>
        <v>Vyplň údaj</v>
      </c>
      <c r="L17" s="28"/>
    </row>
    <row r="18" spans="2:12" s="1" customFormat="1" ht="18" hidden="1" customHeight="1">
      <c r="B18" s="28"/>
      <c r="E18" s="207" t="str">
        <f>'Rekapitulace stavby'!E14</f>
        <v>Vyplň údaj</v>
      </c>
      <c r="F18" s="188"/>
      <c r="G18" s="188"/>
      <c r="H18" s="188"/>
      <c r="I18" s="23" t="s">
        <v>27</v>
      </c>
      <c r="J18" s="24" t="str">
        <f>'Rekapitulace stavby'!AN14</f>
        <v>Vyplň údaj</v>
      </c>
      <c r="L18" s="28"/>
    </row>
    <row r="19" spans="2:12" s="1" customFormat="1" ht="6.95" hidden="1" customHeight="1">
      <c r="B19" s="28"/>
      <c r="L19" s="28"/>
    </row>
    <row r="20" spans="2:12" s="1" customFormat="1" ht="12" hidden="1" customHeight="1">
      <c r="B20" s="28"/>
      <c r="D20" s="23" t="s">
        <v>30</v>
      </c>
      <c r="I20" s="23" t="s">
        <v>25</v>
      </c>
      <c r="J20" s="21" t="s">
        <v>1</v>
      </c>
      <c r="L20" s="28"/>
    </row>
    <row r="21" spans="2:12" s="1" customFormat="1" ht="18" hidden="1" customHeight="1">
      <c r="B21" s="28"/>
      <c r="E21" s="21" t="s">
        <v>31</v>
      </c>
      <c r="I21" s="23" t="s">
        <v>27</v>
      </c>
      <c r="J21" s="21" t="s">
        <v>1</v>
      </c>
      <c r="L21" s="28"/>
    </row>
    <row r="22" spans="2:12" s="1" customFormat="1" ht="6.95" hidden="1" customHeight="1">
      <c r="B22" s="28"/>
      <c r="L22" s="28"/>
    </row>
    <row r="23" spans="2:12" s="1" customFormat="1" ht="12" hidden="1" customHeight="1">
      <c r="B23" s="28"/>
      <c r="D23" s="23" t="s">
        <v>33</v>
      </c>
      <c r="I23" s="23" t="s">
        <v>25</v>
      </c>
      <c r="J23" s="21" t="s">
        <v>1</v>
      </c>
      <c r="L23" s="28"/>
    </row>
    <row r="24" spans="2:12" s="1" customFormat="1" ht="18" hidden="1" customHeight="1">
      <c r="B24" s="28"/>
      <c r="E24" s="21" t="s">
        <v>31</v>
      </c>
      <c r="I24" s="23" t="s">
        <v>27</v>
      </c>
      <c r="J24" s="21" t="s">
        <v>1</v>
      </c>
      <c r="L24" s="28"/>
    </row>
    <row r="25" spans="2:12" s="1" customFormat="1" ht="6.95" hidden="1" customHeight="1">
      <c r="B25" s="28"/>
      <c r="L25" s="28"/>
    </row>
    <row r="26" spans="2:12" s="1" customFormat="1" ht="12" hidden="1" customHeight="1">
      <c r="B26" s="28"/>
      <c r="D26" s="23" t="s">
        <v>34</v>
      </c>
      <c r="L26" s="28"/>
    </row>
    <row r="27" spans="2:12" s="7" customFormat="1" ht="16.5" hidden="1" customHeight="1">
      <c r="B27" s="85"/>
      <c r="E27" s="193" t="s">
        <v>1</v>
      </c>
      <c r="F27" s="193"/>
      <c r="G27" s="193"/>
      <c r="H27" s="193"/>
      <c r="L27" s="85"/>
    </row>
    <row r="28" spans="2:12" s="1" customFormat="1" ht="6.95" hidden="1" customHeight="1">
      <c r="B28" s="28"/>
      <c r="L28" s="28"/>
    </row>
    <row r="29" spans="2:12" s="1" customFormat="1" ht="6.95" hidden="1" customHeight="1">
      <c r="B29" s="28"/>
      <c r="D29" s="49"/>
      <c r="E29" s="49"/>
      <c r="F29" s="49"/>
      <c r="G29" s="49"/>
      <c r="H29" s="49"/>
      <c r="I29" s="49"/>
      <c r="J29" s="49"/>
      <c r="K29" s="49"/>
      <c r="L29" s="28"/>
    </row>
    <row r="30" spans="2:12" s="1" customFormat="1" ht="25.35" hidden="1" customHeight="1">
      <c r="B30" s="28"/>
      <c r="D30" s="86" t="s">
        <v>35</v>
      </c>
      <c r="J30" s="62">
        <f>ROUND(J118, 2)</f>
        <v>0</v>
      </c>
      <c r="L30" s="28"/>
    </row>
    <row r="31" spans="2:12" s="1" customFormat="1" ht="6.95" hidden="1" customHeight="1">
      <c r="B31" s="28"/>
      <c r="D31" s="49"/>
      <c r="E31" s="49"/>
      <c r="F31" s="49"/>
      <c r="G31" s="49"/>
      <c r="H31" s="49"/>
      <c r="I31" s="49"/>
      <c r="J31" s="49"/>
      <c r="K31" s="49"/>
      <c r="L31" s="28"/>
    </row>
    <row r="32" spans="2:12" s="1" customFormat="1" ht="14.45" hidden="1" customHeight="1">
      <c r="B32" s="28"/>
      <c r="F32" s="31" t="s">
        <v>37</v>
      </c>
      <c r="I32" s="31" t="s">
        <v>36</v>
      </c>
      <c r="J32" s="31" t="s">
        <v>38</v>
      </c>
      <c r="L32" s="28"/>
    </row>
    <row r="33" spans="2:12" s="1" customFormat="1" ht="14.45" hidden="1" customHeight="1">
      <c r="B33" s="28"/>
      <c r="D33" s="51" t="s">
        <v>39</v>
      </c>
      <c r="E33" s="23" t="s">
        <v>40</v>
      </c>
      <c r="F33" s="87">
        <f>ROUND((SUM(BE118:BE122)),  2)</f>
        <v>0</v>
      </c>
      <c r="I33" s="88">
        <v>0.21</v>
      </c>
      <c r="J33" s="87">
        <f>ROUND(((SUM(BE118:BE122))*I33),  2)</f>
        <v>0</v>
      </c>
      <c r="L33" s="28"/>
    </row>
    <row r="34" spans="2:12" s="1" customFormat="1" ht="14.45" hidden="1" customHeight="1">
      <c r="B34" s="28"/>
      <c r="E34" s="23" t="s">
        <v>41</v>
      </c>
      <c r="F34" s="87">
        <f>ROUND((SUM(BF118:BF122)),  2)</f>
        <v>0</v>
      </c>
      <c r="I34" s="88">
        <v>0.15</v>
      </c>
      <c r="J34" s="87">
        <f>ROUND(((SUM(BF118:BF122))*I34),  2)</f>
        <v>0</v>
      </c>
      <c r="L34" s="28"/>
    </row>
    <row r="35" spans="2:12" s="1" customFormat="1" ht="14.45" hidden="1" customHeight="1">
      <c r="B35" s="28"/>
      <c r="E35" s="23" t="s">
        <v>42</v>
      </c>
      <c r="F35" s="87">
        <f>ROUND((SUM(BG118:BG122)),  2)</f>
        <v>0</v>
      </c>
      <c r="I35" s="88">
        <v>0.21</v>
      </c>
      <c r="J35" s="87">
        <f>0</f>
        <v>0</v>
      </c>
      <c r="L35" s="28"/>
    </row>
    <row r="36" spans="2:12" s="1" customFormat="1" ht="14.45" hidden="1" customHeight="1">
      <c r="B36" s="28"/>
      <c r="E36" s="23" t="s">
        <v>43</v>
      </c>
      <c r="F36" s="87">
        <f>ROUND((SUM(BH118:BH122)),  2)</f>
        <v>0</v>
      </c>
      <c r="I36" s="88">
        <v>0.15</v>
      </c>
      <c r="J36" s="87">
        <f>0</f>
        <v>0</v>
      </c>
      <c r="L36" s="28"/>
    </row>
    <row r="37" spans="2:12" s="1" customFormat="1" ht="14.45" hidden="1" customHeight="1">
      <c r="B37" s="28"/>
      <c r="E37" s="23" t="s">
        <v>44</v>
      </c>
      <c r="F37" s="87">
        <f>ROUND((SUM(BI118:BI122)),  2)</f>
        <v>0</v>
      </c>
      <c r="I37" s="88">
        <v>0</v>
      </c>
      <c r="J37" s="87">
        <f>0</f>
        <v>0</v>
      </c>
      <c r="L37" s="28"/>
    </row>
    <row r="38" spans="2:12" s="1" customFormat="1" ht="6.95" hidden="1" customHeight="1">
      <c r="B38" s="28"/>
      <c r="L38" s="28"/>
    </row>
    <row r="39" spans="2:12" s="1" customFormat="1" ht="25.35" hidden="1" customHeight="1">
      <c r="B39" s="28"/>
      <c r="C39" s="89"/>
      <c r="D39" s="90" t="s">
        <v>45</v>
      </c>
      <c r="E39" s="53"/>
      <c r="F39" s="53"/>
      <c r="G39" s="91" t="s">
        <v>46</v>
      </c>
      <c r="H39" s="92" t="s">
        <v>47</v>
      </c>
      <c r="I39" s="53"/>
      <c r="J39" s="93">
        <f>SUM(J30:J37)</f>
        <v>0</v>
      </c>
      <c r="K39" s="94"/>
      <c r="L39" s="28"/>
    </row>
    <row r="40" spans="2:12" s="1" customFormat="1" ht="14.45" hidden="1" customHeight="1">
      <c r="B40" s="28"/>
      <c r="L40" s="28"/>
    </row>
    <row r="41" spans="2:12" ht="14.45" hidden="1" customHeight="1">
      <c r="B41" s="16"/>
      <c r="L41" s="16"/>
    </row>
    <row r="42" spans="2:12" ht="14.45" hidden="1" customHeight="1">
      <c r="B42" s="16"/>
      <c r="L42" s="16"/>
    </row>
    <row r="43" spans="2:12" ht="14.45" hidden="1" customHeight="1">
      <c r="B43" s="16"/>
      <c r="L43" s="16"/>
    </row>
    <row r="44" spans="2:12" ht="14.45" hidden="1" customHeight="1">
      <c r="B44" s="16"/>
      <c r="L44" s="16"/>
    </row>
    <row r="45" spans="2:12" ht="14.45" hidden="1" customHeight="1">
      <c r="B45" s="16"/>
      <c r="L45" s="16"/>
    </row>
    <row r="46" spans="2:12" ht="14.45" hidden="1" customHeight="1">
      <c r="B46" s="16"/>
      <c r="L46" s="16"/>
    </row>
    <row r="47" spans="2:12" ht="14.45" hidden="1" customHeight="1">
      <c r="B47" s="16"/>
      <c r="L47" s="16"/>
    </row>
    <row r="48" spans="2:12" ht="14.45" hidden="1" customHeight="1">
      <c r="B48" s="16"/>
      <c r="L48" s="16"/>
    </row>
    <row r="49" spans="2:12" ht="14.45" hidden="1" customHeight="1">
      <c r="B49" s="16"/>
      <c r="L49" s="16"/>
    </row>
    <row r="50" spans="2:12" s="1" customFormat="1" ht="14.45" hidden="1" customHeight="1">
      <c r="B50" s="28"/>
      <c r="D50" s="37" t="s">
        <v>48</v>
      </c>
      <c r="E50" s="38"/>
      <c r="F50" s="38"/>
      <c r="G50" s="37" t="s">
        <v>49</v>
      </c>
      <c r="H50" s="38"/>
      <c r="I50" s="38"/>
      <c r="J50" s="38"/>
      <c r="K50" s="38"/>
      <c r="L50" s="28"/>
    </row>
    <row r="51" spans="2:12" ht="11.25" hidden="1">
      <c r="B51" s="16"/>
      <c r="L51" s="16"/>
    </row>
    <row r="52" spans="2:12" ht="11.25" hidden="1">
      <c r="B52" s="16"/>
      <c r="L52" s="16"/>
    </row>
    <row r="53" spans="2:12" ht="11.25" hidden="1">
      <c r="B53" s="16"/>
      <c r="L53" s="16"/>
    </row>
    <row r="54" spans="2:12" ht="11.25" hidden="1">
      <c r="B54" s="16"/>
      <c r="L54" s="16"/>
    </row>
    <row r="55" spans="2:12" ht="11.25" hidden="1">
      <c r="B55" s="16"/>
      <c r="L55" s="16"/>
    </row>
    <row r="56" spans="2:12" ht="11.25" hidden="1">
      <c r="B56" s="16"/>
      <c r="L56" s="16"/>
    </row>
    <row r="57" spans="2:12" ht="11.25" hidden="1">
      <c r="B57" s="16"/>
      <c r="L57" s="16"/>
    </row>
    <row r="58" spans="2:12" ht="11.25" hidden="1">
      <c r="B58" s="16"/>
      <c r="L58" s="16"/>
    </row>
    <row r="59" spans="2:12" ht="11.25" hidden="1">
      <c r="B59" s="16"/>
      <c r="L59" s="16"/>
    </row>
    <row r="60" spans="2:12" ht="11.25" hidden="1">
      <c r="B60" s="16"/>
      <c r="L60" s="16"/>
    </row>
    <row r="61" spans="2:12" s="1" customFormat="1" ht="12.75" hidden="1">
      <c r="B61" s="28"/>
      <c r="D61" s="39" t="s">
        <v>50</v>
      </c>
      <c r="E61" s="30"/>
      <c r="F61" s="95" t="s">
        <v>51</v>
      </c>
      <c r="G61" s="39" t="s">
        <v>50</v>
      </c>
      <c r="H61" s="30"/>
      <c r="I61" s="30"/>
      <c r="J61" s="96" t="s">
        <v>51</v>
      </c>
      <c r="K61" s="30"/>
      <c r="L61" s="28"/>
    </row>
    <row r="62" spans="2:12" ht="11.25" hidden="1">
      <c r="B62" s="16"/>
      <c r="L62" s="16"/>
    </row>
    <row r="63" spans="2:12" ht="11.25" hidden="1">
      <c r="B63" s="16"/>
      <c r="L63" s="16"/>
    </row>
    <row r="64" spans="2:12" ht="11.25" hidden="1">
      <c r="B64" s="16"/>
      <c r="L64" s="16"/>
    </row>
    <row r="65" spans="2:12" s="1" customFormat="1" ht="12.75" hidden="1">
      <c r="B65" s="28"/>
      <c r="D65" s="37" t="s">
        <v>52</v>
      </c>
      <c r="E65" s="38"/>
      <c r="F65" s="38"/>
      <c r="G65" s="37" t="s">
        <v>53</v>
      </c>
      <c r="H65" s="38"/>
      <c r="I65" s="38"/>
      <c r="J65" s="38"/>
      <c r="K65" s="38"/>
      <c r="L65" s="28"/>
    </row>
    <row r="66" spans="2:12" ht="11.25" hidden="1">
      <c r="B66" s="16"/>
      <c r="L66" s="16"/>
    </row>
    <row r="67" spans="2:12" ht="11.25" hidden="1">
      <c r="B67" s="16"/>
      <c r="L67" s="16"/>
    </row>
    <row r="68" spans="2:12" ht="11.25" hidden="1">
      <c r="B68" s="16"/>
      <c r="L68" s="16"/>
    </row>
    <row r="69" spans="2:12" ht="11.25" hidden="1">
      <c r="B69" s="16"/>
      <c r="L69" s="16"/>
    </row>
    <row r="70" spans="2:12" ht="11.25" hidden="1">
      <c r="B70" s="16"/>
      <c r="L70" s="16"/>
    </row>
    <row r="71" spans="2:12" ht="11.25" hidden="1">
      <c r="B71" s="16"/>
      <c r="L71" s="16"/>
    </row>
    <row r="72" spans="2:12" ht="11.25" hidden="1">
      <c r="B72" s="16"/>
      <c r="L72" s="16"/>
    </row>
    <row r="73" spans="2:12" ht="11.25" hidden="1">
      <c r="B73" s="16"/>
      <c r="L73" s="16"/>
    </row>
    <row r="74" spans="2:12" ht="11.25" hidden="1">
      <c r="B74" s="16"/>
      <c r="L74" s="16"/>
    </row>
    <row r="75" spans="2:12" ht="11.25" hidden="1">
      <c r="B75" s="16"/>
      <c r="L75" s="16"/>
    </row>
    <row r="76" spans="2:12" s="1" customFormat="1" ht="12.75" hidden="1">
      <c r="B76" s="28"/>
      <c r="D76" s="39" t="s">
        <v>50</v>
      </c>
      <c r="E76" s="30"/>
      <c r="F76" s="95" t="s">
        <v>51</v>
      </c>
      <c r="G76" s="39" t="s">
        <v>50</v>
      </c>
      <c r="H76" s="30"/>
      <c r="I76" s="30"/>
      <c r="J76" s="96" t="s">
        <v>51</v>
      </c>
      <c r="K76" s="30"/>
      <c r="L76" s="28"/>
    </row>
    <row r="77" spans="2:12" s="1" customFormat="1" ht="14.45" hidden="1" customHeight="1">
      <c r="B77" s="40"/>
      <c r="C77" s="41"/>
      <c r="D77" s="41"/>
      <c r="E77" s="41"/>
      <c r="F77" s="41"/>
      <c r="G77" s="41"/>
      <c r="H77" s="41"/>
      <c r="I77" s="41"/>
      <c r="J77" s="41"/>
      <c r="K77" s="41"/>
      <c r="L77" s="28"/>
    </row>
    <row r="78" spans="2:12" ht="11.25" hidden="1"/>
    <row r="79" spans="2:12" ht="11.25" hidden="1"/>
    <row r="80" spans="2:12" ht="11.25" hidden="1"/>
    <row r="81" spans="2:47" s="1" customFormat="1" ht="6.95" customHeight="1">
      <c r="B81" s="42"/>
      <c r="C81" s="43"/>
      <c r="D81" s="43"/>
      <c r="E81" s="43"/>
      <c r="F81" s="43"/>
      <c r="G81" s="43"/>
      <c r="H81" s="43"/>
      <c r="I81" s="43"/>
      <c r="J81" s="43"/>
      <c r="K81" s="43"/>
      <c r="L81" s="28"/>
    </row>
    <row r="82" spans="2:47" s="1" customFormat="1" ht="24.95" customHeight="1">
      <c r="B82" s="28"/>
      <c r="C82" s="17" t="s">
        <v>107</v>
      </c>
      <c r="L82" s="28"/>
    </row>
    <row r="83" spans="2:47" s="1" customFormat="1" ht="6.95" customHeight="1">
      <c r="B83" s="28"/>
      <c r="L83" s="28"/>
    </row>
    <row r="84" spans="2:47" s="1" customFormat="1" ht="12" customHeight="1">
      <c r="B84" s="28"/>
      <c r="C84" s="23" t="s">
        <v>16</v>
      </c>
      <c r="L84" s="28"/>
    </row>
    <row r="85" spans="2:47" s="1" customFormat="1" ht="16.5" customHeight="1">
      <c r="B85" s="28"/>
      <c r="E85" s="204" t="str">
        <f>E7</f>
        <v>Stavební úpravy a snížení energetické náročnosti - Knihovna-V2</v>
      </c>
      <c r="F85" s="205"/>
      <c r="G85" s="205"/>
      <c r="H85" s="205"/>
      <c r="L85" s="28"/>
    </row>
    <row r="86" spans="2:47" s="1" customFormat="1" ht="12" customHeight="1">
      <c r="B86" s="28"/>
      <c r="C86" s="23" t="s">
        <v>105</v>
      </c>
      <c r="L86" s="28"/>
    </row>
    <row r="87" spans="2:47" s="1" customFormat="1" ht="16.5" customHeight="1">
      <c r="B87" s="28"/>
      <c r="E87" s="166" t="str">
        <f>E9</f>
        <v>05b - VRN - neuznatelné náklady</v>
      </c>
      <c r="F87" s="206"/>
      <c r="G87" s="206"/>
      <c r="H87" s="206"/>
      <c r="L87" s="28"/>
    </row>
    <row r="88" spans="2:47" s="1" customFormat="1" ht="6.95" customHeight="1">
      <c r="B88" s="28"/>
      <c r="L88" s="28"/>
    </row>
    <row r="89" spans="2:47" s="1" customFormat="1" ht="12" customHeight="1">
      <c r="B89" s="28"/>
      <c r="C89" s="23" t="s">
        <v>20</v>
      </c>
      <c r="F89" s="21" t="str">
        <f>F12</f>
        <v>p.č. 410, k.ú. Kolovraty</v>
      </c>
      <c r="I89" s="23" t="s">
        <v>22</v>
      </c>
      <c r="J89" s="48" t="str">
        <f>IF(J12="","",J12)</f>
        <v>24. 7. 2025</v>
      </c>
      <c r="L89" s="28"/>
    </row>
    <row r="90" spans="2:47" s="1" customFormat="1" ht="6.95" customHeight="1">
      <c r="B90" s="28"/>
      <c r="L90" s="28"/>
    </row>
    <row r="91" spans="2:47" s="1" customFormat="1" ht="15.2" customHeight="1">
      <c r="B91" s="28"/>
      <c r="C91" s="23" t="s">
        <v>24</v>
      </c>
      <c r="F91" s="21" t="str">
        <f>E15</f>
        <v>Městská část Praha-Kolovraty</v>
      </c>
      <c r="I91" s="23" t="s">
        <v>30</v>
      </c>
      <c r="J91" s="26" t="str">
        <f>E21</f>
        <v>KFJ project s.r.o.</v>
      </c>
      <c r="L91" s="28"/>
    </row>
    <row r="92" spans="2:47" s="1" customFormat="1" ht="15.2" customHeight="1">
      <c r="B92" s="28"/>
      <c r="C92" s="23" t="s">
        <v>28</v>
      </c>
      <c r="F92" s="21" t="str">
        <f>IF(E18="","",E18)</f>
        <v>Vyplň údaj</v>
      </c>
      <c r="I92" s="23" t="s">
        <v>33</v>
      </c>
      <c r="J92" s="26" t="str">
        <f>E24</f>
        <v>KFJ project s.r.o.</v>
      </c>
      <c r="L92" s="28"/>
    </row>
    <row r="93" spans="2:47" s="1" customFormat="1" ht="10.35" customHeight="1">
      <c r="B93" s="28"/>
      <c r="L93" s="28"/>
    </row>
    <row r="94" spans="2:47" s="1" customFormat="1" ht="29.25" customHeight="1">
      <c r="B94" s="28"/>
      <c r="C94" s="97" t="s">
        <v>108</v>
      </c>
      <c r="D94" s="89"/>
      <c r="E94" s="89"/>
      <c r="F94" s="89"/>
      <c r="G94" s="89"/>
      <c r="H94" s="89"/>
      <c r="I94" s="89"/>
      <c r="J94" s="98" t="s">
        <v>109</v>
      </c>
      <c r="K94" s="89"/>
      <c r="L94" s="28"/>
    </row>
    <row r="95" spans="2:47" s="1" customFormat="1" ht="10.35" customHeight="1">
      <c r="B95" s="28"/>
      <c r="L95" s="28"/>
    </row>
    <row r="96" spans="2:47" s="1" customFormat="1" ht="22.9" customHeight="1">
      <c r="B96" s="28"/>
      <c r="C96" s="99" t="s">
        <v>110</v>
      </c>
      <c r="J96" s="62">
        <f>J118</f>
        <v>0</v>
      </c>
      <c r="L96" s="28"/>
      <c r="AU96" s="13" t="s">
        <v>111</v>
      </c>
    </row>
    <row r="97" spans="2:12" s="8" customFormat="1" ht="24.95" customHeight="1">
      <c r="B97" s="100"/>
      <c r="D97" s="101" t="s">
        <v>1974</v>
      </c>
      <c r="E97" s="102"/>
      <c r="F97" s="102"/>
      <c r="G97" s="102"/>
      <c r="H97" s="102"/>
      <c r="I97" s="102"/>
      <c r="J97" s="103">
        <f>J119</f>
        <v>0</v>
      </c>
      <c r="L97" s="100"/>
    </row>
    <row r="98" spans="2:12" s="9" customFormat="1" ht="19.899999999999999" customHeight="1">
      <c r="B98" s="104"/>
      <c r="D98" s="105" t="s">
        <v>1980</v>
      </c>
      <c r="E98" s="106"/>
      <c r="F98" s="106"/>
      <c r="G98" s="106"/>
      <c r="H98" s="106"/>
      <c r="I98" s="106"/>
      <c r="J98" s="107">
        <f>J120</f>
        <v>0</v>
      </c>
      <c r="L98" s="104"/>
    </row>
    <row r="99" spans="2:12" s="1" customFormat="1" ht="21.75" customHeight="1">
      <c r="B99" s="28"/>
      <c r="L99" s="28"/>
    </row>
    <row r="100" spans="2:12" s="1" customFormat="1" ht="6.95" customHeight="1">
      <c r="B100" s="40"/>
      <c r="C100" s="41"/>
      <c r="D100" s="41"/>
      <c r="E100" s="41"/>
      <c r="F100" s="41"/>
      <c r="G100" s="41"/>
      <c r="H100" s="41"/>
      <c r="I100" s="41"/>
      <c r="J100" s="41"/>
      <c r="K100" s="41"/>
      <c r="L100" s="28"/>
    </row>
    <row r="104" spans="2:12" s="1" customFormat="1" ht="6.95" customHeight="1">
      <c r="B104" s="42"/>
      <c r="C104" s="43"/>
      <c r="D104" s="43"/>
      <c r="E104" s="43"/>
      <c r="F104" s="43"/>
      <c r="G104" s="43"/>
      <c r="H104" s="43"/>
      <c r="I104" s="43"/>
      <c r="J104" s="43"/>
      <c r="K104" s="43"/>
      <c r="L104" s="28"/>
    </row>
    <row r="105" spans="2:12" s="1" customFormat="1" ht="24.95" customHeight="1">
      <c r="B105" s="28"/>
      <c r="C105" s="17" t="s">
        <v>128</v>
      </c>
      <c r="L105" s="28"/>
    </row>
    <row r="106" spans="2:12" s="1" customFormat="1" ht="6.95" customHeight="1">
      <c r="B106" s="28"/>
      <c r="L106" s="28"/>
    </row>
    <row r="107" spans="2:12" s="1" customFormat="1" ht="12" customHeight="1">
      <c r="B107" s="28"/>
      <c r="C107" s="23" t="s">
        <v>16</v>
      </c>
      <c r="L107" s="28"/>
    </row>
    <row r="108" spans="2:12" s="1" customFormat="1" ht="16.5" customHeight="1">
      <c r="B108" s="28"/>
      <c r="E108" s="204" t="str">
        <f>E7</f>
        <v>Stavební úpravy a snížení energetické náročnosti - Knihovna-V2</v>
      </c>
      <c r="F108" s="205"/>
      <c r="G108" s="205"/>
      <c r="H108" s="205"/>
      <c r="L108" s="28"/>
    </row>
    <row r="109" spans="2:12" s="1" customFormat="1" ht="12" customHeight="1">
      <c r="B109" s="28"/>
      <c r="C109" s="23" t="s">
        <v>105</v>
      </c>
      <c r="L109" s="28"/>
    </row>
    <row r="110" spans="2:12" s="1" customFormat="1" ht="16.5" customHeight="1">
      <c r="B110" s="28"/>
      <c r="E110" s="166" t="str">
        <f>E9</f>
        <v>05b - VRN - neuznatelné náklady</v>
      </c>
      <c r="F110" s="206"/>
      <c r="G110" s="206"/>
      <c r="H110" s="206"/>
      <c r="L110" s="28"/>
    </row>
    <row r="111" spans="2:12" s="1" customFormat="1" ht="6.95" customHeight="1">
      <c r="B111" s="28"/>
      <c r="L111" s="28"/>
    </row>
    <row r="112" spans="2:12" s="1" customFormat="1" ht="12" customHeight="1">
      <c r="B112" s="28"/>
      <c r="C112" s="23" t="s">
        <v>20</v>
      </c>
      <c r="F112" s="21" t="str">
        <f>F12</f>
        <v>p.č. 410, k.ú. Kolovraty</v>
      </c>
      <c r="I112" s="23" t="s">
        <v>22</v>
      </c>
      <c r="J112" s="48" t="str">
        <f>IF(J12="","",J12)</f>
        <v>24. 7. 2025</v>
      </c>
      <c r="L112" s="28"/>
    </row>
    <row r="113" spans="2:65" s="1" customFormat="1" ht="6.95" customHeight="1">
      <c r="B113" s="28"/>
      <c r="L113" s="28"/>
    </row>
    <row r="114" spans="2:65" s="1" customFormat="1" ht="15.2" customHeight="1">
      <c r="B114" s="28"/>
      <c r="C114" s="23" t="s">
        <v>24</v>
      </c>
      <c r="F114" s="21" t="str">
        <f>E15</f>
        <v>Městská část Praha-Kolovraty</v>
      </c>
      <c r="I114" s="23" t="s">
        <v>30</v>
      </c>
      <c r="J114" s="26" t="str">
        <f>E21</f>
        <v>KFJ project s.r.o.</v>
      </c>
      <c r="L114" s="28"/>
    </row>
    <row r="115" spans="2:65" s="1" customFormat="1" ht="15.2" customHeight="1">
      <c r="B115" s="28"/>
      <c r="C115" s="23" t="s">
        <v>28</v>
      </c>
      <c r="F115" s="21" t="str">
        <f>IF(E18="","",E18)</f>
        <v>Vyplň údaj</v>
      </c>
      <c r="I115" s="23" t="s">
        <v>33</v>
      </c>
      <c r="J115" s="26" t="str">
        <f>E24</f>
        <v>KFJ project s.r.o.</v>
      </c>
      <c r="L115" s="28"/>
    </row>
    <row r="116" spans="2:65" s="1" customFormat="1" ht="10.35" customHeight="1">
      <c r="B116" s="28"/>
      <c r="L116" s="28"/>
    </row>
    <row r="117" spans="2:65" s="10" customFormat="1" ht="29.25" customHeight="1">
      <c r="B117" s="108"/>
      <c r="C117" s="109" t="s">
        <v>129</v>
      </c>
      <c r="D117" s="110" t="s">
        <v>60</v>
      </c>
      <c r="E117" s="110" t="s">
        <v>56</v>
      </c>
      <c r="F117" s="110" t="s">
        <v>57</v>
      </c>
      <c r="G117" s="110" t="s">
        <v>130</v>
      </c>
      <c r="H117" s="110" t="s">
        <v>131</v>
      </c>
      <c r="I117" s="110" t="s">
        <v>132</v>
      </c>
      <c r="J117" s="111" t="s">
        <v>109</v>
      </c>
      <c r="K117" s="112" t="s">
        <v>133</v>
      </c>
      <c r="L117" s="108"/>
      <c r="M117" s="55" t="s">
        <v>1</v>
      </c>
      <c r="N117" s="56" t="s">
        <v>39</v>
      </c>
      <c r="O117" s="56" t="s">
        <v>134</v>
      </c>
      <c r="P117" s="56" t="s">
        <v>135</v>
      </c>
      <c r="Q117" s="56" t="s">
        <v>136</v>
      </c>
      <c r="R117" s="56" t="s">
        <v>137</v>
      </c>
      <c r="S117" s="56" t="s">
        <v>138</v>
      </c>
      <c r="T117" s="57" t="s">
        <v>139</v>
      </c>
    </row>
    <row r="118" spans="2:65" s="1" customFormat="1" ht="22.9" customHeight="1">
      <c r="B118" s="28"/>
      <c r="C118" s="60" t="s">
        <v>140</v>
      </c>
      <c r="J118" s="113">
        <f>BK118</f>
        <v>0</v>
      </c>
      <c r="L118" s="28"/>
      <c r="M118" s="58"/>
      <c r="N118" s="49"/>
      <c r="O118" s="49"/>
      <c r="P118" s="114">
        <f>P119</f>
        <v>0</v>
      </c>
      <c r="Q118" s="49"/>
      <c r="R118" s="114">
        <f>R119</f>
        <v>0</v>
      </c>
      <c r="S118" s="49"/>
      <c r="T118" s="115">
        <f>T119</f>
        <v>0</v>
      </c>
      <c r="AT118" s="13" t="s">
        <v>74</v>
      </c>
      <c r="AU118" s="13" t="s">
        <v>111</v>
      </c>
      <c r="BK118" s="116">
        <f>BK119</f>
        <v>0</v>
      </c>
    </row>
    <row r="119" spans="2:65" s="11" customFormat="1" ht="25.9" customHeight="1">
      <c r="B119" s="117"/>
      <c r="D119" s="118" t="s">
        <v>74</v>
      </c>
      <c r="E119" s="119" t="s">
        <v>1981</v>
      </c>
      <c r="F119" s="119" t="s">
        <v>1982</v>
      </c>
      <c r="I119" s="120"/>
      <c r="J119" s="121">
        <f>BK119</f>
        <v>0</v>
      </c>
      <c r="L119" s="117"/>
      <c r="M119" s="122"/>
      <c r="P119" s="123">
        <f>P120</f>
        <v>0</v>
      </c>
      <c r="R119" s="123">
        <f>R120</f>
        <v>0</v>
      </c>
      <c r="T119" s="124">
        <f>T120</f>
        <v>0</v>
      </c>
      <c r="AR119" s="118" t="s">
        <v>164</v>
      </c>
      <c r="AT119" s="125" t="s">
        <v>74</v>
      </c>
      <c r="AU119" s="125" t="s">
        <v>75</v>
      </c>
      <c r="AY119" s="118" t="s">
        <v>143</v>
      </c>
      <c r="BK119" s="126">
        <f>BK120</f>
        <v>0</v>
      </c>
    </row>
    <row r="120" spans="2:65" s="11" customFormat="1" ht="22.9" customHeight="1">
      <c r="B120" s="117"/>
      <c r="D120" s="118" t="s">
        <v>74</v>
      </c>
      <c r="E120" s="127" t="s">
        <v>2014</v>
      </c>
      <c r="F120" s="127" t="s">
        <v>2015</v>
      </c>
      <c r="I120" s="120"/>
      <c r="J120" s="128">
        <f>BK120</f>
        <v>0</v>
      </c>
      <c r="L120" s="117"/>
      <c r="M120" s="122"/>
      <c r="P120" s="123">
        <f>SUM(P121:P122)</f>
        <v>0</v>
      </c>
      <c r="R120" s="123">
        <f>SUM(R121:R122)</f>
        <v>0</v>
      </c>
      <c r="T120" s="124">
        <f>SUM(T121:T122)</f>
        <v>0</v>
      </c>
      <c r="AR120" s="118" t="s">
        <v>164</v>
      </c>
      <c r="AT120" s="125" t="s">
        <v>74</v>
      </c>
      <c r="AU120" s="125" t="s">
        <v>83</v>
      </c>
      <c r="AY120" s="118" t="s">
        <v>143</v>
      </c>
      <c r="BK120" s="126">
        <f>SUM(BK121:BK122)</f>
        <v>0</v>
      </c>
    </row>
    <row r="121" spans="2:65" s="1" customFormat="1" ht="24.2" customHeight="1">
      <c r="B121" s="28"/>
      <c r="C121" s="129" t="s">
        <v>83</v>
      </c>
      <c r="D121" s="129" t="s">
        <v>146</v>
      </c>
      <c r="E121" s="130" t="s">
        <v>2026</v>
      </c>
      <c r="F121" s="131" t="s">
        <v>2027</v>
      </c>
      <c r="G121" s="132" t="s">
        <v>330</v>
      </c>
      <c r="H121" s="133">
        <v>1</v>
      </c>
      <c r="I121" s="134"/>
      <c r="J121" s="135">
        <f>ROUND(I121*H121,2)</f>
        <v>0</v>
      </c>
      <c r="K121" s="136"/>
      <c r="L121" s="28"/>
      <c r="M121" s="137" t="s">
        <v>1</v>
      </c>
      <c r="N121" s="138" t="s">
        <v>40</v>
      </c>
      <c r="P121" s="139">
        <f>O121*H121</f>
        <v>0</v>
      </c>
      <c r="Q121" s="139">
        <v>0</v>
      </c>
      <c r="R121" s="139">
        <f>Q121*H121</f>
        <v>0</v>
      </c>
      <c r="S121" s="139">
        <v>0</v>
      </c>
      <c r="T121" s="140">
        <f>S121*H121</f>
        <v>0</v>
      </c>
      <c r="AR121" s="141" t="s">
        <v>1987</v>
      </c>
      <c r="AT121" s="141" t="s">
        <v>146</v>
      </c>
      <c r="AU121" s="141" t="s">
        <v>85</v>
      </c>
      <c r="AY121" s="13" t="s">
        <v>143</v>
      </c>
      <c r="BE121" s="142">
        <f>IF(N121="základní",J121,0)</f>
        <v>0</v>
      </c>
      <c r="BF121" s="142">
        <f>IF(N121="snížená",J121,0)</f>
        <v>0</v>
      </c>
      <c r="BG121" s="142">
        <f>IF(N121="zákl. přenesená",J121,0)</f>
        <v>0</v>
      </c>
      <c r="BH121" s="142">
        <f>IF(N121="sníž. přenesená",J121,0)</f>
        <v>0</v>
      </c>
      <c r="BI121" s="142">
        <f>IF(N121="nulová",J121,0)</f>
        <v>0</v>
      </c>
      <c r="BJ121" s="13" t="s">
        <v>83</v>
      </c>
      <c r="BK121" s="142">
        <f>ROUND(I121*H121,2)</f>
        <v>0</v>
      </c>
      <c r="BL121" s="13" t="s">
        <v>1987</v>
      </c>
      <c r="BM121" s="141" t="s">
        <v>2018</v>
      </c>
    </row>
    <row r="122" spans="2:65" s="1" customFormat="1" ht="48.75">
      <c r="B122" s="28"/>
      <c r="D122" s="154" t="s">
        <v>246</v>
      </c>
      <c r="F122" s="155" t="s">
        <v>2028</v>
      </c>
      <c r="I122" s="156"/>
      <c r="L122" s="28"/>
      <c r="M122" s="164"/>
      <c r="N122" s="161"/>
      <c r="O122" s="161"/>
      <c r="P122" s="161"/>
      <c r="Q122" s="161"/>
      <c r="R122" s="161"/>
      <c r="S122" s="161"/>
      <c r="T122" s="165"/>
      <c r="AT122" s="13" t="s">
        <v>246</v>
      </c>
      <c r="AU122" s="13" t="s">
        <v>85</v>
      </c>
    </row>
    <row r="123" spans="2:65" s="1" customFormat="1" ht="6.95" customHeight="1">
      <c r="B123" s="40"/>
      <c r="C123" s="41"/>
      <c r="D123" s="41"/>
      <c r="E123" s="41"/>
      <c r="F123" s="41"/>
      <c r="G123" s="41"/>
      <c r="H123" s="41"/>
      <c r="I123" s="41"/>
      <c r="J123" s="41"/>
      <c r="K123" s="41"/>
      <c r="L123" s="28"/>
    </row>
  </sheetData>
  <sheetProtection algorithmName="SHA-512" hashValue="GmLx3n1DgVKfGPJnTxPFX0/2vNiCBbIe2CxMcKCDW/rc0EStW4la2nRaNIeINJ82UDYqARtn/9TsBvUzBgqZCg==" saltValue="mZSa37Bwk2ptmIPZX47OqyhToJsEGbmy3bOaFH5/Mhfqegx4Ax5JT192yvBcq3WifwFYI22WmB/I6UbGcefrYw==" spinCount="100000" sheet="1" objects="1" scenarios="1" formatColumns="0" formatRows="0" autoFilter="0"/>
  <autoFilter ref="C117:K122" xr:uid="{00000000-0009-0000-0000-000007000000}"/>
  <mergeCells count="9">
    <mergeCell ref="E87:H87"/>
    <mergeCell ref="E108:H108"/>
    <mergeCell ref="E110:H110"/>
    <mergeCell ref="L2:V2"/>
    <mergeCell ref="E7:H7"/>
    <mergeCell ref="E9:H9"/>
    <mergeCell ref="E18:H18"/>
    <mergeCell ref="E27:H27"/>
    <mergeCell ref="E85:H85"/>
  </mergeCells>
  <pageMargins left="0.39374999999999999" right="0.39374999999999999" top="0.39374999999999999" bottom="0.39374999999999999" header="0" footer="0"/>
  <pageSetup paperSize="9" fitToHeight="100" orientation="portrait" blackAndWhite="1"/>
  <headerFooter>
    <oddFooter>&amp;CStrana &amp;P z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8</vt:i4>
      </vt:variant>
      <vt:variant>
        <vt:lpstr>Pojmenované oblasti</vt:lpstr>
      </vt:variant>
      <vt:variant>
        <vt:i4>16</vt:i4>
      </vt:variant>
    </vt:vector>
  </HeadingPairs>
  <TitlesOfParts>
    <vt:vector size="24" baseType="lpstr">
      <vt:lpstr>Rekapitulace stavby</vt:lpstr>
      <vt:lpstr>01a - Architektonicko sta...</vt:lpstr>
      <vt:lpstr>01b - Architektonicko sta...</vt:lpstr>
      <vt:lpstr>02 - Elektroinstalace - u...</vt:lpstr>
      <vt:lpstr>03 - Vzduchotechnika - uz...</vt:lpstr>
      <vt:lpstr>04 - Fotovoltaika - uznat...</vt:lpstr>
      <vt:lpstr>05a - VRN - uznatelné nák...</vt:lpstr>
      <vt:lpstr>05b - VRN - neuznatelné n...</vt:lpstr>
      <vt:lpstr>'01a - Architektonicko sta...'!Názvy_tisku</vt:lpstr>
      <vt:lpstr>'01b - Architektonicko sta...'!Názvy_tisku</vt:lpstr>
      <vt:lpstr>'02 - Elektroinstalace - u...'!Názvy_tisku</vt:lpstr>
      <vt:lpstr>'03 - Vzduchotechnika - uz...'!Názvy_tisku</vt:lpstr>
      <vt:lpstr>'04 - Fotovoltaika - uznat...'!Názvy_tisku</vt:lpstr>
      <vt:lpstr>'05a - VRN - uznatelné nák...'!Názvy_tisku</vt:lpstr>
      <vt:lpstr>'05b - VRN - neuznatelné n...'!Názvy_tisku</vt:lpstr>
      <vt:lpstr>'Rekapitulace stavby'!Názvy_tisku</vt:lpstr>
      <vt:lpstr>'01a - Architektonicko sta...'!Oblast_tisku</vt:lpstr>
      <vt:lpstr>'01b - Architektonicko sta...'!Oblast_tisku</vt:lpstr>
      <vt:lpstr>'02 - Elektroinstalace - u...'!Oblast_tisku</vt:lpstr>
      <vt:lpstr>'03 - Vzduchotechnika - uz...'!Oblast_tisku</vt:lpstr>
      <vt:lpstr>'04 - Fotovoltaika - uznat...'!Oblast_tisku</vt:lpstr>
      <vt:lpstr>'05a - VRN - uznatelné nák...'!Oblast_tisku</vt:lpstr>
      <vt:lpstr>'05b - VRN - neuznatelné n...'!Oblast_tisku</vt:lpstr>
      <vt:lpstr>'Rekapitulace stavby'!Oblast_tisku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ELITEDESK2\KFJ</dc:creator>
  <cp:lastModifiedBy>Ivana VRBOVÁ</cp:lastModifiedBy>
  <dcterms:created xsi:type="dcterms:W3CDTF">2025-09-03T11:46:39Z</dcterms:created>
  <dcterms:modified xsi:type="dcterms:W3CDTF">2025-09-06T09:29:48Z</dcterms:modified>
</cp:coreProperties>
</file>